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defaultThemeVersion="124226"/>
  <bookViews>
    <workbookView xWindow="-120" yWindow="-120" windowWidth="20730" windowHeight="11160" tabRatio="884"/>
  </bookViews>
  <sheets>
    <sheet name="BIENES MAYORES - RNPN" sheetId="1" r:id="rId1"/>
    <sheet name="CONSOLIDADO" sheetId="3" state="hidden" r:id="rId2"/>
    <sheet name="Totales" sheetId="2" state="hidden" r:id="rId3"/>
  </sheets>
  <externalReferences>
    <externalReference r:id="rId4"/>
  </externalReferences>
  <definedNames>
    <definedName name="_xlnm._FilterDatabase" localSheetId="0" hidden="1">'BIENES MAYORES - RNPN'!$A$4:$AQ$751</definedName>
    <definedName name="A1.">'BIENES MAYORES - RNPN'!#REF!</definedName>
    <definedName name="_xlnm.Print_Area" localSheetId="0">'BIENES MAYORES - RNPN'!$A$1:$AO$762</definedName>
    <definedName name="_xlnm.Print_Titles" localSheetId="0">'BIENES MAYORES - RNPN'!$1:$4</definedName>
  </definedNames>
  <calcPr calcId="124519"/>
  <fileRecoveryPr repairLoad="1"/>
</workbook>
</file>

<file path=xl/calcChain.xml><?xml version="1.0" encoding="utf-8"?>
<calcChain xmlns="http://schemas.openxmlformats.org/spreadsheetml/2006/main">
  <c r="D15" i="3"/>
  <c r="D14"/>
  <c r="J710" i="1"/>
  <c r="F14" i="3" s="1"/>
  <c r="D3"/>
  <c r="D13"/>
  <c r="E13" s="1"/>
  <c r="F13" s="1"/>
  <c r="D12"/>
  <c r="D11"/>
  <c r="D10"/>
  <c r="D9"/>
  <c r="D8"/>
  <c r="D7"/>
  <c r="D6"/>
  <c r="D5"/>
  <c r="D4"/>
  <c r="F47"/>
  <c r="G19"/>
  <c r="F18"/>
  <c r="F17"/>
  <c r="F16"/>
  <c r="E14" l="1"/>
  <c r="E5"/>
  <c r="AN597" i="1" l="1"/>
  <c r="AN596"/>
  <c r="AO596" s="1"/>
  <c r="K596"/>
  <c r="L596" s="1"/>
  <c r="L597" s="1"/>
  <c r="K490"/>
  <c r="L490" s="1"/>
  <c r="K406"/>
  <c r="L406" s="1"/>
  <c r="K405"/>
  <c r="L405" s="1"/>
  <c r="K344"/>
  <c r="L344" s="1"/>
  <c r="K674"/>
  <c r="L674" s="1"/>
  <c r="K673"/>
  <c r="L673" s="1"/>
  <c r="K672"/>
  <c r="L672" s="1"/>
  <c r="AO597" l="1"/>
  <c r="D41" i="3"/>
  <c r="E41" s="1"/>
  <c r="K597" i="1"/>
  <c r="AN8"/>
  <c r="AN747"/>
  <c r="AN736"/>
  <c r="AN737"/>
  <c r="AN738"/>
  <c r="AN735"/>
  <c r="AN733"/>
  <c r="AN732"/>
  <c r="AN731"/>
  <c r="AN725"/>
  <c r="AN726"/>
  <c r="AN727"/>
  <c r="AN728"/>
  <c r="AN729"/>
  <c r="AN730"/>
  <c r="AN712"/>
  <c r="AN713"/>
  <c r="AN714"/>
  <c r="AN715"/>
  <c r="AN716"/>
  <c r="AN717"/>
  <c r="AN718"/>
  <c r="AN719"/>
  <c r="AN720"/>
  <c r="AN721"/>
  <c r="AN722"/>
  <c r="AN723"/>
  <c r="AN724"/>
  <c r="AN711"/>
  <c r="AN699"/>
  <c r="AN700"/>
  <c r="AN701"/>
  <c r="AN702"/>
  <c r="AN703"/>
  <c r="AN704"/>
  <c r="AN705"/>
  <c r="AN706"/>
  <c r="AN707"/>
  <c r="AN708"/>
  <c r="AN709"/>
  <c r="AN689"/>
  <c r="AN690"/>
  <c r="AN691"/>
  <c r="AN692"/>
  <c r="AN693"/>
  <c r="AN694"/>
  <c r="AN695"/>
  <c r="AN696"/>
  <c r="AN697"/>
  <c r="AN698"/>
  <c r="AN676"/>
  <c r="AN677"/>
  <c r="AN678"/>
  <c r="AN679"/>
  <c r="AN680"/>
  <c r="AN681"/>
  <c r="AN682"/>
  <c r="AN683"/>
  <c r="AN684"/>
  <c r="AN685"/>
  <c r="AN686"/>
  <c r="AN687"/>
  <c r="AN688"/>
  <c r="AN675"/>
  <c r="AN664"/>
  <c r="AN665"/>
  <c r="AN666"/>
  <c r="AN667"/>
  <c r="AN668"/>
  <c r="AN669"/>
  <c r="AN663"/>
  <c r="AN660"/>
  <c r="AN657"/>
  <c r="AN649"/>
  <c r="AN650"/>
  <c r="AN651"/>
  <c r="AN652"/>
  <c r="AN653"/>
  <c r="AN654"/>
  <c r="AN655"/>
  <c r="AN656"/>
  <c r="AN648"/>
  <c r="AN643"/>
  <c r="AN644"/>
  <c r="AN645"/>
  <c r="AN646"/>
  <c r="AN642"/>
  <c r="AN637"/>
  <c r="AN638"/>
  <c r="AN635"/>
  <c r="AN636"/>
  <c r="AN633"/>
  <c r="AN634"/>
  <c r="AN617"/>
  <c r="AN618"/>
  <c r="AN619"/>
  <c r="AN620"/>
  <c r="AN621"/>
  <c r="AN622"/>
  <c r="AN623"/>
  <c r="AN624"/>
  <c r="AN625"/>
  <c r="AN626"/>
  <c r="AN627"/>
  <c r="AN628"/>
  <c r="AN629"/>
  <c r="AN630"/>
  <c r="AN631"/>
  <c r="AN632"/>
  <c r="AN612"/>
  <c r="AN613"/>
  <c r="AN614"/>
  <c r="AN615"/>
  <c r="AN616"/>
  <c r="AN599"/>
  <c r="AN600"/>
  <c r="AN601"/>
  <c r="AN602"/>
  <c r="AN603"/>
  <c r="AN604"/>
  <c r="AN605"/>
  <c r="AN606"/>
  <c r="AN607"/>
  <c r="AN608"/>
  <c r="AN609"/>
  <c r="AN610"/>
  <c r="AN611"/>
  <c r="AN598"/>
  <c r="AN593"/>
  <c r="AN594"/>
  <c r="AN484"/>
  <c r="AN485"/>
  <c r="AN486"/>
  <c r="AN487"/>
  <c r="AN488"/>
  <c r="AN489"/>
  <c r="AN491"/>
  <c r="AN492"/>
  <c r="AN493"/>
  <c r="AN494"/>
  <c r="AN495"/>
  <c r="AN483"/>
  <c r="AN473"/>
  <c r="AN474"/>
  <c r="AN475"/>
  <c r="AN476"/>
  <c r="AN477"/>
  <c r="AN478"/>
  <c r="AN479"/>
  <c r="AN480"/>
  <c r="AN481"/>
  <c r="AN482"/>
  <c r="AN463"/>
  <c r="AN464"/>
  <c r="AN465"/>
  <c r="AN466"/>
  <c r="AN467"/>
  <c r="AN468"/>
  <c r="AN469"/>
  <c r="AN470"/>
  <c r="AN471"/>
  <c r="AN472"/>
  <c r="AN455"/>
  <c r="AN456"/>
  <c r="AN457"/>
  <c r="AN458"/>
  <c r="AN461"/>
  <c r="AN454"/>
  <c r="AN446"/>
  <c r="AN447"/>
  <c r="AN448"/>
  <c r="AN449"/>
  <c r="AN450"/>
  <c r="AN451"/>
  <c r="AN445"/>
  <c r="AN436"/>
  <c r="AN437"/>
  <c r="AN438"/>
  <c r="AN439"/>
  <c r="AN440"/>
  <c r="AN441"/>
  <c r="AN442"/>
  <c r="AN443"/>
  <c r="AN444"/>
  <c r="AN426"/>
  <c r="AN427"/>
  <c r="AN428"/>
  <c r="AN429"/>
  <c r="AN430"/>
  <c r="AN431"/>
  <c r="AN432"/>
  <c r="AN433"/>
  <c r="AN434"/>
  <c r="AN435"/>
  <c r="AN425"/>
  <c r="AN424"/>
  <c r="AN423"/>
  <c r="AN418"/>
  <c r="AN419"/>
  <c r="AN420"/>
  <c r="AN413"/>
  <c r="AN414"/>
  <c r="AN415"/>
  <c r="AN416"/>
  <c r="AN417"/>
  <c r="AN408"/>
  <c r="AN409"/>
  <c r="AN410"/>
  <c r="AN411"/>
  <c r="AN412"/>
  <c r="AN403"/>
  <c r="AN404"/>
  <c r="AN393"/>
  <c r="AN394"/>
  <c r="AN395"/>
  <c r="AN396"/>
  <c r="AN397"/>
  <c r="AN398"/>
  <c r="AN399"/>
  <c r="AN400"/>
  <c r="AN401"/>
  <c r="AN402"/>
  <c r="AN384"/>
  <c r="AN385"/>
  <c r="AN386"/>
  <c r="AN387"/>
  <c r="AN388"/>
  <c r="AN389"/>
  <c r="AN390"/>
  <c r="AN391"/>
  <c r="AN392"/>
  <c r="AN375"/>
  <c r="AN376"/>
  <c r="AN377"/>
  <c r="AN378"/>
  <c r="AN379"/>
  <c r="AN380"/>
  <c r="AN381"/>
  <c r="AN382"/>
  <c r="AN383"/>
  <c r="AN365"/>
  <c r="AN366"/>
  <c r="AN367"/>
  <c r="AN368"/>
  <c r="AN369"/>
  <c r="AN370"/>
  <c r="AN371"/>
  <c r="AN372"/>
  <c r="AN373"/>
  <c r="AN374"/>
  <c r="AN359"/>
  <c r="AN360"/>
  <c r="AN361"/>
  <c r="AN362"/>
  <c r="AN363"/>
  <c r="AN364"/>
  <c r="AN350"/>
  <c r="AN351"/>
  <c r="AN352"/>
  <c r="AN353"/>
  <c r="AN354"/>
  <c r="AN355"/>
  <c r="AN356"/>
  <c r="AN357"/>
  <c r="AN358"/>
  <c r="AN343"/>
  <c r="AN345"/>
  <c r="AN346"/>
  <c r="AN347"/>
  <c r="AN348"/>
  <c r="AN349"/>
  <c r="AN336"/>
  <c r="AN337"/>
  <c r="AN338"/>
  <c r="AN339"/>
  <c r="AN340"/>
  <c r="AN341"/>
  <c r="AN342"/>
  <c r="AN332"/>
  <c r="AN333"/>
  <c r="AN334"/>
  <c r="AN335"/>
  <c r="AN331"/>
  <c r="AN303"/>
  <c r="AN304"/>
  <c r="AN305"/>
  <c r="AN290"/>
  <c r="AN291"/>
  <c r="AN292"/>
  <c r="AN293"/>
  <c r="AN294"/>
  <c r="AN295"/>
  <c r="AN296"/>
  <c r="AN297"/>
  <c r="AN298"/>
  <c r="AN299"/>
  <c r="AN300"/>
  <c r="AN301"/>
  <c r="AN302"/>
  <c r="AN275"/>
  <c r="AN276"/>
  <c r="AN277"/>
  <c r="AN278"/>
  <c r="AN279"/>
  <c r="AN280"/>
  <c r="AN281"/>
  <c r="AN282"/>
  <c r="AN283"/>
  <c r="AN284"/>
  <c r="AN285"/>
  <c r="AN286"/>
  <c r="AN287"/>
  <c r="AN288"/>
  <c r="AN289"/>
  <c r="AN263"/>
  <c r="AN264"/>
  <c r="AN265"/>
  <c r="AN266"/>
  <c r="AN267"/>
  <c r="AN268"/>
  <c r="AN269"/>
  <c r="AN270"/>
  <c r="AN271"/>
  <c r="AN272"/>
  <c r="AN273"/>
  <c r="AN274"/>
  <c r="AN253"/>
  <c r="AN254"/>
  <c r="AN255"/>
  <c r="AN256"/>
  <c r="AN257"/>
  <c r="AN258"/>
  <c r="AN259"/>
  <c r="AN260"/>
  <c r="AN261"/>
  <c r="AN262"/>
  <c r="AN243"/>
  <c r="AN244"/>
  <c r="AN245"/>
  <c r="AN246"/>
  <c r="AN247"/>
  <c r="AN248"/>
  <c r="AN249"/>
  <c r="AN250"/>
  <c r="AN251"/>
  <c r="AN252"/>
  <c r="AN235"/>
  <c r="AN236"/>
  <c r="AN237"/>
  <c r="AN238"/>
  <c r="AN239"/>
  <c r="AN240"/>
  <c r="AN241"/>
  <c r="AN242"/>
  <c r="AN224"/>
  <c r="AN225"/>
  <c r="AN226"/>
  <c r="AN227"/>
  <c r="AN228"/>
  <c r="AN229"/>
  <c r="AN230"/>
  <c r="AN231"/>
  <c r="AN232"/>
  <c r="AN233"/>
  <c r="AN234"/>
  <c r="AN212"/>
  <c r="AN213"/>
  <c r="AN214"/>
  <c r="AN215"/>
  <c r="AN216"/>
  <c r="AN217"/>
  <c r="AN218"/>
  <c r="AN219"/>
  <c r="AN220"/>
  <c r="AN221"/>
  <c r="AN222"/>
  <c r="AN223"/>
  <c r="AN202"/>
  <c r="AN203"/>
  <c r="AN204"/>
  <c r="AN205"/>
  <c r="AN206"/>
  <c r="AN207"/>
  <c r="AN208"/>
  <c r="AN209"/>
  <c r="AN210"/>
  <c r="AN211"/>
  <c r="AN190"/>
  <c r="AN191"/>
  <c r="AN192"/>
  <c r="AN193"/>
  <c r="AN194"/>
  <c r="AN195"/>
  <c r="AN196"/>
  <c r="AN197"/>
  <c r="AN198"/>
  <c r="AN199"/>
  <c r="AN200"/>
  <c r="AN201"/>
  <c r="AN185"/>
  <c r="AN186"/>
  <c r="AN187"/>
  <c r="AN188"/>
  <c r="AN189"/>
  <c r="AN184"/>
  <c r="AN173"/>
  <c r="AN174"/>
  <c r="AN175"/>
  <c r="AN176"/>
  <c r="AN161"/>
  <c r="AN162"/>
  <c r="AN163"/>
  <c r="AN164"/>
  <c r="AN165"/>
  <c r="AN166"/>
  <c r="AN167"/>
  <c r="AN168"/>
  <c r="AN169"/>
  <c r="AN170"/>
  <c r="AN171"/>
  <c r="AN172"/>
  <c r="AN152"/>
  <c r="AN153"/>
  <c r="AN154"/>
  <c r="AN155"/>
  <c r="AN156"/>
  <c r="AN157"/>
  <c r="AN158"/>
  <c r="AN159"/>
  <c r="AN160"/>
  <c r="AN140"/>
  <c r="AN141"/>
  <c r="AN142"/>
  <c r="AN143"/>
  <c r="AN144"/>
  <c r="AN145"/>
  <c r="AN146"/>
  <c r="AN147"/>
  <c r="AN148"/>
  <c r="AN149"/>
  <c r="AN150"/>
  <c r="AN151"/>
  <c r="AN139"/>
  <c r="AN132"/>
  <c r="AN133"/>
  <c r="AN134"/>
  <c r="AN135"/>
  <c r="AN136"/>
  <c r="AN137"/>
  <c r="AN138"/>
  <c r="AN129"/>
  <c r="AN130"/>
  <c r="AN125"/>
  <c r="AN126"/>
  <c r="AN127"/>
  <c r="AN128"/>
  <c r="AN120"/>
  <c r="AN121"/>
  <c r="AN122"/>
  <c r="AN123"/>
  <c r="AN124"/>
  <c r="AN115"/>
  <c r="AN116"/>
  <c r="AN117"/>
  <c r="AN118"/>
  <c r="AN119"/>
  <c r="AN111"/>
  <c r="AN112"/>
  <c r="AN113"/>
  <c r="AN114"/>
  <c r="AN106"/>
  <c r="AN107"/>
  <c r="AN108"/>
  <c r="AN109"/>
  <c r="AN110"/>
  <c r="AN101"/>
  <c r="AN102"/>
  <c r="AN103"/>
  <c r="AN104"/>
  <c r="AN105"/>
  <c r="AN97"/>
  <c r="AN98"/>
  <c r="AN99"/>
  <c r="AN100"/>
  <c r="AN94"/>
  <c r="AN95"/>
  <c r="AN96"/>
  <c r="AN87"/>
  <c r="AN88"/>
  <c r="AN89"/>
  <c r="AN90"/>
  <c r="AN91"/>
  <c r="AN92"/>
  <c r="AN93"/>
  <c r="AN84"/>
  <c r="AN85"/>
  <c r="AN86"/>
  <c r="AN78"/>
  <c r="AN69"/>
  <c r="AN70"/>
  <c r="AN71"/>
  <c r="AN72"/>
  <c r="AN59"/>
  <c r="AN60"/>
  <c r="AN61"/>
  <c r="AN62"/>
  <c r="AN63"/>
  <c r="AN64"/>
  <c r="AN65"/>
  <c r="AN66"/>
  <c r="AN67"/>
  <c r="AN68"/>
  <c r="AN53"/>
  <c r="AN54"/>
  <c r="AN55"/>
  <c r="AN56"/>
  <c r="AN57"/>
  <c r="AN58"/>
  <c r="AN52"/>
  <c r="AN50"/>
  <c r="AN49"/>
  <c r="AN48"/>
  <c r="AN47"/>
  <c r="AN46"/>
  <c r="AN45"/>
  <c r="AN44"/>
  <c r="AN43"/>
  <c r="AN42"/>
  <c r="AN41"/>
  <c r="AN40"/>
  <c r="AN39"/>
  <c r="AN38"/>
  <c r="AN36"/>
  <c r="AN35"/>
  <c r="AN34"/>
  <c r="AN33"/>
  <c r="AN28"/>
  <c r="AN29"/>
  <c r="AN30"/>
  <c r="AN31"/>
  <c r="AN32"/>
  <c r="AN27"/>
  <c r="AN26"/>
  <c r="AN13"/>
  <c r="AN12"/>
  <c r="AN11"/>
  <c r="AN10"/>
  <c r="AN9"/>
  <c r="AN5"/>
  <c r="D35" i="3" l="1"/>
  <c r="D40"/>
  <c r="D33"/>
  <c r="D32"/>
  <c r="D37"/>
  <c r="D43"/>
  <c r="B780" i="1"/>
  <c r="B783" s="1"/>
  <c r="B769"/>
  <c r="B771" s="1"/>
  <c r="AL749"/>
  <c r="AL746"/>
  <c r="AL739"/>
  <c r="AL742" s="1"/>
  <c r="AL710"/>
  <c r="AL595"/>
  <c r="AL37"/>
  <c r="AO482"/>
  <c r="K482"/>
  <c r="L482" s="1"/>
  <c r="AO481"/>
  <c r="K481"/>
  <c r="L481" s="1"/>
  <c r="AO444"/>
  <c r="K444"/>
  <c r="L444" s="1"/>
  <c r="AO420"/>
  <c r="K420"/>
  <c r="L420" s="1"/>
  <c r="AM746"/>
  <c r="AN745"/>
  <c r="AN744"/>
  <c r="AN743"/>
  <c r="AM749"/>
  <c r="AM739"/>
  <c r="AM742" s="1"/>
  <c r="AM595"/>
  <c r="AM710"/>
  <c r="AM37"/>
  <c r="AM751" l="1"/>
  <c r="AM750"/>
  <c r="AL751"/>
  <c r="AN746"/>
  <c r="D45" i="3" s="1"/>
  <c r="E45" s="1"/>
  <c r="AL750" i="1"/>
  <c r="AO594"/>
  <c r="K594"/>
  <c r="L594" s="1"/>
  <c r="AO441"/>
  <c r="K441"/>
  <c r="L441" s="1"/>
  <c r="AN504"/>
  <c r="AO504" s="1"/>
  <c r="AN503"/>
  <c r="AO503" s="1"/>
  <c r="AN497"/>
  <c r="AO497" s="1"/>
  <c r="AN498"/>
  <c r="AO498" s="1"/>
  <c r="AN499"/>
  <c r="AO499" s="1"/>
  <c r="AN500"/>
  <c r="AO500" s="1"/>
  <c r="AN501"/>
  <c r="AO501" s="1"/>
  <c r="AN502"/>
  <c r="AO502" s="1"/>
  <c r="AN496"/>
  <c r="AO496" s="1"/>
  <c r="AN670"/>
  <c r="AN671"/>
  <c r="AS594" l="1"/>
  <c r="AO670"/>
  <c r="K670"/>
  <c r="L670" s="1"/>
  <c r="AO671"/>
  <c r="K671" l="1"/>
  <c r="L671" s="1"/>
  <c r="K497" l="1"/>
  <c r="L497" s="1"/>
  <c r="K498"/>
  <c r="L498" s="1"/>
  <c r="K499"/>
  <c r="L499" s="1"/>
  <c r="K500"/>
  <c r="L500" s="1"/>
  <c r="K501"/>
  <c r="L501" s="1"/>
  <c r="K502"/>
  <c r="L502" s="1"/>
  <c r="K503"/>
  <c r="L503" s="1"/>
  <c r="K504"/>
  <c r="L504" s="1"/>
  <c r="K477"/>
  <c r="L477" s="1"/>
  <c r="AN641" l="1"/>
  <c r="AO641" s="1"/>
  <c r="K641" l="1"/>
  <c r="L641" s="1"/>
  <c r="AO477"/>
  <c r="K496"/>
  <c r="L496" s="1"/>
  <c r="AN659" l="1"/>
  <c r="AN658"/>
  <c r="AN640"/>
  <c r="AN183" l="1"/>
  <c r="AN748" l="1"/>
  <c r="AN749" s="1"/>
  <c r="D46" i="3" s="1"/>
  <c r="E46" s="1"/>
  <c r="AN741" i="1"/>
  <c r="AN740"/>
  <c r="AN734"/>
  <c r="AN662"/>
  <c r="AN661"/>
  <c r="AN647"/>
  <c r="AN639"/>
  <c r="AN462"/>
  <c r="AN453"/>
  <c r="AN452"/>
  <c r="AN421"/>
  <c r="AN422"/>
  <c r="AN407"/>
  <c r="AN306"/>
  <c r="AN307"/>
  <c r="AN308"/>
  <c r="AN309"/>
  <c r="AN310"/>
  <c r="AN311"/>
  <c r="AN312"/>
  <c r="AN313"/>
  <c r="AN314"/>
  <c r="AN315"/>
  <c r="AN316"/>
  <c r="AN317"/>
  <c r="AN318"/>
  <c r="AN319"/>
  <c r="AN320"/>
  <c r="AN321"/>
  <c r="AN322"/>
  <c r="AN323"/>
  <c r="AN324"/>
  <c r="AN325"/>
  <c r="AN326"/>
  <c r="AN327"/>
  <c r="AN328"/>
  <c r="AN329"/>
  <c r="AN330"/>
  <c r="AO265"/>
  <c r="AN178"/>
  <c r="AN179"/>
  <c r="AN180"/>
  <c r="AN181"/>
  <c r="AN182"/>
  <c r="AN177"/>
  <c r="AN131"/>
  <c r="D36" i="3" s="1"/>
  <c r="AN23" i="1"/>
  <c r="AN24"/>
  <c r="AN25"/>
  <c r="AN22"/>
  <c r="AN21"/>
  <c r="AN18"/>
  <c r="AN19"/>
  <c r="AN20"/>
  <c r="AN17"/>
  <c r="D42" i="3" l="1"/>
  <c r="E42" s="1"/>
  <c r="K476" i="1"/>
  <c r="L476" s="1"/>
  <c r="AO476"/>
  <c r="K443"/>
  <c r="L443" s="1"/>
  <c r="AO443"/>
  <c r="AO442" l="1"/>
  <c r="K442"/>
  <c r="L442" s="1"/>
  <c r="AO425"/>
  <c r="AO426"/>
  <c r="AO427"/>
  <c r="AO428"/>
  <c r="AO429"/>
  <c r="AO430"/>
  <c r="AO431"/>
  <c r="AO432"/>
  <c r="AO433"/>
  <c r="AO434"/>
  <c r="AO435"/>
  <c r="AO436"/>
  <c r="AO437"/>
  <c r="AO438"/>
  <c r="AO439"/>
  <c r="AO440"/>
  <c r="K426"/>
  <c r="L426" s="1"/>
  <c r="K427"/>
  <c r="L427" s="1"/>
  <c r="K428"/>
  <c r="L428" s="1"/>
  <c r="K429"/>
  <c r="L429" s="1"/>
  <c r="K430"/>
  <c r="L430" s="1"/>
  <c r="K431"/>
  <c r="L431" s="1"/>
  <c r="K432"/>
  <c r="L432" s="1"/>
  <c r="K433"/>
  <c r="L433" s="1"/>
  <c r="K434"/>
  <c r="L434" s="1"/>
  <c r="K435"/>
  <c r="L435" s="1"/>
  <c r="K436"/>
  <c r="L436" s="1"/>
  <c r="K437"/>
  <c r="L437" s="1"/>
  <c r="K438"/>
  <c r="L438" s="1"/>
  <c r="K439"/>
  <c r="L439" s="1"/>
  <c r="K440"/>
  <c r="L440" s="1"/>
  <c r="K425"/>
  <c r="L425" s="1"/>
  <c r="AO346" l="1"/>
  <c r="AO347"/>
  <c r="AO348"/>
  <c r="AO349"/>
  <c r="AO350"/>
  <c r="AO351"/>
  <c r="AO352"/>
  <c r="AO353"/>
  <c r="AO354"/>
  <c r="AO355"/>
  <c r="AO356"/>
  <c r="AO357"/>
  <c r="AO358"/>
  <c r="AO359"/>
  <c r="AO360"/>
  <c r="AO361"/>
  <c r="AO362"/>
  <c r="AO363"/>
  <c r="AO364"/>
  <c r="AO365"/>
  <c r="AO366"/>
  <c r="AO367"/>
  <c r="AO368"/>
  <c r="AO369"/>
  <c r="AO370"/>
  <c r="AO371"/>
  <c r="AO372"/>
  <c r="AO373"/>
  <c r="AO374"/>
  <c r="AO375"/>
  <c r="AO376"/>
  <c r="AO377"/>
  <c r="AO378"/>
  <c r="AO379"/>
  <c r="AO380"/>
  <c r="AO381"/>
  <c r="AO382"/>
  <c r="AO383"/>
  <c r="AO384"/>
  <c r="AO385"/>
  <c r="AO386"/>
  <c r="AO387"/>
  <c r="AO388"/>
  <c r="AO389"/>
  <c r="AO390"/>
  <c r="AO391"/>
  <c r="AO392"/>
  <c r="AO393"/>
  <c r="AO394"/>
  <c r="AO395"/>
  <c r="AO396"/>
  <c r="AO397"/>
  <c r="AO398"/>
  <c r="AO399"/>
  <c r="AO400"/>
  <c r="AO401"/>
  <c r="AO402"/>
  <c r="AO403"/>
  <c r="AO404"/>
  <c r="K346"/>
  <c r="L346" s="1"/>
  <c r="K347"/>
  <c r="L347" s="1"/>
  <c r="K348"/>
  <c r="L348" s="1"/>
  <c r="K349"/>
  <c r="L349" s="1"/>
  <c r="K350"/>
  <c r="L350" s="1"/>
  <c r="K351"/>
  <c r="L351" s="1"/>
  <c r="K352"/>
  <c r="L352" s="1"/>
  <c r="K353"/>
  <c r="L353" s="1"/>
  <c r="K354"/>
  <c r="L354" s="1"/>
  <c r="K355"/>
  <c r="L355" s="1"/>
  <c r="K356"/>
  <c r="L356" s="1"/>
  <c r="K357"/>
  <c r="L357" s="1"/>
  <c r="K358"/>
  <c r="L358" s="1"/>
  <c r="K359"/>
  <c r="L359" s="1"/>
  <c r="K360"/>
  <c r="L360" s="1"/>
  <c r="K361"/>
  <c r="L361" s="1"/>
  <c r="K362"/>
  <c r="L362" s="1"/>
  <c r="K363"/>
  <c r="L363" s="1"/>
  <c r="K364"/>
  <c r="L364" s="1"/>
  <c r="K365"/>
  <c r="L365" s="1"/>
  <c r="K366"/>
  <c r="L366" s="1"/>
  <c r="K367"/>
  <c r="L367" s="1"/>
  <c r="K368"/>
  <c r="L368" s="1"/>
  <c r="K369"/>
  <c r="L369" s="1"/>
  <c r="K370"/>
  <c r="L370" s="1"/>
  <c r="K371"/>
  <c r="L371" s="1"/>
  <c r="K372"/>
  <c r="L372" s="1"/>
  <c r="K373"/>
  <c r="L373" s="1"/>
  <c r="K374"/>
  <c r="L374" s="1"/>
  <c r="K375"/>
  <c r="L375" s="1"/>
  <c r="K376"/>
  <c r="L376" s="1"/>
  <c r="K377"/>
  <c r="L377" s="1"/>
  <c r="K378"/>
  <c r="L378" s="1"/>
  <c r="K379"/>
  <c r="L379" s="1"/>
  <c r="K380"/>
  <c r="L380" s="1"/>
  <c r="K381"/>
  <c r="L381" s="1"/>
  <c r="K382"/>
  <c r="L382" s="1"/>
  <c r="K383"/>
  <c r="L383" s="1"/>
  <c r="K384"/>
  <c r="L384" s="1"/>
  <c r="K385"/>
  <c r="L385" s="1"/>
  <c r="K386"/>
  <c r="L386" s="1"/>
  <c r="K387"/>
  <c r="L387" s="1"/>
  <c r="K388"/>
  <c r="L388" s="1"/>
  <c r="K389"/>
  <c r="L389" s="1"/>
  <c r="K390"/>
  <c r="L390" s="1"/>
  <c r="K391"/>
  <c r="L391" s="1"/>
  <c r="K392"/>
  <c r="L392" s="1"/>
  <c r="K393"/>
  <c r="L393" s="1"/>
  <c r="K394"/>
  <c r="L394" s="1"/>
  <c r="K395"/>
  <c r="L395" s="1"/>
  <c r="K396"/>
  <c r="L396" s="1"/>
  <c r="K397"/>
  <c r="L397" s="1"/>
  <c r="K398"/>
  <c r="L398" s="1"/>
  <c r="K399"/>
  <c r="L399" s="1"/>
  <c r="K400"/>
  <c r="L400" s="1"/>
  <c r="K401"/>
  <c r="L401" s="1"/>
  <c r="K402"/>
  <c r="L402" s="1"/>
  <c r="K403"/>
  <c r="L403" s="1"/>
  <c r="K404"/>
  <c r="L404" s="1"/>
  <c r="K345"/>
  <c r="L345" s="1"/>
  <c r="AO345"/>
  <c r="AO331"/>
  <c r="AO332"/>
  <c r="AO333"/>
  <c r="AO334"/>
  <c r="AO335"/>
  <c r="AO336"/>
  <c r="AO337"/>
  <c r="AO338"/>
  <c r="AO339"/>
  <c r="AO340"/>
  <c r="AO341"/>
  <c r="AO342"/>
  <c r="AO343"/>
  <c r="K332"/>
  <c r="L332" s="1"/>
  <c r="K333"/>
  <c r="L333" s="1"/>
  <c r="K334"/>
  <c r="L334" s="1"/>
  <c r="K335"/>
  <c r="L335" s="1"/>
  <c r="K336"/>
  <c r="L336" s="1"/>
  <c r="K337"/>
  <c r="L337" s="1"/>
  <c r="K338"/>
  <c r="L338" s="1"/>
  <c r="K339"/>
  <c r="L339" s="1"/>
  <c r="K340"/>
  <c r="L340" s="1"/>
  <c r="K341"/>
  <c r="L341" s="1"/>
  <c r="K342"/>
  <c r="L342" s="1"/>
  <c r="K343"/>
  <c r="L343" s="1"/>
  <c r="K331"/>
  <c r="L331" s="1"/>
  <c r="AO658"/>
  <c r="AO659"/>
  <c r="K659"/>
  <c r="L659" s="1"/>
  <c r="K658"/>
  <c r="L658" s="1"/>
  <c r="AO640"/>
  <c r="K640"/>
  <c r="L640" s="1"/>
  <c r="AO474"/>
  <c r="AO475"/>
  <c r="K475"/>
  <c r="L475" s="1"/>
  <c r="K474"/>
  <c r="L474" s="1"/>
  <c r="K28"/>
  <c r="L28" s="1"/>
  <c r="K29"/>
  <c r="L29" s="1"/>
  <c r="K30"/>
  <c r="L30" s="1"/>
  <c r="K31"/>
  <c r="L31" s="1"/>
  <c r="K32"/>
  <c r="L32" s="1"/>
  <c r="AO28"/>
  <c r="AO29"/>
  <c r="AO30"/>
  <c r="AO31"/>
  <c r="AO32"/>
  <c r="K27"/>
  <c r="L27" s="1"/>
  <c r="AO134"/>
  <c r="AO133"/>
  <c r="AO132"/>
  <c r="AO131"/>
  <c r="K134"/>
  <c r="L134" s="1"/>
  <c r="K133"/>
  <c r="L133" s="1"/>
  <c r="K132"/>
  <c r="L132" s="1"/>
  <c r="K131"/>
  <c r="L131" s="1"/>
  <c r="AO419"/>
  <c r="AO418"/>
  <c r="AO417"/>
  <c r="AO416"/>
  <c r="K419"/>
  <c r="L419" s="1"/>
  <c r="K418"/>
  <c r="L418" s="1"/>
  <c r="K417"/>
  <c r="L417" s="1"/>
  <c r="K416"/>
  <c r="L416" s="1"/>
  <c r="AO415"/>
  <c r="AO414"/>
  <c r="AO413"/>
  <c r="K415"/>
  <c r="L415" s="1"/>
  <c r="K414"/>
  <c r="L414" s="1"/>
  <c r="K413"/>
  <c r="L413" s="1"/>
  <c r="AO412"/>
  <c r="K412"/>
  <c r="L412" s="1"/>
  <c r="AS132" l="1"/>
  <c r="AS418"/>
  <c r="AS131"/>
  <c r="AS133"/>
  <c r="AS134"/>
  <c r="AS414"/>
  <c r="AS419"/>
  <c r="AS417"/>
  <c r="AS416"/>
  <c r="AS415"/>
  <c r="AS413"/>
  <c r="AS412"/>
  <c r="J739" l="1"/>
  <c r="J742" l="1"/>
  <c r="D16" i="3"/>
  <c r="E16" s="1"/>
  <c r="J595" i="1"/>
  <c r="F5" i="3" s="1"/>
  <c r="AO136" i="1" l="1"/>
  <c r="AO137"/>
  <c r="AO138"/>
  <c r="AO135"/>
  <c r="K138"/>
  <c r="L138" s="1"/>
  <c r="K137"/>
  <c r="L137" s="1"/>
  <c r="K136"/>
  <c r="L136" s="1"/>
  <c r="K135"/>
  <c r="L135" s="1"/>
  <c r="AO647"/>
  <c r="K647"/>
  <c r="L647" s="1"/>
  <c r="AS138" l="1"/>
  <c r="AS136"/>
  <c r="AS137"/>
  <c r="AS135"/>
  <c r="AS647"/>
  <c r="AK749"/>
  <c r="AK746"/>
  <c r="AO741" l="1"/>
  <c r="AK739"/>
  <c r="AK742" s="1"/>
  <c r="AK710"/>
  <c r="AO660"/>
  <c r="AK595"/>
  <c r="AD534"/>
  <c r="AN739" l="1"/>
  <c r="AK37"/>
  <c r="AO473"/>
  <c r="AN710"/>
  <c r="AJ37"/>
  <c r="AO20"/>
  <c r="K635"/>
  <c r="L635" s="1"/>
  <c r="AN742" l="1"/>
  <c r="D44" i="3"/>
  <c r="E44" s="1"/>
  <c r="AK751" i="1"/>
  <c r="AK750"/>
  <c r="AO635"/>
  <c r="AS635"/>
  <c r="AO183"/>
  <c r="K183"/>
  <c r="L183" s="1"/>
  <c r="AS183" s="1"/>
  <c r="AO182"/>
  <c r="K182"/>
  <c r="L182" s="1"/>
  <c r="AS182" s="1"/>
  <c r="N710" l="1"/>
  <c r="K741" l="1"/>
  <c r="L741" s="1"/>
  <c r="AS741" s="1"/>
  <c r="AO740"/>
  <c r="K740"/>
  <c r="L740" s="1"/>
  <c r="AS740" s="1"/>
  <c r="AO662" l="1"/>
  <c r="K662"/>
  <c r="L662" s="1"/>
  <c r="AS662" s="1"/>
  <c r="K473" l="1"/>
  <c r="L473" s="1"/>
  <c r="AS473" s="1"/>
  <c r="AO472" l="1"/>
  <c r="K472"/>
  <c r="L472" s="1"/>
  <c r="AS472" s="1"/>
  <c r="AO181"/>
  <c r="K181"/>
  <c r="L181" s="1"/>
  <c r="AS181" s="1"/>
  <c r="AO480" l="1"/>
  <c r="K480"/>
  <c r="L480" s="1"/>
  <c r="AS480" s="1"/>
  <c r="AO330" l="1"/>
  <c r="AO329"/>
  <c r="K330"/>
  <c r="L330" s="1"/>
  <c r="AS330" s="1"/>
  <c r="K329"/>
  <c r="L329" s="1"/>
  <c r="AS329" s="1"/>
  <c r="AO180" l="1"/>
  <c r="K180"/>
  <c r="L180" s="1"/>
  <c r="AS180" s="1"/>
  <c r="K184"/>
  <c r="L184" s="1"/>
  <c r="AS184" s="1"/>
  <c r="AO471" l="1"/>
  <c r="AO470"/>
  <c r="K471"/>
  <c r="L471" s="1"/>
  <c r="AS471" s="1"/>
  <c r="K470"/>
  <c r="L470" s="1"/>
  <c r="AS470" s="1"/>
  <c r="AO469" l="1"/>
  <c r="K469"/>
  <c r="L469" s="1"/>
  <c r="AS469" s="1"/>
  <c r="K407" l="1"/>
  <c r="L407" s="1"/>
  <c r="AS407" s="1"/>
  <c r="K408"/>
  <c r="K409"/>
  <c r="K410"/>
  <c r="K411"/>
  <c r="AO411" l="1"/>
  <c r="L411"/>
  <c r="AS411" s="1"/>
  <c r="AO410"/>
  <c r="L410"/>
  <c r="AS410" s="1"/>
  <c r="AO409"/>
  <c r="L409"/>
  <c r="AS409" s="1"/>
  <c r="AO408"/>
  <c r="L408"/>
  <c r="AS408" s="1"/>
  <c r="AO407"/>
  <c r="AJ749" l="1"/>
  <c r="AJ746"/>
  <c r="AJ739"/>
  <c r="AJ742" s="1"/>
  <c r="AJ710"/>
  <c r="AJ595"/>
  <c r="AO177"/>
  <c r="AI37"/>
  <c r="AJ751" l="1"/>
  <c r="AJ750"/>
  <c r="AO639" l="1"/>
  <c r="K639"/>
  <c r="L639" s="1"/>
  <c r="AS639" s="1"/>
  <c r="J746" l="1"/>
  <c r="D17" i="3" s="1"/>
  <c r="E17" s="1"/>
  <c r="Z595" i="1" l="1"/>
  <c r="AH37" l="1"/>
  <c r="AH710" l="1"/>
  <c r="AH595" l="1"/>
  <c r="AI749" l="1"/>
  <c r="AH749"/>
  <c r="AO748"/>
  <c r="AI746"/>
  <c r="AH746"/>
  <c r="AH739"/>
  <c r="AH742" s="1"/>
  <c r="AI739"/>
  <c r="AI742" s="1"/>
  <c r="AI710"/>
  <c r="AH751" l="1"/>
  <c r="AH750"/>
  <c r="AI595"/>
  <c r="AI751" s="1"/>
  <c r="AI750" l="1"/>
  <c r="AO485"/>
  <c r="K485"/>
  <c r="L485" s="1"/>
  <c r="AS485" s="1"/>
  <c r="AO306"/>
  <c r="AO281"/>
  <c r="AO280"/>
  <c r="AO491"/>
  <c r="AO489"/>
  <c r="AO488"/>
  <c r="AO487"/>
  <c r="AO486"/>
  <c r="AO484"/>
  <c r="AO483"/>
  <c r="AO479"/>
  <c r="AO452"/>
  <c r="AO464"/>
  <c r="AO478"/>
  <c r="AO468"/>
  <c r="AO178" l="1"/>
  <c r="AO176"/>
  <c r="AO175"/>
  <c r="AO174"/>
  <c r="AO184"/>
  <c r="AO179"/>
  <c r="K139" l="1"/>
  <c r="K140"/>
  <c r="K479" l="1"/>
  <c r="L479" s="1"/>
  <c r="AS479" s="1"/>
  <c r="K478"/>
  <c r="L478" s="1"/>
  <c r="AS478" s="1"/>
  <c r="J5" l="1"/>
  <c r="J37" l="1"/>
  <c r="AO5"/>
  <c r="AO327"/>
  <c r="AO328"/>
  <c r="AO326"/>
  <c r="K328"/>
  <c r="L328" s="1"/>
  <c r="AS328" s="1"/>
  <c r="K327"/>
  <c r="L327" s="1"/>
  <c r="AS327" s="1"/>
  <c r="K326"/>
  <c r="L326" s="1"/>
  <c r="AS326" s="1"/>
  <c r="E3" i="3" l="1"/>
  <c r="F3"/>
  <c r="F19" s="1"/>
  <c r="K5" i="1"/>
  <c r="L5" s="1"/>
  <c r="AS5" s="1"/>
  <c r="AO453"/>
  <c r="AO661"/>
  <c r="AO734"/>
  <c r="K734"/>
  <c r="L734" s="1"/>
  <c r="AS734" s="1"/>
  <c r="AO325"/>
  <c r="AO309"/>
  <c r="AO324"/>
  <c r="AO307"/>
  <c r="AO308"/>
  <c r="AO310"/>
  <c r="AO311"/>
  <c r="AO312"/>
  <c r="AO313"/>
  <c r="AO314"/>
  <c r="AO315"/>
  <c r="AO316"/>
  <c r="AO317"/>
  <c r="AO318"/>
  <c r="AO319"/>
  <c r="AO320"/>
  <c r="AO321"/>
  <c r="AO322"/>
  <c r="AO323"/>
  <c r="K325"/>
  <c r="L325" s="1"/>
  <c r="AS325" s="1"/>
  <c r="K324"/>
  <c r="L324" s="1"/>
  <c r="AS324" s="1"/>
  <c r="K323"/>
  <c r="L323" s="1"/>
  <c r="AS323" s="1"/>
  <c r="K322"/>
  <c r="L322" s="1"/>
  <c r="AS322" s="1"/>
  <c r="K321"/>
  <c r="L321" s="1"/>
  <c r="AS321" s="1"/>
  <c r="K320"/>
  <c r="L320" s="1"/>
  <c r="AS320" s="1"/>
  <c r="K319"/>
  <c r="L319" s="1"/>
  <c r="AS319" s="1"/>
  <c r="K318"/>
  <c r="L318" s="1"/>
  <c r="AS318" s="1"/>
  <c r="K317"/>
  <c r="L317" s="1"/>
  <c r="AS317" s="1"/>
  <c r="K316"/>
  <c r="L316" s="1"/>
  <c r="AS316" s="1"/>
  <c r="K315"/>
  <c r="L315" s="1"/>
  <c r="AS315" s="1"/>
  <c r="K314"/>
  <c r="L314" s="1"/>
  <c r="AS314" s="1"/>
  <c r="K313"/>
  <c r="L313" s="1"/>
  <c r="AS313" s="1"/>
  <c r="K312"/>
  <c r="L312" s="1"/>
  <c r="AS312" s="1"/>
  <c r="K311"/>
  <c r="L311" s="1"/>
  <c r="AS311" s="1"/>
  <c r="K310"/>
  <c r="L310" s="1"/>
  <c r="AS310" s="1"/>
  <c r="K309"/>
  <c r="L309" s="1"/>
  <c r="AS309" s="1"/>
  <c r="K308"/>
  <c r="L308" s="1"/>
  <c r="AS308" s="1"/>
  <c r="AO467"/>
  <c r="K307" l="1"/>
  <c r="L307" s="1"/>
  <c r="AS307" s="1"/>
  <c r="K468" l="1"/>
  <c r="L468" s="1"/>
  <c r="AS468" s="1"/>
  <c r="K467"/>
  <c r="L467" s="1"/>
  <c r="AS467" s="1"/>
  <c r="AO466"/>
  <c r="K466"/>
  <c r="L466" s="1"/>
  <c r="AS466" s="1"/>
  <c r="K661" l="1"/>
  <c r="L661" s="1"/>
  <c r="AS661" s="1"/>
  <c r="K663"/>
  <c r="L663" s="1"/>
  <c r="AS663" s="1"/>
  <c r="AO663"/>
  <c r="K306" l="1"/>
  <c r="L306" s="1"/>
  <c r="AS306" s="1"/>
  <c r="K453" l="1"/>
  <c r="L453" s="1"/>
  <c r="AS453" s="1"/>
  <c r="K452" l="1"/>
  <c r="L452" s="1"/>
  <c r="AS452" s="1"/>
  <c r="K179"/>
  <c r="L179" s="1"/>
  <c r="AS179" s="1"/>
  <c r="K178"/>
  <c r="L178" s="1"/>
  <c r="AS178" s="1"/>
  <c r="K745" l="1"/>
  <c r="L745" s="1"/>
  <c r="AS745" s="1"/>
  <c r="AC562" l="1"/>
  <c r="AD562"/>
  <c r="AN562" l="1"/>
  <c r="K177"/>
  <c r="L177" s="1"/>
  <c r="AS177" s="1"/>
  <c r="AG749" l="1"/>
  <c r="M749"/>
  <c r="N749"/>
  <c r="O749"/>
  <c r="P749"/>
  <c r="Q749"/>
  <c r="R749"/>
  <c r="S749"/>
  <c r="T749"/>
  <c r="U749"/>
  <c r="V749"/>
  <c r="W749"/>
  <c r="X749"/>
  <c r="Y749"/>
  <c r="Z749"/>
  <c r="AA749"/>
  <c r="AB749"/>
  <c r="AC749"/>
  <c r="AD749"/>
  <c r="AE749"/>
  <c r="AF749"/>
  <c r="J749"/>
  <c r="D18" i="3" s="1"/>
  <c r="E18" s="1"/>
  <c r="E19" s="1"/>
  <c r="M746" i="1"/>
  <c r="N746"/>
  <c r="O746"/>
  <c r="P746"/>
  <c r="Q746"/>
  <c r="R746"/>
  <c r="S746"/>
  <c r="T746"/>
  <c r="U746"/>
  <c r="V746"/>
  <c r="W746"/>
  <c r="X746"/>
  <c r="Y746"/>
  <c r="Z746"/>
  <c r="AA746"/>
  <c r="AB746"/>
  <c r="AC746"/>
  <c r="AD746"/>
  <c r="AE746"/>
  <c r="AF746"/>
  <c r="AG746"/>
  <c r="M739"/>
  <c r="M742" s="1"/>
  <c r="N739"/>
  <c r="N742" s="1"/>
  <c r="O739"/>
  <c r="O742" s="1"/>
  <c r="P739"/>
  <c r="P742" s="1"/>
  <c r="Q739"/>
  <c r="Q742" s="1"/>
  <c r="R739"/>
  <c r="R742" s="1"/>
  <c r="S739"/>
  <c r="S742" s="1"/>
  <c r="T739"/>
  <c r="T742" s="1"/>
  <c r="U739"/>
  <c r="U742" s="1"/>
  <c r="V739"/>
  <c r="V742" s="1"/>
  <c r="W739"/>
  <c r="W742" s="1"/>
  <c r="X739"/>
  <c r="X742" s="1"/>
  <c r="Y739"/>
  <c r="Y742" s="1"/>
  <c r="Z739"/>
  <c r="Z742" s="1"/>
  <c r="AA739"/>
  <c r="AA742" s="1"/>
  <c r="AB739"/>
  <c r="AB742" s="1"/>
  <c r="AC739"/>
  <c r="AC742" s="1"/>
  <c r="AD739"/>
  <c r="AD742" s="1"/>
  <c r="AE739"/>
  <c r="AE742" s="1"/>
  <c r="AF739"/>
  <c r="AF742" s="1"/>
  <c r="AG739"/>
  <c r="AG742" s="1"/>
  <c r="U710"/>
  <c r="V710"/>
  <c r="W710"/>
  <c r="X710"/>
  <c r="Y710"/>
  <c r="Z710"/>
  <c r="AA710"/>
  <c r="AB710"/>
  <c r="AC710"/>
  <c r="AD710"/>
  <c r="AE710"/>
  <c r="AF710"/>
  <c r="AG710"/>
  <c r="P710"/>
  <c r="Q710"/>
  <c r="R710"/>
  <c r="S710"/>
  <c r="M710"/>
  <c r="O710"/>
  <c r="O595"/>
  <c r="P595"/>
  <c r="Q595"/>
  <c r="R595"/>
  <c r="S595"/>
  <c r="U595"/>
  <c r="V595"/>
  <c r="W595"/>
  <c r="X595"/>
  <c r="Y595"/>
  <c r="AF595"/>
  <c r="J751" l="1"/>
  <c r="J750"/>
  <c r="K465"/>
  <c r="L465" s="1"/>
  <c r="AS465" s="1"/>
  <c r="AD574"/>
  <c r="AE574"/>
  <c r="AD533" l="1"/>
  <c r="AE533"/>
  <c r="AO264"/>
  <c r="K264"/>
  <c r="L264" s="1"/>
  <c r="AS264" s="1"/>
  <c r="K192" l="1"/>
  <c r="AO62"/>
  <c r="AO63"/>
  <c r="AO64"/>
  <c r="AO738" l="1"/>
  <c r="AG37" l="1"/>
  <c r="AO462" l="1"/>
  <c r="AO463"/>
  <c r="AO465"/>
  <c r="AO150"/>
  <c r="AO494"/>
  <c r="AD592"/>
  <c r="AE592"/>
  <c r="AC592"/>
  <c r="AG591"/>
  <c r="AN591" s="1"/>
  <c r="AG590"/>
  <c r="AN590" s="1"/>
  <c r="K591"/>
  <c r="L591" s="1"/>
  <c r="K590"/>
  <c r="L590" s="1"/>
  <c r="AG589"/>
  <c r="AB589"/>
  <c r="K589"/>
  <c r="L589" s="1"/>
  <c r="AG588"/>
  <c r="AB588"/>
  <c r="AN588" s="1"/>
  <c r="K588"/>
  <c r="L588" s="1"/>
  <c r="AG587"/>
  <c r="AD587"/>
  <c r="AE587"/>
  <c r="K587"/>
  <c r="L587" s="1"/>
  <c r="AC585"/>
  <c r="AD585"/>
  <c r="AE585"/>
  <c r="AC586"/>
  <c r="AD586"/>
  <c r="AE586"/>
  <c r="K586"/>
  <c r="L586" s="1"/>
  <c r="K585"/>
  <c r="L585" s="1"/>
  <c r="AE584"/>
  <c r="AD584"/>
  <c r="AC584"/>
  <c r="K584"/>
  <c r="L584" s="1"/>
  <c r="AE583"/>
  <c r="AD583"/>
  <c r="AC583"/>
  <c r="K583"/>
  <c r="L583" s="1"/>
  <c r="AE582"/>
  <c r="AD582"/>
  <c r="AC582"/>
  <c r="AN582" s="1"/>
  <c r="K582"/>
  <c r="L582" s="1"/>
  <c r="AE581"/>
  <c r="AD581"/>
  <c r="AC581"/>
  <c r="AN581" s="1"/>
  <c r="K581"/>
  <c r="L581" s="1"/>
  <c r="AE580"/>
  <c r="AD580"/>
  <c r="AC580"/>
  <c r="K580"/>
  <c r="L580" s="1"/>
  <c r="AE579"/>
  <c r="AD579"/>
  <c r="AC579"/>
  <c r="AN579" s="1"/>
  <c r="K579"/>
  <c r="L579" s="1"/>
  <c r="AE578"/>
  <c r="AD578"/>
  <c r="AC578"/>
  <c r="AN578" s="1"/>
  <c r="K578"/>
  <c r="L578" s="1"/>
  <c r="AE577"/>
  <c r="AD577"/>
  <c r="AC577"/>
  <c r="K577"/>
  <c r="L577" s="1"/>
  <c r="AE576"/>
  <c r="AD576"/>
  <c r="AC576"/>
  <c r="AN576" s="1"/>
  <c r="K576"/>
  <c r="L576" s="1"/>
  <c r="AE575"/>
  <c r="AD575"/>
  <c r="AC575"/>
  <c r="AN575" s="1"/>
  <c r="K575"/>
  <c r="L575" s="1"/>
  <c r="AC574"/>
  <c r="AN574" s="1"/>
  <c r="K574"/>
  <c r="L574" s="1"/>
  <c r="AE573"/>
  <c r="AD573"/>
  <c r="AC573"/>
  <c r="AN573" s="1"/>
  <c r="K573"/>
  <c r="L573" s="1"/>
  <c r="AE572"/>
  <c r="AD572"/>
  <c r="AC572"/>
  <c r="K572"/>
  <c r="L572" s="1"/>
  <c r="AE571"/>
  <c r="AD571"/>
  <c r="AC571"/>
  <c r="AN571" s="1"/>
  <c r="K571"/>
  <c r="L571" s="1"/>
  <c r="AE570"/>
  <c r="AD570"/>
  <c r="AC570"/>
  <c r="AN570" s="1"/>
  <c r="K570"/>
  <c r="L570" s="1"/>
  <c r="AE569"/>
  <c r="AD569"/>
  <c r="AC569"/>
  <c r="K569"/>
  <c r="L569" s="1"/>
  <c r="AE568"/>
  <c r="AD568"/>
  <c r="AC568"/>
  <c r="AN568" s="1"/>
  <c r="K568"/>
  <c r="L568" s="1"/>
  <c r="AE567"/>
  <c r="AD567"/>
  <c r="AC567"/>
  <c r="AN567" s="1"/>
  <c r="K567"/>
  <c r="L567" s="1"/>
  <c r="AE566"/>
  <c r="AD566"/>
  <c r="AC566"/>
  <c r="K566"/>
  <c r="L566" s="1"/>
  <c r="AE565"/>
  <c r="AD565"/>
  <c r="AC565"/>
  <c r="AN565" s="1"/>
  <c r="K565"/>
  <c r="L565" s="1"/>
  <c r="AE564"/>
  <c r="AD564"/>
  <c r="AC564"/>
  <c r="AN564" s="1"/>
  <c r="K564"/>
  <c r="L564" s="1"/>
  <c r="AC563"/>
  <c r="AD563"/>
  <c r="AE563"/>
  <c r="K563"/>
  <c r="L563" s="1"/>
  <c r="AO69"/>
  <c r="K562"/>
  <c r="L562" s="1"/>
  <c r="AS562" s="1"/>
  <c r="AO304"/>
  <c r="AE561"/>
  <c r="AD561"/>
  <c r="AB561"/>
  <c r="K561"/>
  <c r="L561" s="1"/>
  <c r="AE560"/>
  <c r="AD560"/>
  <c r="AB560"/>
  <c r="K560"/>
  <c r="L560" s="1"/>
  <c r="AE559"/>
  <c r="AD559"/>
  <c r="AB559"/>
  <c r="K559"/>
  <c r="L559" s="1"/>
  <c r="AE558"/>
  <c r="AD558"/>
  <c r="AB558"/>
  <c r="K558"/>
  <c r="L558" s="1"/>
  <c r="AE557"/>
  <c r="AD557"/>
  <c r="AB557"/>
  <c r="K557"/>
  <c r="L557" s="1"/>
  <c r="AE556"/>
  <c r="AD556"/>
  <c r="AB556"/>
  <c r="K556"/>
  <c r="L556" s="1"/>
  <c r="AE555"/>
  <c r="AD555"/>
  <c r="AB555"/>
  <c r="K555"/>
  <c r="L555" s="1"/>
  <c r="AE554"/>
  <c r="AD554"/>
  <c r="AB554"/>
  <c r="K554"/>
  <c r="L554" s="1"/>
  <c r="AE553"/>
  <c r="AD553"/>
  <c r="AB553"/>
  <c r="K553"/>
  <c r="L553" s="1"/>
  <c r="AE552"/>
  <c r="AD552"/>
  <c r="AB552"/>
  <c r="K552"/>
  <c r="L552" s="1"/>
  <c r="AE551"/>
  <c r="AD551"/>
  <c r="AB551"/>
  <c r="K551"/>
  <c r="L551" s="1"/>
  <c r="AE550"/>
  <c r="AD550"/>
  <c r="AB550"/>
  <c r="K550"/>
  <c r="L550" s="1"/>
  <c r="AE549"/>
  <c r="AD549"/>
  <c r="AB549"/>
  <c r="K549"/>
  <c r="L549" s="1"/>
  <c r="AE548"/>
  <c r="AD548"/>
  <c r="AB548"/>
  <c r="K548"/>
  <c r="L548" s="1"/>
  <c r="AE547"/>
  <c r="AD547"/>
  <c r="AB547"/>
  <c r="K547"/>
  <c r="L547" s="1"/>
  <c r="AE546"/>
  <c r="AD546"/>
  <c r="AB546"/>
  <c r="K546"/>
  <c r="L546" s="1"/>
  <c r="AE545"/>
  <c r="AD545"/>
  <c r="AB545"/>
  <c r="K545"/>
  <c r="L545" s="1"/>
  <c r="AE544"/>
  <c r="AD544"/>
  <c r="AB544"/>
  <c r="K544"/>
  <c r="L544" s="1"/>
  <c r="AE543"/>
  <c r="AD543"/>
  <c r="AB543"/>
  <c r="K543"/>
  <c r="L543" s="1"/>
  <c r="AE542"/>
  <c r="AD542"/>
  <c r="AB542"/>
  <c r="K542"/>
  <c r="L542" s="1"/>
  <c r="AE541"/>
  <c r="AD541"/>
  <c r="AB541"/>
  <c r="K541"/>
  <c r="L541" s="1"/>
  <c r="AE540"/>
  <c r="AD540"/>
  <c r="AB540"/>
  <c r="K540"/>
  <c r="L540" s="1"/>
  <c r="AE539"/>
  <c r="AD539"/>
  <c r="AB539"/>
  <c r="K539"/>
  <c r="L539" s="1"/>
  <c r="AE538"/>
  <c r="AD538"/>
  <c r="AB538"/>
  <c r="K538"/>
  <c r="L538" s="1"/>
  <c r="AE537"/>
  <c r="AD537"/>
  <c r="AB537"/>
  <c r="K537"/>
  <c r="L537" s="1"/>
  <c r="AE536"/>
  <c r="AD536"/>
  <c r="AB536"/>
  <c r="K536"/>
  <c r="L536" s="1"/>
  <c r="AD535"/>
  <c r="AB535"/>
  <c r="AN535" s="1"/>
  <c r="K535"/>
  <c r="L535" s="1"/>
  <c r="AB534"/>
  <c r="AN534" s="1"/>
  <c r="K534"/>
  <c r="L534" s="1"/>
  <c r="AC533"/>
  <c r="AN533" s="1"/>
  <c r="K533"/>
  <c r="L533" s="1"/>
  <c r="AD532"/>
  <c r="AC532"/>
  <c r="AD531"/>
  <c r="AC531"/>
  <c r="AD530"/>
  <c r="AC530"/>
  <c r="AD529"/>
  <c r="AC529"/>
  <c r="AD528"/>
  <c r="AC528"/>
  <c r="AD527"/>
  <c r="AC527"/>
  <c r="AD526"/>
  <c r="AC526"/>
  <c r="AD525"/>
  <c r="AC525"/>
  <c r="AD524"/>
  <c r="AC524"/>
  <c r="AD523"/>
  <c r="AC523"/>
  <c r="AD522"/>
  <c r="AC522"/>
  <c r="AD521"/>
  <c r="AC521"/>
  <c r="AD520"/>
  <c r="AC520"/>
  <c r="AD519"/>
  <c r="AC519"/>
  <c r="AD518"/>
  <c r="AC518"/>
  <c r="AD517"/>
  <c r="AC517"/>
  <c r="AN517" s="1"/>
  <c r="AD516"/>
  <c r="AC516"/>
  <c r="AD515"/>
  <c r="AC515"/>
  <c r="AD514"/>
  <c r="AC514"/>
  <c r="AN514" s="1"/>
  <c r="K514"/>
  <c r="L514" s="1"/>
  <c r="AD513"/>
  <c r="AC513"/>
  <c r="K513"/>
  <c r="L513" s="1"/>
  <c r="AD512"/>
  <c r="AC512"/>
  <c r="AN512" s="1"/>
  <c r="K512"/>
  <c r="L512" s="1"/>
  <c r="AD511"/>
  <c r="AC511"/>
  <c r="K511"/>
  <c r="L511" s="1"/>
  <c r="AD510"/>
  <c r="AC510"/>
  <c r="AN510" s="1"/>
  <c r="K510"/>
  <c r="L510" s="1"/>
  <c r="AO254"/>
  <c r="AD509"/>
  <c r="AC509"/>
  <c r="AN509" s="1"/>
  <c r="K509"/>
  <c r="L509" s="1"/>
  <c r="AD508"/>
  <c r="AC508"/>
  <c r="AN508" s="1"/>
  <c r="K508"/>
  <c r="L508" s="1"/>
  <c r="AD507"/>
  <c r="AC507"/>
  <c r="AN507" s="1"/>
  <c r="K507"/>
  <c r="L507" s="1"/>
  <c r="AD506"/>
  <c r="AC506"/>
  <c r="AN506" s="1"/>
  <c r="AD505"/>
  <c r="AC505"/>
  <c r="AN520" l="1"/>
  <c r="AN523"/>
  <c r="AN526"/>
  <c r="AN529"/>
  <c r="AN532"/>
  <c r="AN538"/>
  <c r="AN541"/>
  <c r="AN547"/>
  <c r="AN550"/>
  <c r="AN553"/>
  <c r="AN556"/>
  <c r="AS556" s="1"/>
  <c r="AN584"/>
  <c r="AN515"/>
  <c r="AN518"/>
  <c r="AN521"/>
  <c r="AN589"/>
  <c r="AN544"/>
  <c r="AS544" s="1"/>
  <c r="AN559"/>
  <c r="AS559" s="1"/>
  <c r="AN524"/>
  <c r="AN527"/>
  <c r="AN563"/>
  <c r="AO563" s="1"/>
  <c r="AN585"/>
  <c r="AN516"/>
  <c r="AN519"/>
  <c r="AN522"/>
  <c r="AN525"/>
  <c r="AN528"/>
  <c r="AN531"/>
  <c r="AN536"/>
  <c r="AN539"/>
  <c r="AS539" s="1"/>
  <c r="AN530"/>
  <c r="AN542"/>
  <c r="AS542" s="1"/>
  <c r="AN545"/>
  <c r="AO545" s="1"/>
  <c r="AN548"/>
  <c r="AS548" s="1"/>
  <c r="AN551"/>
  <c r="AS551" s="1"/>
  <c r="AN554"/>
  <c r="AO554" s="1"/>
  <c r="AN557"/>
  <c r="AS557" s="1"/>
  <c r="AN560"/>
  <c r="AN537"/>
  <c r="AO537" s="1"/>
  <c r="AN540"/>
  <c r="AS540" s="1"/>
  <c r="AN543"/>
  <c r="AS543" s="1"/>
  <c r="AN546"/>
  <c r="AO546" s="1"/>
  <c r="AN549"/>
  <c r="AS549" s="1"/>
  <c r="AN552"/>
  <c r="AS552" s="1"/>
  <c r="AN555"/>
  <c r="AS555" s="1"/>
  <c r="AN558"/>
  <c r="AS558" s="1"/>
  <c r="AN561"/>
  <c r="AS561" s="1"/>
  <c r="AN586"/>
  <c r="AS586" s="1"/>
  <c r="AN587"/>
  <c r="AS587" s="1"/>
  <c r="AN592"/>
  <c r="AN505"/>
  <c r="AN511"/>
  <c r="AS511" s="1"/>
  <c r="AN513"/>
  <c r="AN566"/>
  <c r="AS566" s="1"/>
  <c r="AN569"/>
  <c r="AS569" s="1"/>
  <c r="AN572"/>
  <c r="AS572" s="1"/>
  <c r="AN577"/>
  <c r="AS577" s="1"/>
  <c r="AN580"/>
  <c r="AS580" s="1"/>
  <c r="AN583"/>
  <c r="AS583" s="1"/>
  <c r="AS507"/>
  <c r="AS512"/>
  <c r="AS564"/>
  <c r="AS565"/>
  <c r="AS508"/>
  <c r="AS513"/>
  <c r="AS567"/>
  <c r="AS568"/>
  <c r="AS570"/>
  <c r="AS571"/>
  <c r="AS585"/>
  <c r="AS536"/>
  <c r="AO538"/>
  <c r="AS541"/>
  <c r="AS547"/>
  <c r="AS550"/>
  <c r="AS553"/>
  <c r="AS560"/>
  <c r="AO589"/>
  <c r="AS535"/>
  <c r="AS588"/>
  <c r="AS533"/>
  <c r="AS591"/>
  <c r="AS509"/>
  <c r="AS510"/>
  <c r="AS514"/>
  <c r="AS534"/>
  <c r="AS574"/>
  <c r="AS590"/>
  <c r="AS573"/>
  <c r="AS575"/>
  <c r="AS576"/>
  <c r="AS578"/>
  <c r="AS579"/>
  <c r="AS581"/>
  <c r="AS582"/>
  <c r="AS584"/>
  <c r="AO534"/>
  <c r="AG595"/>
  <c r="AG751" s="1"/>
  <c r="AB595"/>
  <c r="AE595"/>
  <c r="AC595"/>
  <c r="AD595"/>
  <c r="D39" i="3" l="1"/>
  <c r="AO548" i="1"/>
  <c r="AO557"/>
  <c r="AO541"/>
  <c r="AS545"/>
  <c r="AO556"/>
  <c r="AO540"/>
  <c r="AO549"/>
  <c r="AS537"/>
  <c r="AO561"/>
  <c r="AO553"/>
  <c r="AO560"/>
  <c r="AO552"/>
  <c r="AO544"/>
  <c r="AO536"/>
  <c r="AS554"/>
  <c r="AS538"/>
  <c r="AS546"/>
  <c r="AS589"/>
  <c r="AO550"/>
  <c r="AO558"/>
  <c r="AO542"/>
  <c r="AO535"/>
  <c r="AO559"/>
  <c r="AO555"/>
  <c r="AO551"/>
  <c r="AO547"/>
  <c r="AO543"/>
  <c r="AO539"/>
  <c r="AO585"/>
  <c r="AO586"/>
  <c r="AO510"/>
  <c r="AO587"/>
  <c r="AS563"/>
  <c r="AG750"/>
  <c r="K69" l="1"/>
  <c r="L69" s="1"/>
  <c r="AS69" s="1"/>
  <c r="K64"/>
  <c r="L64" s="1"/>
  <c r="AS64" s="1"/>
  <c r="K63"/>
  <c r="L63" s="1"/>
  <c r="AS63" s="1"/>
  <c r="K62"/>
  <c r="L62" s="1"/>
  <c r="AS62" s="1"/>
  <c r="K464" l="1"/>
  <c r="L464" s="1"/>
  <c r="AS464" s="1"/>
  <c r="AO737" l="1"/>
  <c r="K463"/>
  <c r="L463" s="1"/>
  <c r="AS463" s="1"/>
  <c r="K462"/>
  <c r="L462" s="1"/>
  <c r="AS462" s="1"/>
  <c r="AO114" l="1"/>
  <c r="K114"/>
  <c r="L114" s="1"/>
  <c r="AS114" s="1"/>
  <c r="AO85"/>
  <c r="AO86"/>
  <c r="AO87"/>
  <c r="AO88"/>
  <c r="K88" l="1"/>
  <c r="L88" s="1"/>
  <c r="AS88" s="1"/>
  <c r="K87"/>
  <c r="L87" s="1"/>
  <c r="AS87" s="1"/>
  <c r="AO84" l="1"/>
  <c r="K86"/>
  <c r="L86" s="1"/>
  <c r="AS86" s="1"/>
  <c r="K85"/>
  <c r="L85" s="1"/>
  <c r="AS85" s="1"/>
  <c r="K84"/>
  <c r="L84" s="1"/>
  <c r="AS84" s="1"/>
  <c r="K730" l="1"/>
  <c r="L730" s="1"/>
  <c r="AS730" s="1"/>
  <c r="AO730"/>
  <c r="AO631"/>
  <c r="AO709"/>
  <c r="K657"/>
  <c r="L657" s="1"/>
  <c r="AS657" s="1"/>
  <c r="K598"/>
  <c r="K599"/>
  <c r="L599" s="1"/>
  <c r="AS599" s="1"/>
  <c r="K600"/>
  <c r="L600" s="1"/>
  <c r="AS600" s="1"/>
  <c r="K601"/>
  <c r="L601" s="1"/>
  <c r="AS601" s="1"/>
  <c r="K602"/>
  <c r="L602" s="1"/>
  <c r="AS602" s="1"/>
  <c r="K603"/>
  <c r="L603" s="1"/>
  <c r="AS603" s="1"/>
  <c r="K604"/>
  <c r="L604" s="1"/>
  <c r="AS604" s="1"/>
  <c r="K605"/>
  <c r="L605" s="1"/>
  <c r="AS605" s="1"/>
  <c r="K608"/>
  <c r="L608" s="1"/>
  <c r="AS608" s="1"/>
  <c r="K606"/>
  <c r="L606" s="1"/>
  <c r="AS606" s="1"/>
  <c r="K607"/>
  <c r="L607" s="1"/>
  <c r="AS607" s="1"/>
  <c r="K609"/>
  <c r="L609" s="1"/>
  <c r="AS609" s="1"/>
  <c r="K610"/>
  <c r="L610" s="1"/>
  <c r="AS610" s="1"/>
  <c r="K611"/>
  <c r="L611" s="1"/>
  <c r="AS611" s="1"/>
  <c r="K612"/>
  <c r="L612" s="1"/>
  <c r="AS612" s="1"/>
  <c r="K613"/>
  <c r="L613" s="1"/>
  <c r="AS613" s="1"/>
  <c r="K614"/>
  <c r="L614" s="1"/>
  <c r="AS614" s="1"/>
  <c r="K615"/>
  <c r="L615" s="1"/>
  <c r="AS615" s="1"/>
  <c r="K616"/>
  <c r="L616" s="1"/>
  <c r="AS616" s="1"/>
  <c r="K617"/>
  <c r="L617" s="1"/>
  <c r="AS617" s="1"/>
  <c r="K618"/>
  <c r="L618" s="1"/>
  <c r="AS618" s="1"/>
  <c r="K636"/>
  <c r="L636" s="1"/>
  <c r="AS636" s="1"/>
  <c r="K648"/>
  <c r="L648" s="1"/>
  <c r="AS648" s="1"/>
  <c r="K644"/>
  <c r="L644" s="1"/>
  <c r="AS644" s="1"/>
  <c r="K645"/>
  <c r="L645" s="1"/>
  <c r="AS645" s="1"/>
  <c r="K646"/>
  <c r="L646" s="1"/>
  <c r="AS646" s="1"/>
  <c r="K651"/>
  <c r="L651" s="1"/>
  <c r="AS651" s="1"/>
  <c r="K652"/>
  <c r="L652" s="1"/>
  <c r="AS652" s="1"/>
  <c r="K653"/>
  <c r="L653" s="1"/>
  <c r="AS653" s="1"/>
  <c r="K654"/>
  <c r="L654" s="1"/>
  <c r="AS654" s="1"/>
  <c r="K667"/>
  <c r="L667" s="1"/>
  <c r="AS667" s="1"/>
  <c r="K668"/>
  <c r="L668" s="1"/>
  <c r="AS668" s="1"/>
  <c r="K669"/>
  <c r="L669" s="1"/>
  <c r="AS669" s="1"/>
  <c r="K650"/>
  <c r="L650" s="1"/>
  <c r="AS650" s="1"/>
  <c r="K666"/>
  <c r="L666" s="1"/>
  <c r="AS666" s="1"/>
  <c r="K655"/>
  <c r="L655" s="1"/>
  <c r="AS655" s="1"/>
  <c r="K664"/>
  <c r="L664" s="1"/>
  <c r="AS664" s="1"/>
  <c r="K665"/>
  <c r="L665" s="1"/>
  <c r="AS665" s="1"/>
  <c r="K656"/>
  <c r="L656" s="1"/>
  <c r="AS656" s="1"/>
  <c r="K643"/>
  <c r="L643" s="1"/>
  <c r="AS643" s="1"/>
  <c r="K660"/>
  <c r="L660" s="1"/>
  <c r="AS660" s="1"/>
  <c r="K649"/>
  <c r="L649" s="1"/>
  <c r="AS649" s="1"/>
  <c r="K642"/>
  <c r="L642" s="1"/>
  <c r="AS642" s="1"/>
  <c r="K637"/>
  <c r="L637" s="1"/>
  <c r="AS637" s="1"/>
  <c r="K638"/>
  <c r="L638" s="1"/>
  <c r="AS638" s="1"/>
  <c r="K619"/>
  <c r="L619" s="1"/>
  <c r="AS619" s="1"/>
  <c r="K620"/>
  <c r="L620" s="1"/>
  <c r="AS620" s="1"/>
  <c r="K621"/>
  <c r="L621" s="1"/>
  <c r="AS621" s="1"/>
  <c r="K622"/>
  <c r="L622" s="1"/>
  <c r="AS622" s="1"/>
  <c r="K623"/>
  <c r="L623" s="1"/>
  <c r="AS623" s="1"/>
  <c r="K624"/>
  <c r="L624" s="1"/>
  <c r="AS624" s="1"/>
  <c r="K625"/>
  <c r="L625" s="1"/>
  <c r="AS625" s="1"/>
  <c r="K626"/>
  <c r="L626" s="1"/>
  <c r="AS626" s="1"/>
  <c r="K627"/>
  <c r="L627" s="1"/>
  <c r="AS627" s="1"/>
  <c r="K628"/>
  <c r="L628" s="1"/>
  <c r="AS628" s="1"/>
  <c r="K629"/>
  <c r="L629" s="1"/>
  <c r="AS629" s="1"/>
  <c r="K630"/>
  <c r="L630" s="1"/>
  <c r="AS630" s="1"/>
  <c r="K631"/>
  <c r="L631" s="1"/>
  <c r="AS631" s="1"/>
  <c r="K632"/>
  <c r="L632" s="1"/>
  <c r="AS632" s="1"/>
  <c r="K633"/>
  <c r="L633" s="1"/>
  <c r="AS633" s="1"/>
  <c r="K634"/>
  <c r="L634" s="1"/>
  <c r="AS634" s="1"/>
  <c r="K709"/>
  <c r="L709" s="1"/>
  <c r="AS709" s="1"/>
  <c r="K707"/>
  <c r="L707" s="1"/>
  <c r="AS707" s="1"/>
  <c r="K708"/>
  <c r="L708" s="1"/>
  <c r="AS708" s="1"/>
  <c r="K676"/>
  <c r="L676" s="1"/>
  <c r="AS676" s="1"/>
  <c r="K677"/>
  <c r="L677" s="1"/>
  <c r="AS677" s="1"/>
  <c r="K678"/>
  <c r="L678" s="1"/>
  <c r="AS678" s="1"/>
  <c r="K684"/>
  <c r="L684" s="1"/>
  <c r="AS684" s="1"/>
  <c r="K685"/>
  <c r="L685" s="1"/>
  <c r="AS685" s="1"/>
  <c r="K686"/>
  <c r="L686" s="1"/>
  <c r="AS686" s="1"/>
  <c r="K679"/>
  <c r="L679" s="1"/>
  <c r="AS679" s="1"/>
  <c r="K680"/>
  <c r="L680" s="1"/>
  <c r="AS680" s="1"/>
  <c r="K681"/>
  <c r="L681" s="1"/>
  <c r="AS681" s="1"/>
  <c r="K675"/>
  <c r="L675" s="1"/>
  <c r="AS675" s="1"/>
  <c r="K691"/>
  <c r="L691" s="1"/>
  <c r="AS691" s="1"/>
  <c r="K688"/>
  <c r="L688" s="1"/>
  <c r="AS688" s="1"/>
  <c r="K696"/>
  <c r="L696" s="1"/>
  <c r="AS696" s="1"/>
  <c r="K690"/>
  <c r="L690" s="1"/>
  <c r="AS690" s="1"/>
  <c r="K702"/>
  <c r="L702" s="1"/>
  <c r="AS702" s="1"/>
  <c r="K705"/>
  <c r="L705" s="1"/>
  <c r="AS705" s="1"/>
  <c r="K698"/>
  <c r="L698" s="1"/>
  <c r="AS698" s="1"/>
  <c r="K704"/>
  <c r="L704" s="1"/>
  <c r="AS704" s="1"/>
  <c r="K697"/>
  <c r="L697" s="1"/>
  <c r="AS697" s="1"/>
  <c r="K695"/>
  <c r="L695" s="1"/>
  <c r="AS695" s="1"/>
  <c r="K700"/>
  <c r="L700" s="1"/>
  <c r="AS700" s="1"/>
  <c r="K701"/>
  <c r="L701" s="1"/>
  <c r="AS701" s="1"/>
  <c r="K687"/>
  <c r="L687" s="1"/>
  <c r="AS687" s="1"/>
  <c r="K703"/>
  <c r="L703" s="1"/>
  <c r="AS703" s="1"/>
  <c r="K689"/>
  <c r="L689" s="1"/>
  <c r="AS689" s="1"/>
  <c r="K693"/>
  <c r="L693" s="1"/>
  <c r="AS693" s="1"/>
  <c r="K692"/>
  <c r="L692" s="1"/>
  <c r="AS692" s="1"/>
  <c r="K694"/>
  <c r="L694" s="1"/>
  <c r="AS694" s="1"/>
  <c r="K699"/>
  <c r="L699" s="1"/>
  <c r="AS699" s="1"/>
  <c r="K706"/>
  <c r="L706" s="1"/>
  <c r="AS706" s="1"/>
  <c r="K682"/>
  <c r="L682" s="1"/>
  <c r="AS682" s="1"/>
  <c r="K683"/>
  <c r="L683" s="1"/>
  <c r="AS683" s="1"/>
  <c r="K728"/>
  <c r="L728" s="1"/>
  <c r="AS728" s="1"/>
  <c r="K729"/>
  <c r="L729" s="1"/>
  <c r="AS729" s="1"/>
  <c r="K737"/>
  <c r="L737" s="1"/>
  <c r="AS737" s="1"/>
  <c r="K735"/>
  <c r="L735" s="1"/>
  <c r="AS735" s="1"/>
  <c r="K736"/>
  <c r="L736" s="1"/>
  <c r="AS736" s="1"/>
  <c r="K738"/>
  <c r="L738" s="1"/>
  <c r="AS738" s="1"/>
  <c r="K731"/>
  <c r="L731" s="1"/>
  <c r="AS731" s="1"/>
  <c r="K732"/>
  <c r="L732" s="1"/>
  <c r="AS732" s="1"/>
  <c r="K733"/>
  <c r="L733" s="1"/>
  <c r="AS733" s="1"/>
  <c r="K711"/>
  <c r="K712"/>
  <c r="L712" s="1"/>
  <c r="AS712" s="1"/>
  <c r="K713"/>
  <c r="L713" s="1"/>
  <c r="AS713" s="1"/>
  <c r="K714"/>
  <c r="L714" s="1"/>
  <c r="AS714" s="1"/>
  <c r="K715"/>
  <c r="L715" s="1"/>
  <c r="AS715" s="1"/>
  <c r="K716"/>
  <c r="L716" s="1"/>
  <c r="AS716" s="1"/>
  <c r="K717"/>
  <c r="L717" s="1"/>
  <c r="AS717" s="1"/>
  <c r="K718"/>
  <c r="L718" s="1"/>
  <c r="AS718" s="1"/>
  <c r="K719"/>
  <c r="L719" s="1"/>
  <c r="AS719" s="1"/>
  <c r="K720"/>
  <c r="L720" s="1"/>
  <c r="AS720" s="1"/>
  <c r="K721"/>
  <c r="L721" s="1"/>
  <c r="AS721" s="1"/>
  <c r="K722"/>
  <c r="L722" s="1"/>
  <c r="AS722" s="1"/>
  <c r="K723"/>
  <c r="L723" s="1"/>
  <c r="AS723" s="1"/>
  <c r="K724"/>
  <c r="L724" s="1"/>
  <c r="AS724" s="1"/>
  <c r="K725"/>
  <c r="L725" s="1"/>
  <c r="AS725" s="1"/>
  <c r="K726"/>
  <c r="L726" s="1"/>
  <c r="AS726" s="1"/>
  <c r="K727"/>
  <c r="L727" s="1"/>
  <c r="AS727" s="1"/>
  <c r="M595"/>
  <c r="K185"/>
  <c r="L185" s="1"/>
  <c r="AS185" s="1"/>
  <c r="K151"/>
  <c r="L151" s="1"/>
  <c r="AS151" s="1"/>
  <c r="K152"/>
  <c r="L152" s="1"/>
  <c r="AS152" s="1"/>
  <c r="K153"/>
  <c r="L153" s="1"/>
  <c r="AS153" s="1"/>
  <c r="K154"/>
  <c r="L154" s="1"/>
  <c r="AS154" s="1"/>
  <c r="K155"/>
  <c r="L155" s="1"/>
  <c r="AS155" s="1"/>
  <c r="K156"/>
  <c r="L156" s="1"/>
  <c r="AS156" s="1"/>
  <c r="K157"/>
  <c r="L157" s="1"/>
  <c r="AS157" s="1"/>
  <c r="K158"/>
  <c r="L158" s="1"/>
  <c r="AS158" s="1"/>
  <c r="K159"/>
  <c r="L159" s="1"/>
  <c r="AS159" s="1"/>
  <c r="K160"/>
  <c r="L160" s="1"/>
  <c r="AS160" s="1"/>
  <c r="K161"/>
  <c r="L161" s="1"/>
  <c r="AS161" s="1"/>
  <c r="K162"/>
  <c r="L162" s="1"/>
  <c r="AS162" s="1"/>
  <c r="K163"/>
  <c r="L163" s="1"/>
  <c r="AS163" s="1"/>
  <c r="K164"/>
  <c r="L164" s="1"/>
  <c r="AS164" s="1"/>
  <c r="K165"/>
  <c r="L165" s="1"/>
  <c r="AS165" s="1"/>
  <c r="K166"/>
  <c r="L166" s="1"/>
  <c r="AS166" s="1"/>
  <c r="K167"/>
  <c r="L167" s="1"/>
  <c r="AS167" s="1"/>
  <c r="K168"/>
  <c r="L168" s="1"/>
  <c r="AS168" s="1"/>
  <c r="K169"/>
  <c r="L169" s="1"/>
  <c r="AS169" s="1"/>
  <c r="K170"/>
  <c r="L170" s="1"/>
  <c r="AS170" s="1"/>
  <c r="K171"/>
  <c r="L171" s="1"/>
  <c r="AS171" s="1"/>
  <c r="K172"/>
  <c r="L172" s="1"/>
  <c r="AS172" s="1"/>
  <c r="K187"/>
  <c r="L187" s="1"/>
  <c r="AS187" s="1"/>
  <c r="K186"/>
  <c r="L186" s="1"/>
  <c r="AS186" s="1"/>
  <c r="K421"/>
  <c r="L421" s="1"/>
  <c r="AS421" s="1"/>
  <c r="K422"/>
  <c r="L422" s="1"/>
  <c r="AS422" s="1"/>
  <c r="K423"/>
  <c r="L423" s="1"/>
  <c r="AS423" s="1"/>
  <c r="K445"/>
  <c r="L445" s="1"/>
  <c r="AS445" s="1"/>
  <c r="K446"/>
  <c r="L446" s="1"/>
  <c r="AS446" s="1"/>
  <c r="K447"/>
  <c r="L447" s="1"/>
  <c r="AS447" s="1"/>
  <c r="K448"/>
  <c r="L448" s="1"/>
  <c r="AS448" s="1"/>
  <c r="K449"/>
  <c r="L449" s="1"/>
  <c r="AS449" s="1"/>
  <c r="K450"/>
  <c r="L450" s="1"/>
  <c r="AS450" s="1"/>
  <c r="K451"/>
  <c r="L451" s="1"/>
  <c r="AS451" s="1"/>
  <c r="K190"/>
  <c r="L190" s="1"/>
  <c r="AS190" s="1"/>
  <c r="K191"/>
  <c r="L191" s="1"/>
  <c r="AS191" s="1"/>
  <c r="L192"/>
  <c r="AS192" s="1"/>
  <c r="K193"/>
  <c r="L193" s="1"/>
  <c r="AS193" s="1"/>
  <c r="K194"/>
  <c r="L194" s="1"/>
  <c r="AS194" s="1"/>
  <c r="K195"/>
  <c r="L195" s="1"/>
  <c r="AS195" s="1"/>
  <c r="K196"/>
  <c r="L196" s="1"/>
  <c r="AS196" s="1"/>
  <c r="K197"/>
  <c r="L197" s="1"/>
  <c r="AS197" s="1"/>
  <c r="K198"/>
  <c r="L198" s="1"/>
  <c r="AS198" s="1"/>
  <c r="K199"/>
  <c r="L199" s="1"/>
  <c r="AS199" s="1"/>
  <c r="K200"/>
  <c r="L200" s="1"/>
  <c r="AS200" s="1"/>
  <c r="K201"/>
  <c r="L201" s="1"/>
  <c r="AS201" s="1"/>
  <c r="K202"/>
  <c r="L202" s="1"/>
  <c r="AS202" s="1"/>
  <c r="K203"/>
  <c r="L203" s="1"/>
  <c r="AS203" s="1"/>
  <c r="K204"/>
  <c r="L204" s="1"/>
  <c r="AS204" s="1"/>
  <c r="K205"/>
  <c r="L205" s="1"/>
  <c r="AS205" s="1"/>
  <c r="K206"/>
  <c r="L206" s="1"/>
  <c r="AS206" s="1"/>
  <c r="K207"/>
  <c r="L207" s="1"/>
  <c r="AS207" s="1"/>
  <c r="K208"/>
  <c r="L208" s="1"/>
  <c r="AS208" s="1"/>
  <c r="K209"/>
  <c r="L209" s="1"/>
  <c r="AS209" s="1"/>
  <c r="K210"/>
  <c r="L210" s="1"/>
  <c r="AS210" s="1"/>
  <c r="K211"/>
  <c r="L211" s="1"/>
  <c r="AS211" s="1"/>
  <c r="K212"/>
  <c r="L212" s="1"/>
  <c r="AS212" s="1"/>
  <c r="K213"/>
  <c r="L213" s="1"/>
  <c r="AS213" s="1"/>
  <c r="K214"/>
  <c r="L214" s="1"/>
  <c r="AS214" s="1"/>
  <c r="K215"/>
  <c r="L215" s="1"/>
  <c r="AS215" s="1"/>
  <c r="K216"/>
  <c r="L216" s="1"/>
  <c r="AS216" s="1"/>
  <c r="K217"/>
  <c r="L217" s="1"/>
  <c r="AS217" s="1"/>
  <c r="K218"/>
  <c r="L218" s="1"/>
  <c r="AS218" s="1"/>
  <c r="K219"/>
  <c r="L219" s="1"/>
  <c r="AS219" s="1"/>
  <c r="K220"/>
  <c r="L220" s="1"/>
  <c r="AS220" s="1"/>
  <c r="K221"/>
  <c r="L221" s="1"/>
  <c r="AS221" s="1"/>
  <c r="K222"/>
  <c r="L222" s="1"/>
  <c r="AS222" s="1"/>
  <c r="K223"/>
  <c r="L223" s="1"/>
  <c r="AS223" s="1"/>
  <c r="K224"/>
  <c r="L224" s="1"/>
  <c r="AS224" s="1"/>
  <c r="K225"/>
  <c r="L225" s="1"/>
  <c r="AS225" s="1"/>
  <c r="K226"/>
  <c r="L226" s="1"/>
  <c r="AS226" s="1"/>
  <c r="K227"/>
  <c r="L227" s="1"/>
  <c r="AS227" s="1"/>
  <c r="K228"/>
  <c r="L228" s="1"/>
  <c r="AS228" s="1"/>
  <c r="K229"/>
  <c r="L229" s="1"/>
  <c r="AS229" s="1"/>
  <c r="K230"/>
  <c r="L230" s="1"/>
  <c r="AS230" s="1"/>
  <c r="K231"/>
  <c r="L231" s="1"/>
  <c r="AS231" s="1"/>
  <c r="K232"/>
  <c r="L232" s="1"/>
  <c r="AS232" s="1"/>
  <c r="K233"/>
  <c r="L233" s="1"/>
  <c r="AS233" s="1"/>
  <c r="K234"/>
  <c r="L234" s="1"/>
  <c r="AS234" s="1"/>
  <c r="K235"/>
  <c r="L235" s="1"/>
  <c r="AS235" s="1"/>
  <c r="K236"/>
  <c r="L236" s="1"/>
  <c r="AS236" s="1"/>
  <c r="K237"/>
  <c r="L237" s="1"/>
  <c r="AS237" s="1"/>
  <c r="K238"/>
  <c r="L238" s="1"/>
  <c r="AS238" s="1"/>
  <c r="K239"/>
  <c r="L239" s="1"/>
  <c r="AS239" s="1"/>
  <c r="K240"/>
  <c r="L240" s="1"/>
  <c r="AS240" s="1"/>
  <c r="K241"/>
  <c r="L241" s="1"/>
  <c r="AS241" s="1"/>
  <c r="K242"/>
  <c r="L242" s="1"/>
  <c r="AS242" s="1"/>
  <c r="K243"/>
  <c r="L243" s="1"/>
  <c r="AS243" s="1"/>
  <c r="K244"/>
  <c r="L244" s="1"/>
  <c r="AS244" s="1"/>
  <c r="K245"/>
  <c r="L245" s="1"/>
  <c r="AS245" s="1"/>
  <c r="K246"/>
  <c r="L246" s="1"/>
  <c r="AS246" s="1"/>
  <c r="K247"/>
  <c r="L247" s="1"/>
  <c r="AS247" s="1"/>
  <c r="K248"/>
  <c r="L248" s="1"/>
  <c r="AS248" s="1"/>
  <c r="K249"/>
  <c r="L249" s="1"/>
  <c r="AS249" s="1"/>
  <c r="K250"/>
  <c r="L250" s="1"/>
  <c r="AS250" s="1"/>
  <c r="K251"/>
  <c r="L251" s="1"/>
  <c r="AS251" s="1"/>
  <c r="K252"/>
  <c r="L252" s="1"/>
  <c r="AS252" s="1"/>
  <c r="K253"/>
  <c r="L253" s="1"/>
  <c r="AS253" s="1"/>
  <c r="K255"/>
  <c r="L255" s="1"/>
  <c r="AS255" s="1"/>
  <c r="K256"/>
  <c r="L256" s="1"/>
  <c r="AS256" s="1"/>
  <c r="K257"/>
  <c r="L257" s="1"/>
  <c r="AS257" s="1"/>
  <c r="K258"/>
  <c r="L258" s="1"/>
  <c r="AS258" s="1"/>
  <c r="K259"/>
  <c r="L259" s="1"/>
  <c r="AS259" s="1"/>
  <c r="K260"/>
  <c r="L260" s="1"/>
  <c r="AS260" s="1"/>
  <c r="K261"/>
  <c r="L261" s="1"/>
  <c r="AS261" s="1"/>
  <c r="K262"/>
  <c r="L262" s="1"/>
  <c r="AS262" s="1"/>
  <c r="K263"/>
  <c r="L263" s="1"/>
  <c r="AS263" s="1"/>
  <c r="K254"/>
  <c r="L254" s="1"/>
  <c r="AS254" s="1"/>
  <c r="K265"/>
  <c r="L265" s="1"/>
  <c r="AS265" s="1"/>
  <c r="K266"/>
  <c r="L266" s="1"/>
  <c r="AS266" s="1"/>
  <c r="K267"/>
  <c r="L267" s="1"/>
  <c r="AS267" s="1"/>
  <c r="K268"/>
  <c r="L268" s="1"/>
  <c r="AS268" s="1"/>
  <c r="K269"/>
  <c r="L269" s="1"/>
  <c r="AS269" s="1"/>
  <c r="K270"/>
  <c r="L270" s="1"/>
  <c r="AS270" s="1"/>
  <c r="K271"/>
  <c r="L271" s="1"/>
  <c r="AS271" s="1"/>
  <c r="K272"/>
  <c r="L272" s="1"/>
  <c r="AS272" s="1"/>
  <c r="K273"/>
  <c r="L273" s="1"/>
  <c r="AS273" s="1"/>
  <c r="K274"/>
  <c r="L274" s="1"/>
  <c r="AS274" s="1"/>
  <c r="K275"/>
  <c r="L275" s="1"/>
  <c r="AS275" s="1"/>
  <c r="K276"/>
  <c r="L276" s="1"/>
  <c r="AS276" s="1"/>
  <c r="K277"/>
  <c r="L277" s="1"/>
  <c r="AS277" s="1"/>
  <c r="K278"/>
  <c r="L278" s="1"/>
  <c r="AS278" s="1"/>
  <c r="K279"/>
  <c r="L279" s="1"/>
  <c r="AS279" s="1"/>
  <c r="K280"/>
  <c r="L280" s="1"/>
  <c r="AS280" s="1"/>
  <c r="K281"/>
  <c r="L281" s="1"/>
  <c r="AS281" s="1"/>
  <c r="K282"/>
  <c r="L282" s="1"/>
  <c r="AS282" s="1"/>
  <c r="K283"/>
  <c r="L283" s="1"/>
  <c r="AS283" s="1"/>
  <c r="K284"/>
  <c r="L284" s="1"/>
  <c r="AS284" s="1"/>
  <c r="K285"/>
  <c r="L285" s="1"/>
  <c r="AS285" s="1"/>
  <c r="K286"/>
  <c r="L286" s="1"/>
  <c r="AS286" s="1"/>
  <c r="K287"/>
  <c r="L287" s="1"/>
  <c r="AS287" s="1"/>
  <c r="K288"/>
  <c r="L288" s="1"/>
  <c r="AS288" s="1"/>
  <c r="K289"/>
  <c r="L289" s="1"/>
  <c r="AS289" s="1"/>
  <c r="K290"/>
  <c r="L290" s="1"/>
  <c r="AS290" s="1"/>
  <c r="K291"/>
  <c r="L291" s="1"/>
  <c r="AS291" s="1"/>
  <c r="K292"/>
  <c r="L292" s="1"/>
  <c r="AS292" s="1"/>
  <c r="K293"/>
  <c r="L293" s="1"/>
  <c r="AS293" s="1"/>
  <c r="K294"/>
  <c r="L294" s="1"/>
  <c r="AS294" s="1"/>
  <c r="K295"/>
  <c r="L295" s="1"/>
  <c r="AS295" s="1"/>
  <c r="K296"/>
  <c r="L296" s="1"/>
  <c r="AS296" s="1"/>
  <c r="K297"/>
  <c r="L297" s="1"/>
  <c r="AS297" s="1"/>
  <c r="K298"/>
  <c r="L298" s="1"/>
  <c r="AS298" s="1"/>
  <c r="K299"/>
  <c r="L299" s="1"/>
  <c r="AS299" s="1"/>
  <c r="K300"/>
  <c r="L300" s="1"/>
  <c r="AS300" s="1"/>
  <c r="K301"/>
  <c r="L301" s="1"/>
  <c r="AS301" s="1"/>
  <c r="K302"/>
  <c r="L302" s="1"/>
  <c r="AS302" s="1"/>
  <c r="K303"/>
  <c r="L303" s="1"/>
  <c r="AS303" s="1"/>
  <c r="K304"/>
  <c r="L304" s="1"/>
  <c r="AS304" s="1"/>
  <c r="K305"/>
  <c r="L305" s="1"/>
  <c r="AS305" s="1"/>
  <c r="K454"/>
  <c r="L454" s="1"/>
  <c r="AS454" s="1"/>
  <c r="K455"/>
  <c r="L455" s="1"/>
  <c r="AS455" s="1"/>
  <c r="K456"/>
  <c r="L456" s="1"/>
  <c r="AS456" s="1"/>
  <c r="K457"/>
  <c r="L457" s="1"/>
  <c r="AS457" s="1"/>
  <c r="K458"/>
  <c r="L458" s="1"/>
  <c r="AS458" s="1"/>
  <c r="K459"/>
  <c r="L459" s="1"/>
  <c r="K460"/>
  <c r="L460" s="1"/>
  <c r="K483"/>
  <c r="L483" s="1"/>
  <c r="AS483" s="1"/>
  <c r="K484"/>
  <c r="L484" s="1"/>
  <c r="AS484" s="1"/>
  <c r="K486"/>
  <c r="L486" s="1"/>
  <c r="AS486" s="1"/>
  <c r="K487"/>
  <c r="L487" s="1"/>
  <c r="AS487" s="1"/>
  <c r="K488"/>
  <c r="L488" s="1"/>
  <c r="AS488" s="1"/>
  <c r="K489"/>
  <c r="L489" s="1"/>
  <c r="AS489" s="1"/>
  <c r="K493"/>
  <c r="L493" s="1"/>
  <c r="AS493" s="1"/>
  <c r="K494"/>
  <c r="L494" s="1"/>
  <c r="AS494" s="1"/>
  <c r="K495"/>
  <c r="L495" s="1"/>
  <c r="AS495" s="1"/>
  <c r="K188"/>
  <c r="L188" s="1"/>
  <c r="AS188" s="1"/>
  <c r="K189"/>
  <c r="L189" s="1"/>
  <c r="AS189" s="1"/>
  <c r="K491"/>
  <c r="L491" s="1"/>
  <c r="AS491" s="1"/>
  <c r="K492"/>
  <c r="L492" s="1"/>
  <c r="AS492" s="1"/>
  <c r="K461"/>
  <c r="L461" s="1"/>
  <c r="AS461" s="1"/>
  <c r="K173"/>
  <c r="L173" s="1"/>
  <c r="AS173" s="1"/>
  <c r="K174"/>
  <c r="L174" s="1"/>
  <c r="AS174" s="1"/>
  <c r="K175"/>
  <c r="L175" s="1"/>
  <c r="AS175" s="1"/>
  <c r="K176"/>
  <c r="L176" s="1"/>
  <c r="AS176" s="1"/>
  <c r="K424"/>
  <c r="L424" s="1"/>
  <c r="AS424" s="1"/>
  <c r="K39"/>
  <c r="L39" s="1"/>
  <c r="AS39" s="1"/>
  <c r="K40"/>
  <c r="L40" s="1"/>
  <c r="AS40" s="1"/>
  <c r="K41"/>
  <c r="L41" s="1"/>
  <c r="AS41" s="1"/>
  <c r="K42"/>
  <c r="L42" s="1"/>
  <c r="AS42" s="1"/>
  <c r="K43"/>
  <c r="L43" s="1"/>
  <c r="AS43" s="1"/>
  <c r="K48"/>
  <c r="L48" s="1"/>
  <c r="AS48" s="1"/>
  <c r="K38"/>
  <c r="L38" s="1"/>
  <c r="AS38" s="1"/>
  <c r="K44"/>
  <c r="L44" s="1"/>
  <c r="AS44" s="1"/>
  <c r="K45"/>
  <c r="L45" s="1"/>
  <c r="AS45" s="1"/>
  <c r="K46"/>
  <c r="L46" s="1"/>
  <c r="AS46" s="1"/>
  <c r="K47"/>
  <c r="L47" s="1"/>
  <c r="AS47" s="1"/>
  <c r="K49"/>
  <c r="L49" s="1"/>
  <c r="AS49" s="1"/>
  <c r="K50"/>
  <c r="L50" s="1"/>
  <c r="AS50" s="1"/>
  <c r="K593"/>
  <c r="L593" s="1"/>
  <c r="AS593" s="1"/>
  <c r="L140"/>
  <c r="AS140" s="1"/>
  <c r="K141"/>
  <c r="L141" s="1"/>
  <c r="AS141" s="1"/>
  <c r="K142"/>
  <c r="L142" s="1"/>
  <c r="AS142" s="1"/>
  <c r="K143"/>
  <c r="L143" s="1"/>
  <c r="AS143" s="1"/>
  <c r="K144"/>
  <c r="L144" s="1"/>
  <c r="AS144" s="1"/>
  <c r="K145"/>
  <c r="L145" s="1"/>
  <c r="AS145" s="1"/>
  <c r="K146"/>
  <c r="L146" s="1"/>
  <c r="AS146" s="1"/>
  <c r="K147"/>
  <c r="L147" s="1"/>
  <c r="AS147" s="1"/>
  <c r="K148"/>
  <c r="L148" s="1"/>
  <c r="AS148" s="1"/>
  <c r="L139"/>
  <c r="AS139" s="1"/>
  <c r="K149"/>
  <c r="L149" s="1"/>
  <c r="AS149" s="1"/>
  <c r="K150"/>
  <c r="L150" s="1"/>
  <c r="AS150" s="1"/>
  <c r="K515"/>
  <c r="L515" s="1"/>
  <c r="AS515" s="1"/>
  <c r="K516"/>
  <c r="L516" s="1"/>
  <c r="AS516" s="1"/>
  <c r="K517"/>
  <c r="L517" s="1"/>
  <c r="AS517" s="1"/>
  <c r="K518"/>
  <c r="L518" s="1"/>
  <c r="AS518" s="1"/>
  <c r="K519"/>
  <c r="L519" s="1"/>
  <c r="AS519" s="1"/>
  <c r="K520"/>
  <c r="L520" s="1"/>
  <c r="AS520" s="1"/>
  <c r="K521"/>
  <c r="L521" s="1"/>
  <c r="AS521" s="1"/>
  <c r="K522"/>
  <c r="L522" s="1"/>
  <c r="AS522" s="1"/>
  <c r="K523"/>
  <c r="L523" s="1"/>
  <c r="AS523" s="1"/>
  <c r="K524"/>
  <c r="L524" s="1"/>
  <c r="AS524" s="1"/>
  <c r="K525"/>
  <c r="L525" s="1"/>
  <c r="AS525" s="1"/>
  <c r="K526"/>
  <c r="L526" s="1"/>
  <c r="AS526" s="1"/>
  <c r="K527"/>
  <c r="L527" s="1"/>
  <c r="AS527" s="1"/>
  <c r="K528"/>
  <c r="L528" s="1"/>
  <c r="AS528" s="1"/>
  <c r="K529"/>
  <c r="L529" s="1"/>
  <c r="AS529" s="1"/>
  <c r="K530"/>
  <c r="L530" s="1"/>
  <c r="AS530" s="1"/>
  <c r="K531"/>
  <c r="L531" s="1"/>
  <c r="AS531" s="1"/>
  <c r="K532"/>
  <c r="L532" s="1"/>
  <c r="AS532" s="1"/>
  <c r="K505"/>
  <c r="L505" s="1"/>
  <c r="AS505" s="1"/>
  <c r="K592"/>
  <c r="L592" s="1"/>
  <c r="AS592" s="1"/>
  <c r="K506"/>
  <c r="L506" s="1"/>
  <c r="AS506" s="1"/>
  <c r="K52"/>
  <c r="L52" s="1"/>
  <c r="AS52" s="1"/>
  <c r="K53"/>
  <c r="L53" s="1"/>
  <c r="AS53" s="1"/>
  <c r="K54"/>
  <c r="L54" s="1"/>
  <c r="AS54" s="1"/>
  <c r="K55"/>
  <c r="L55" s="1"/>
  <c r="AS55" s="1"/>
  <c r="K56"/>
  <c r="L56" s="1"/>
  <c r="AS56" s="1"/>
  <c r="K57"/>
  <c r="L57" s="1"/>
  <c r="AS57" s="1"/>
  <c r="K58"/>
  <c r="L58" s="1"/>
  <c r="AS58" s="1"/>
  <c r="K59"/>
  <c r="L59" s="1"/>
  <c r="AS59" s="1"/>
  <c r="K60"/>
  <c r="L60" s="1"/>
  <c r="AS60" s="1"/>
  <c r="K61"/>
  <c r="L61" s="1"/>
  <c r="AS61" s="1"/>
  <c r="K65"/>
  <c r="L65" s="1"/>
  <c r="AS65" s="1"/>
  <c r="K66"/>
  <c r="L66" s="1"/>
  <c r="AS66" s="1"/>
  <c r="K67"/>
  <c r="L67" s="1"/>
  <c r="AS67" s="1"/>
  <c r="K68"/>
  <c r="L68" s="1"/>
  <c r="AS68" s="1"/>
  <c r="K70"/>
  <c r="L70" s="1"/>
  <c r="AS70" s="1"/>
  <c r="K71"/>
  <c r="L71" s="1"/>
  <c r="AS71" s="1"/>
  <c r="K72"/>
  <c r="L72" s="1"/>
  <c r="AS72" s="1"/>
  <c r="K78"/>
  <c r="L78" s="1"/>
  <c r="AS78" s="1"/>
  <c r="K79"/>
  <c r="L79" s="1"/>
  <c r="K80"/>
  <c r="L80" s="1"/>
  <c r="K81"/>
  <c r="AA81" s="1"/>
  <c r="AN81" s="1"/>
  <c r="K82"/>
  <c r="L82" s="1"/>
  <c r="K51"/>
  <c r="L51" s="1"/>
  <c r="K83"/>
  <c r="L83" s="1"/>
  <c r="K73"/>
  <c r="L73" s="1"/>
  <c r="K74"/>
  <c r="L74" s="1"/>
  <c r="K75"/>
  <c r="L75" s="1"/>
  <c r="K76"/>
  <c r="L76" s="1"/>
  <c r="K77"/>
  <c r="L77" s="1"/>
  <c r="K89"/>
  <c r="L89" s="1"/>
  <c r="AS89" s="1"/>
  <c r="K90"/>
  <c r="L90" s="1"/>
  <c r="AS90" s="1"/>
  <c r="K91"/>
  <c r="L91" s="1"/>
  <c r="AS91" s="1"/>
  <c r="K92"/>
  <c r="L92" s="1"/>
  <c r="AS92" s="1"/>
  <c r="K93"/>
  <c r="L93" s="1"/>
  <c r="AS93" s="1"/>
  <c r="K94"/>
  <c r="L94" s="1"/>
  <c r="AS94" s="1"/>
  <c r="K95"/>
  <c r="L95" s="1"/>
  <c r="AS95" s="1"/>
  <c r="K96"/>
  <c r="L96" s="1"/>
  <c r="AS96" s="1"/>
  <c r="K97"/>
  <c r="L97" s="1"/>
  <c r="AS97" s="1"/>
  <c r="K98"/>
  <c r="L98" s="1"/>
  <c r="AS98" s="1"/>
  <c r="K99"/>
  <c r="L99" s="1"/>
  <c r="AS99" s="1"/>
  <c r="K100"/>
  <c r="L100" s="1"/>
  <c r="AS100" s="1"/>
  <c r="K101"/>
  <c r="L101" s="1"/>
  <c r="AS101" s="1"/>
  <c r="K102"/>
  <c r="L102" s="1"/>
  <c r="AS102" s="1"/>
  <c r="K103"/>
  <c r="L103" s="1"/>
  <c r="AS103" s="1"/>
  <c r="K104"/>
  <c r="L104" s="1"/>
  <c r="AS104" s="1"/>
  <c r="K105"/>
  <c r="L105" s="1"/>
  <c r="AS105" s="1"/>
  <c r="K106"/>
  <c r="L106" s="1"/>
  <c r="AS106" s="1"/>
  <c r="K107"/>
  <c r="L107" s="1"/>
  <c r="AS107" s="1"/>
  <c r="K108"/>
  <c r="L108" s="1"/>
  <c r="AS108" s="1"/>
  <c r="K109"/>
  <c r="L109" s="1"/>
  <c r="AS109" s="1"/>
  <c r="K110"/>
  <c r="L110" s="1"/>
  <c r="AS110" s="1"/>
  <c r="K111"/>
  <c r="L111" s="1"/>
  <c r="AS111" s="1"/>
  <c r="K112"/>
  <c r="L112" s="1"/>
  <c r="AS112" s="1"/>
  <c r="K113"/>
  <c r="L113" s="1"/>
  <c r="AS113" s="1"/>
  <c r="K115"/>
  <c r="L115" s="1"/>
  <c r="AS115" s="1"/>
  <c r="K116"/>
  <c r="L116" s="1"/>
  <c r="AS116" s="1"/>
  <c r="K117"/>
  <c r="L117" s="1"/>
  <c r="AS117" s="1"/>
  <c r="K118"/>
  <c r="L118" s="1"/>
  <c r="AS118" s="1"/>
  <c r="K119"/>
  <c r="L119" s="1"/>
  <c r="AS119" s="1"/>
  <c r="K120"/>
  <c r="L120" s="1"/>
  <c r="AS120" s="1"/>
  <c r="K121"/>
  <c r="L121" s="1"/>
  <c r="AS121" s="1"/>
  <c r="K122"/>
  <c r="L122" s="1"/>
  <c r="AS122" s="1"/>
  <c r="K123"/>
  <c r="L123" s="1"/>
  <c r="AS123" s="1"/>
  <c r="K124"/>
  <c r="L124" s="1"/>
  <c r="AS124" s="1"/>
  <c r="K125"/>
  <c r="L125" s="1"/>
  <c r="AS125" s="1"/>
  <c r="K126"/>
  <c r="L126" s="1"/>
  <c r="AS126" s="1"/>
  <c r="K127"/>
  <c r="L127" s="1"/>
  <c r="AS127" s="1"/>
  <c r="K128"/>
  <c r="L128" s="1"/>
  <c r="AS128" s="1"/>
  <c r="K129"/>
  <c r="L129" s="1"/>
  <c r="AS129" s="1"/>
  <c r="K130"/>
  <c r="L130" s="1"/>
  <c r="AS130" s="1"/>
  <c r="AO9"/>
  <c r="AO8"/>
  <c r="AO10"/>
  <c r="AO11"/>
  <c r="AO12"/>
  <c r="AO13"/>
  <c r="AO17"/>
  <c r="AO18"/>
  <c r="AO19"/>
  <c r="AO21"/>
  <c r="AO22"/>
  <c r="AO23"/>
  <c r="AO24"/>
  <c r="AO25"/>
  <c r="AO26"/>
  <c r="AO33"/>
  <c r="AO34"/>
  <c r="AO35"/>
  <c r="AO36"/>
  <c r="K11"/>
  <c r="L11" s="1"/>
  <c r="AS11" s="1"/>
  <c r="K12"/>
  <c r="L12" s="1"/>
  <c r="AS12" s="1"/>
  <c r="K13"/>
  <c r="L13" s="1"/>
  <c r="AS13" s="1"/>
  <c r="K14"/>
  <c r="L14" s="1"/>
  <c r="K15"/>
  <c r="L15" s="1"/>
  <c r="K16"/>
  <c r="L16" s="1"/>
  <c r="K17"/>
  <c r="L17" s="1"/>
  <c r="AS17" s="1"/>
  <c r="K18"/>
  <c r="L18" s="1"/>
  <c r="AS18" s="1"/>
  <c r="K19"/>
  <c r="L19" s="1"/>
  <c r="AS19" s="1"/>
  <c r="K20"/>
  <c r="L20" s="1"/>
  <c r="AS20" s="1"/>
  <c r="K21"/>
  <c r="L21" s="1"/>
  <c r="AS21" s="1"/>
  <c r="K22"/>
  <c r="L22" s="1"/>
  <c r="AS22" s="1"/>
  <c r="K23"/>
  <c r="L23" s="1"/>
  <c r="AS23" s="1"/>
  <c r="K24"/>
  <c r="L24" s="1"/>
  <c r="AS24" s="1"/>
  <c r="K25"/>
  <c r="L25" s="1"/>
  <c r="AS25" s="1"/>
  <c r="K26"/>
  <c r="L26" s="1"/>
  <c r="AS26" s="1"/>
  <c r="K33"/>
  <c r="L33" s="1"/>
  <c r="AS33" s="1"/>
  <c r="K34"/>
  <c r="L34" s="1"/>
  <c r="AS34" s="1"/>
  <c r="K35"/>
  <c r="L35" s="1"/>
  <c r="AS35" s="1"/>
  <c r="K36"/>
  <c r="L36" s="1"/>
  <c r="AS36" s="1"/>
  <c r="K7"/>
  <c r="L7" s="1"/>
  <c r="K9"/>
  <c r="L9" s="1"/>
  <c r="AS9" s="1"/>
  <c r="K8"/>
  <c r="L8" s="1"/>
  <c r="AS8" s="1"/>
  <c r="K10"/>
  <c r="L10" s="1"/>
  <c r="AS10" s="1"/>
  <c r="AO448"/>
  <c r="AO447"/>
  <c r="AO446"/>
  <c r="AO445"/>
  <c r="AO423"/>
  <c r="AO422"/>
  <c r="AO421"/>
  <c r="AO172"/>
  <c r="AO171"/>
  <c r="AO170"/>
  <c r="AO169"/>
  <c r="AO168"/>
  <c r="AO167"/>
  <c r="AO166"/>
  <c r="AO165"/>
  <c r="AO164"/>
  <c r="AO163"/>
  <c r="AO162"/>
  <c r="AO161"/>
  <c r="AO159"/>
  <c r="AO158"/>
  <c r="AO157"/>
  <c r="AO156"/>
  <c r="AO155"/>
  <c r="AO154"/>
  <c r="AO153"/>
  <c r="AO152"/>
  <c r="AO151"/>
  <c r="AO185"/>
  <c r="AO747"/>
  <c r="AO749" s="1"/>
  <c r="AO745"/>
  <c r="AO744"/>
  <c r="AO743"/>
  <c r="AO634"/>
  <c r="AO633"/>
  <c r="AO632"/>
  <c r="AO630"/>
  <c r="AO629"/>
  <c r="AO628"/>
  <c r="AO627"/>
  <c r="AO626"/>
  <c r="AO625"/>
  <c r="AO624"/>
  <c r="AO623"/>
  <c r="AO622"/>
  <c r="AO621"/>
  <c r="AO620"/>
  <c r="AO619"/>
  <c r="AO638"/>
  <c r="AO637"/>
  <c r="AO642"/>
  <c r="AO649"/>
  <c r="AO643"/>
  <c r="AO665"/>
  <c r="AO664"/>
  <c r="AO655"/>
  <c r="AO666"/>
  <c r="AO650"/>
  <c r="AO669"/>
  <c r="AO668"/>
  <c r="AO667"/>
  <c r="AO654"/>
  <c r="AO653"/>
  <c r="AO652"/>
  <c r="AO651"/>
  <c r="AO646"/>
  <c r="AO645"/>
  <c r="AO648"/>
  <c r="AO636"/>
  <c r="AO618"/>
  <c r="AO617"/>
  <c r="AO616"/>
  <c r="AO615"/>
  <c r="AO614"/>
  <c r="AO613"/>
  <c r="AO612"/>
  <c r="AO611"/>
  <c r="AO610"/>
  <c r="AO609"/>
  <c r="AO607"/>
  <c r="AO606"/>
  <c r="AO608"/>
  <c r="AO605"/>
  <c r="AO604"/>
  <c r="AO600"/>
  <c r="AO599"/>
  <c r="AO598"/>
  <c r="AO657"/>
  <c r="AO129"/>
  <c r="AO128"/>
  <c r="AO127"/>
  <c r="AO126"/>
  <c r="K6"/>
  <c r="L6" s="1"/>
  <c r="U6"/>
  <c r="AN6" s="1"/>
  <c r="D31" i="3" s="1"/>
  <c r="AE7" i="1"/>
  <c r="AN7" s="1"/>
  <c r="AE14"/>
  <c r="AN14" s="1"/>
  <c r="AE15"/>
  <c r="AN15" s="1"/>
  <c r="AE16"/>
  <c r="AN16" s="1"/>
  <c r="M37"/>
  <c r="N37"/>
  <c r="O37"/>
  <c r="O751" s="1"/>
  <c r="P37"/>
  <c r="P751" s="1"/>
  <c r="Q37"/>
  <c r="Q751" s="1"/>
  <c r="R37"/>
  <c r="R751" s="1"/>
  <c r="S37"/>
  <c r="S751" s="1"/>
  <c r="T37"/>
  <c r="V37"/>
  <c r="V751" s="1"/>
  <c r="W37"/>
  <c r="W751" s="1"/>
  <c r="X37"/>
  <c r="X751" s="1"/>
  <c r="Y37"/>
  <c r="Y751" s="1"/>
  <c r="Z37"/>
  <c r="Z751" s="1"/>
  <c r="AA37"/>
  <c r="AB37"/>
  <c r="AB751" s="1"/>
  <c r="AC37"/>
  <c r="AC751" s="1"/>
  <c r="AD37"/>
  <c r="AD751" s="1"/>
  <c r="AF37"/>
  <c r="AF751" s="1"/>
  <c r="AO160"/>
  <c r="AO449"/>
  <c r="AO450"/>
  <c r="AO451"/>
  <c r="AO190"/>
  <c r="AO191"/>
  <c r="AO192"/>
  <c r="AO193"/>
  <c r="AO194"/>
  <c r="AO195"/>
  <c r="AO196"/>
  <c r="AO197"/>
  <c r="AO198"/>
  <c r="AO199"/>
  <c r="AO200"/>
  <c r="AO201"/>
  <c r="AO202"/>
  <c r="AO203"/>
  <c r="AO204"/>
  <c r="AO205"/>
  <c r="AO206"/>
  <c r="AO207"/>
  <c r="AO208"/>
  <c r="AO209"/>
  <c r="AO210"/>
  <c r="AO211"/>
  <c r="AO212"/>
  <c r="AO213"/>
  <c r="AO214"/>
  <c r="AO215"/>
  <c r="AO216"/>
  <c r="AO217"/>
  <c r="AO218"/>
  <c r="AO219"/>
  <c r="AO220"/>
  <c r="AO221"/>
  <c r="AO222"/>
  <c r="AO223"/>
  <c r="AO224"/>
  <c r="AO225"/>
  <c r="AO226"/>
  <c r="AO227"/>
  <c r="AO228"/>
  <c r="AO229"/>
  <c r="AO230"/>
  <c r="AO231"/>
  <c r="AO232"/>
  <c r="AO233"/>
  <c r="AO234"/>
  <c r="AO235"/>
  <c r="AO236"/>
  <c r="AO237"/>
  <c r="AO238"/>
  <c r="AO239"/>
  <c r="AO240"/>
  <c r="AO241"/>
  <c r="AO242"/>
  <c r="AO243"/>
  <c r="AO244"/>
  <c r="AO245"/>
  <c r="AO246"/>
  <c r="AO247"/>
  <c r="AO248"/>
  <c r="AO249"/>
  <c r="AO250"/>
  <c r="AO251"/>
  <c r="AO252"/>
  <c r="AO253"/>
  <c r="AO255"/>
  <c r="AO256"/>
  <c r="AO257"/>
  <c r="AO258"/>
  <c r="AO259"/>
  <c r="AO260"/>
  <c r="AO261"/>
  <c r="AO262"/>
  <c r="AO263"/>
  <c r="AO266"/>
  <c r="AO267"/>
  <c r="AO268"/>
  <c r="AO269"/>
  <c r="AO270"/>
  <c r="AO271"/>
  <c r="AO272"/>
  <c r="AO273"/>
  <c r="AO274"/>
  <c r="AO275"/>
  <c r="AO276"/>
  <c r="AO277"/>
  <c r="AO278"/>
  <c r="AO279"/>
  <c r="AO282"/>
  <c r="AO283"/>
  <c r="AO284"/>
  <c r="AO285"/>
  <c r="AO286"/>
  <c r="AO287"/>
  <c r="AO288"/>
  <c r="AO289"/>
  <c r="AO290"/>
  <c r="AO291"/>
  <c r="AO292"/>
  <c r="AO293"/>
  <c r="AO294"/>
  <c r="AO295"/>
  <c r="AO296"/>
  <c r="AO297"/>
  <c r="AO298"/>
  <c r="AO299"/>
  <c r="AO300"/>
  <c r="AO301"/>
  <c r="AO302"/>
  <c r="AO303"/>
  <c r="AO305"/>
  <c r="AO454"/>
  <c r="AO455"/>
  <c r="AO456"/>
  <c r="AO457"/>
  <c r="AO458"/>
  <c r="N459"/>
  <c r="AN459" s="1"/>
  <c r="D38" i="3" s="1"/>
  <c r="N460" i="1"/>
  <c r="AN460" s="1"/>
  <c r="AO493"/>
  <c r="AO495"/>
  <c r="AO188"/>
  <c r="AO189"/>
  <c r="AO492"/>
  <c r="AO461"/>
  <c r="AO173"/>
  <c r="AO424"/>
  <c r="AO39"/>
  <c r="AO40"/>
  <c r="AO41"/>
  <c r="AO42"/>
  <c r="AO43"/>
  <c r="AO48"/>
  <c r="AO38"/>
  <c r="AO44"/>
  <c r="AO45"/>
  <c r="AO46"/>
  <c r="AO47"/>
  <c r="AO49"/>
  <c r="AO50"/>
  <c r="AO593"/>
  <c r="AO140"/>
  <c r="AO141"/>
  <c r="AO142"/>
  <c r="AO143"/>
  <c r="AO144"/>
  <c r="AO145"/>
  <c r="AO146"/>
  <c r="AO147"/>
  <c r="AO148"/>
  <c r="AO139"/>
  <c r="AO149"/>
  <c r="AO511"/>
  <c r="AO512"/>
  <c r="AO513"/>
  <c r="AO514"/>
  <c r="AO515"/>
  <c r="AO516"/>
  <c r="AO517"/>
  <c r="AO518"/>
  <c r="AO519"/>
  <c r="AO520"/>
  <c r="AO521"/>
  <c r="AO522"/>
  <c r="AO523"/>
  <c r="AO524"/>
  <c r="AO525"/>
  <c r="AO526"/>
  <c r="AO527"/>
  <c r="AO528"/>
  <c r="AO529"/>
  <c r="AO530"/>
  <c r="AO531"/>
  <c r="AO532"/>
  <c r="AO562"/>
  <c r="AO505"/>
  <c r="AO592"/>
  <c r="AO533"/>
  <c r="AO506"/>
  <c r="AO507"/>
  <c r="AO508"/>
  <c r="AO509"/>
  <c r="AO564"/>
  <c r="AO565"/>
  <c r="AO566"/>
  <c r="AO567"/>
  <c r="AO568"/>
  <c r="AO569"/>
  <c r="AO570"/>
  <c r="AO571"/>
  <c r="AO572"/>
  <c r="AO573"/>
  <c r="AO574"/>
  <c r="AO575"/>
  <c r="AO576"/>
  <c r="AO577"/>
  <c r="AO578"/>
  <c r="AO579"/>
  <c r="AO580"/>
  <c r="AO581"/>
  <c r="AO582"/>
  <c r="AO583"/>
  <c r="AO584"/>
  <c r="AO588"/>
  <c r="AO590"/>
  <c r="AO591"/>
  <c r="AO52"/>
  <c r="AO53"/>
  <c r="AO54"/>
  <c r="AO55"/>
  <c r="AO56"/>
  <c r="AO57"/>
  <c r="AO58"/>
  <c r="AO59"/>
  <c r="AO60"/>
  <c r="AO61"/>
  <c r="AO65"/>
  <c r="AO66"/>
  <c r="AO67"/>
  <c r="AO68"/>
  <c r="AO70"/>
  <c r="AO71"/>
  <c r="AO72"/>
  <c r="AO78"/>
  <c r="AO89"/>
  <c r="AO90"/>
  <c r="AO91"/>
  <c r="AO92"/>
  <c r="AO93"/>
  <c r="AO94"/>
  <c r="AO95"/>
  <c r="AO96"/>
  <c r="AO97"/>
  <c r="AO98"/>
  <c r="AO99"/>
  <c r="AO100"/>
  <c r="AO101"/>
  <c r="AO102"/>
  <c r="AO103"/>
  <c r="AO104"/>
  <c r="AO105"/>
  <c r="AO106"/>
  <c r="AO107"/>
  <c r="AO108"/>
  <c r="AO109"/>
  <c r="AO110"/>
  <c r="AO111"/>
  <c r="AO112"/>
  <c r="AO113"/>
  <c r="AO115"/>
  <c r="AO116"/>
  <c r="AO117"/>
  <c r="AO118"/>
  <c r="AO119"/>
  <c r="AO120"/>
  <c r="AO121"/>
  <c r="AO122"/>
  <c r="AO123"/>
  <c r="AO124"/>
  <c r="AO125"/>
  <c r="AO707"/>
  <c r="AO708"/>
  <c r="AO676"/>
  <c r="AO677"/>
  <c r="AO678"/>
  <c r="AO684"/>
  <c r="AO685"/>
  <c r="AO686"/>
  <c r="AO679"/>
  <c r="AO680"/>
  <c r="AO681"/>
  <c r="AO675"/>
  <c r="AO691"/>
  <c r="AO688"/>
  <c r="AO696"/>
  <c r="AO690"/>
  <c r="AO702"/>
  <c r="AO705"/>
  <c r="AO698"/>
  <c r="AO704"/>
  <c r="AO697"/>
  <c r="AO695"/>
  <c r="AO700"/>
  <c r="AO701"/>
  <c r="AO687"/>
  <c r="AO703"/>
  <c r="AO689"/>
  <c r="AO693"/>
  <c r="AO692"/>
  <c r="AO694"/>
  <c r="AO699"/>
  <c r="AO706"/>
  <c r="AO682"/>
  <c r="AO683"/>
  <c r="AO728"/>
  <c r="AO729"/>
  <c r="AO735"/>
  <c r="AO736"/>
  <c r="AO731"/>
  <c r="AO732"/>
  <c r="AO733"/>
  <c r="AO712"/>
  <c r="AO713"/>
  <c r="AO714"/>
  <c r="AO715"/>
  <c r="AO716"/>
  <c r="AO717"/>
  <c r="AO718"/>
  <c r="AO719"/>
  <c r="AO720"/>
  <c r="AO721"/>
  <c r="AO722"/>
  <c r="AO723"/>
  <c r="AO724"/>
  <c r="AO725"/>
  <c r="AO726"/>
  <c r="AO727"/>
  <c r="K743"/>
  <c r="K744"/>
  <c r="L744" s="1"/>
  <c r="AS744" s="1"/>
  <c r="K747"/>
  <c r="K748"/>
  <c r="L748" s="1"/>
  <c r="AS748" s="1"/>
  <c r="AO130"/>
  <c r="E31" i="3" l="1"/>
  <c r="G31" s="1"/>
  <c r="AO746" i="1"/>
  <c r="M751"/>
  <c r="AS460"/>
  <c r="AS459"/>
  <c r="AS14"/>
  <c r="AS16"/>
  <c r="AS7"/>
  <c r="AS15"/>
  <c r="AS6"/>
  <c r="AB750"/>
  <c r="S750"/>
  <c r="W750"/>
  <c r="AD750"/>
  <c r="Z750"/>
  <c r="V750"/>
  <c r="Q750"/>
  <c r="M750"/>
  <c r="AC750"/>
  <c r="P750"/>
  <c r="Y750"/>
  <c r="X750"/>
  <c r="O750"/>
  <c r="AF750"/>
  <c r="R750"/>
  <c r="K739"/>
  <c r="K742" s="1"/>
  <c r="N595"/>
  <c r="N750" s="1"/>
  <c r="T595"/>
  <c r="L747"/>
  <c r="K749"/>
  <c r="L711"/>
  <c r="L743"/>
  <c r="K746"/>
  <c r="L598"/>
  <c r="AS598" s="1"/>
  <c r="K710"/>
  <c r="AO601"/>
  <c r="T710"/>
  <c r="AO187"/>
  <c r="AO81"/>
  <c r="AO656"/>
  <c r="AO644"/>
  <c r="AO602"/>
  <c r="AO459"/>
  <c r="L37"/>
  <c r="K37"/>
  <c r="AO603"/>
  <c r="AO460"/>
  <c r="AO186"/>
  <c r="AO7"/>
  <c r="AO14"/>
  <c r="AO16"/>
  <c r="AO15"/>
  <c r="AA79"/>
  <c r="AA74"/>
  <c r="AA51"/>
  <c r="AN51" s="1"/>
  <c r="AA80"/>
  <c r="L81"/>
  <c r="AA83"/>
  <c r="AA76"/>
  <c r="AA73"/>
  <c r="AA75"/>
  <c r="AA77"/>
  <c r="AA82"/>
  <c r="K595"/>
  <c r="AE37"/>
  <c r="AE751" s="1"/>
  <c r="U37"/>
  <c r="U751" s="1"/>
  <c r="K750" l="1"/>
  <c r="K751"/>
  <c r="AN74"/>
  <c r="AS74" s="1"/>
  <c r="AN77"/>
  <c r="AO77" s="1"/>
  <c r="AN80"/>
  <c r="AS80" s="1"/>
  <c r="AN83"/>
  <c r="AS83" s="1"/>
  <c r="AN75"/>
  <c r="AO75" s="1"/>
  <c r="AN73"/>
  <c r="AO73" s="1"/>
  <c r="AN76"/>
  <c r="AS76" s="1"/>
  <c r="AN79"/>
  <c r="AS79" s="1"/>
  <c r="AN82"/>
  <c r="AO82" s="1"/>
  <c r="AO710"/>
  <c r="L746"/>
  <c r="AS743"/>
  <c r="L739"/>
  <c r="L742" s="1"/>
  <c r="AS711"/>
  <c r="L749"/>
  <c r="AS747"/>
  <c r="AS51"/>
  <c r="L595"/>
  <c r="L750" s="1"/>
  <c r="AS81"/>
  <c r="T751"/>
  <c r="N751"/>
  <c r="U750"/>
  <c r="T750"/>
  <c r="AE750"/>
  <c r="AO6"/>
  <c r="L710"/>
  <c r="AA595"/>
  <c r="AA751" s="1"/>
  <c r="AO80"/>
  <c r="AO51"/>
  <c r="AO711"/>
  <c r="AO739" s="1"/>
  <c r="AO742" s="1"/>
  <c r="D34" i="3" l="1"/>
  <c r="L751" i="1"/>
  <c r="AO76"/>
  <c r="AS73"/>
  <c r="AO79"/>
  <c r="AS82"/>
  <c r="AS75"/>
  <c r="AN595"/>
  <c r="AS77"/>
  <c r="AO74"/>
  <c r="AO83"/>
  <c r="AA750"/>
  <c r="AO27"/>
  <c r="AO37" s="1"/>
  <c r="AN37"/>
  <c r="E33" i="3" l="1"/>
  <c r="D47"/>
  <c r="AN751" i="1"/>
  <c r="AN750"/>
  <c r="AO595"/>
  <c r="AO751" s="1"/>
  <c r="E47" i="3" l="1"/>
  <c r="G33"/>
  <c r="G47" s="1"/>
  <c r="AO750" i="1"/>
</calcChain>
</file>

<file path=xl/sharedStrings.xml><?xml version="1.0" encoding="utf-8"?>
<sst xmlns="http://schemas.openxmlformats.org/spreadsheetml/2006/main" count="7082" uniqueCount="2423">
  <si>
    <t>CÓDIGO</t>
  </si>
  <si>
    <t>ARTICULO</t>
  </si>
  <si>
    <t>PROVEEDOR</t>
  </si>
  <si>
    <t>MARCA</t>
  </si>
  <si>
    <t>SERIE</t>
  </si>
  <si>
    <t>MODELO</t>
  </si>
  <si>
    <t>COLOR</t>
  </si>
  <si>
    <t>VALOR DE ADQUISICION</t>
  </si>
  <si>
    <t>UBICACIÓN</t>
  </si>
  <si>
    <t>IFES</t>
  </si>
  <si>
    <t>NEGRO</t>
  </si>
  <si>
    <t>PARQUEO INTERNO</t>
  </si>
  <si>
    <t>AUT-0010-RNPN</t>
  </si>
  <si>
    <t>PICK UP  DOBLE CABINA N-16837</t>
  </si>
  <si>
    <t>PNUD</t>
  </si>
  <si>
    <t>NISSAN</t>
  </si>
  <si>
    <t>KA24-036085A</t>
  </si>
  <si>
    <t>CBFULCFD21EWL</t>
  </si>
  <si>
    <t xml:space="preserve">BLANCO </t>
  </si>
  <si>
    <t>AUT-0011-RNPN</t>
  </si>
  <si>
    <t>MICROBUS CAPACIDAD DE 12 PERSONAS  N-13218</t>
  </si>
  <si>
    <t>KIA, S.A. DE C.V.</t>
  </si>
  <si>
    <t>KIA</t>
  </si>
  <si>
    <t>KNHTR731257200460</t>
  </si>
  <si>
    <t>FPGDH55</t>
  </si>
  <si>
    <t xml:space="preserve">GRIS </t>
  </si>
  <si>
    <t>AUT-0001-RNPN</t>
  </si>
  <si>
    <t>SAQUIRO</t>
  </si>
  <si>
    <t>J63-020166</t>
  </si>
  <si>
    <t>JN8AR05Y5WW2216</t>
  </si>
  <si>
    <t>VERDE</t>
  </si>
  <si>
    <t>TOYOTA</t>
  </si>
  <si>
    <t>GRIS</t>
  </si>
  <si>
    <t>BLANCO</t>
  </si>
  <si>
    <t>ISUZU</t>
  </si>
  <si>
    <t>AUT-0013-RNPN</t>
  </si>
  <si>
    <t>3N6GD13S5ZK861960</t>
  </si>
  <si>
    <t>CVPGLFD21NAL2</t>
  </si>
  <si>
    <t xml:space="preserve">AZUL OBSCURO </t>
  </si>
  <si>
    <t>AUT-0012-RNPN</t>
  </si>
  <si>
    <t>AUTOMAX</t>
  </si>
  <si>
    <t xml:space="preserve">MITSUBISHI </t>
  </si>
  <si>
    <t>JMYLNV766W6JOO1713</t>
  </si>
  <si>
    <t>V76WLNDFQL</t>
  </si>
  <si>
    <t xml:space="preserve">BEIGE </t>
  </si>
  <si>
    <t>AUT-0014-RNPN</t>
  </si>
  <si>
    <t>JMYORK9708J000487</t>
  </si>
  <si>
    <t>4M4OHJ1284</t>
  </si>
  <si>
    <t>AUT-0015-RNPN</t>
  </si>
  <si>
    <t>MITSUBISHI</t>
  </si>
  <si>
    <t>MMBJNKB708D047676</t>
  </si>
  <si>
    <t>4M4OUAB0575</t>
  </si>
  <si>
    <t>AUT-0016-RNPN</t>
  </si>
  <si>
    <t xml:space="preserve">AUTOMOVIL (PICK UP)  DOBLE CABINA 4X4 (N-3353) </t>
  </si>
  <si>
    <t>MMBJNKB708D046968</t>
  </si>
  <si>
    <t>4M4OUAB0565</t>
  </si>
  <si>
    <t>AUT-0017-RNPN</t>
  </si>
  <si>
    <t>MMBJNKB708D047330</t>
  </si>
  <si>
    <t>4M4OUAB0570</t>
  </si>
  <si>
    <t>AUT-0018-RNPN</t>
  </si>
  <si>
    <t>AUTOMOVIL (PICK UP)  DOBLE CABINA 4X2  N-3346</t>
  </si>
  <si>
    <t>MMBJNKA408D039637</t>
  </si>
  <si>
    <t>4D56UCAY8840</t>
  </si>
  <si>
    <t>AUT-0019-RNPN</t>
  </si>
  <si>
    <t>AUTOMOVIL (PICK UP)  DOBLE CABINA 4X2  N-3354</t>
  </si>
  <si>
    <t>MMBJNKA408D021906</t>
  </si>
  <si>
    <t>4D56UCAW6161</t>
  </si>
  <si>
    <t>AUT-0020-RNPN</t>
  </si>
  <si>
    <t>AUTOMOVIL (PICK UP)  DOBLE CABINA 4X2 N-3350</t>
  </si>
  <si>
    <t>MMBJNKA408D030995</t>
  </si>
  <si>
    <t>4D56UCAX8684</t>
  </si>
  <si>
    <t>AUT-0027-RNPN</t>
  </si>
  <si>
    <t>AUTOMOVIL TIPO SEDAN N-4640</t>
  </si>
  <si>
    <t>DIDEA S.A. DE C.V.</t>
  </si>
  <si>
    <t>2NZ6026404</t>
  </si>
  <si>
    <t xml:space="preserve">YARIS </t>
  </si>
  <si>
    <t>AUT-0028-RNPN</t>
  </si>
  <si>
    <t>2NZ6067781</t>
  </si>
  <si>
    <t xml:space="preserve">CELESTE </t>
  </si>
  <si>
    <t>AUT-0029-RNPN</t>
  </si>
  <si>
    <t>2NZ6068618</t>
  </si>
  <si>
    <t>TOTAL EQUIPO AUTOMOTRIZ</t>
  </si>
  <si>
    <t xml:space="preserve">CENTRAL TELEFÓNICA </t>
  </si>
  <si>
    <t>LIC. JAIME CERON</t>
  </si>
  <si>
    <t>EPSON</t>
  </si>
  <si>
    <t>CAÑON DE PROYECCION DE VIDEO</t>
  </si>
  <si>
    <t>NEW MILENIUM, S.A.DE C.V</t>
  </si>
  <si>
    <t>PRESENTER L</t>
  </si>
  <si>
    <t>PYE-0005-RNPN</t>
  </si>
  <si>
    <t>MBPF080556L</t>
  </si>
  <si>
    <t>IBM</t>
  </si>
  <si>
    <t>GBM DE EL SALVADOR</t>
  </si>
  <si>
    <t xml:space="preserve">COMPUTADORA PERSONAL </t>
  </si>
  <si>
    <t>6563-43S</t>
  </si>
  <si>
    <t>CPU-0047-RNPN</t>
  </si>
  <si>
    <t>78-ZZCO3</t>
  </si>
  <si>
    <t>HP</t>
  </si>
  <si>
    <t>CPU-0046-RNPN</t>
  </si>
  <si>
    <t>78-FBYYR</t>
  </si>
  <si>
    <t>DELL</t>
  </si>
  <si>
    <t>COMPUTADORA PERSONAL (SERVIDOR)</t>
  </si>
  <si>
    <t xml:space="preserve">COMPUTADORA PORTATIL </t>
  </si>
  <si>
    <t xml:space="preserve">NEGRO </t>
  </si>
  <si>
    <t>COM-0021-RNPN</t>
  </si>
  <si>
    <t xml:space="preserve">MAX DE EL SALVADOR </t>
  </si>
  <si>
    <t>SONY</t>
  </si>
  <si>
    <t>VGNCR150FB</t>
  </si>
  <si>
    <t xml:space="preserve">COMUNICACIONES </t>
  </si>
  <si>
    <t>COM-0022-RNPN</t>
  </si>
  <si>
    <t xml:space="preserve">IMPORTACIONES Y EXPORTAC. REYES </t>
  </si>
  <si>
    <t>CNU8110PK7</t>
  </si>
  <si>
    <t>6710B</t>
  </si>
  <si>
    <t>NEGRO-GRIS</t>
  </si>
  <si>
    <t>COM-0023-RNPN</t>
  </si>
  <si>
    <t>CNU8110M9J</t>
  </si>
  <si>
    <t>COM-0024-RNPN</t>
  </si>
  <si>
    <t>CNU8110M9R</t>
  </si>
  <si>
    <t>COM-0026-RNPN</t>
  </si>
  <si>
    <t>CNU8110PKL</t>
  </si>
  <si>
    <t>ING. NELSON CORNEJO</t>
  </si>
  <si>
    <t>COM-0028-RNPN</t>
  </si>
  <si>
    <t>CNU8110PKZ</t>
  </si>
  <si>
    <t>COM-0030-RNPN</t>
  </si>
  <si>
    <t>CNU8110M1C</t>
  </si>
  <si>
    <t>COM-0031-RNPN</t>
  </si>
  <si>
    <t>CNU8110M0V</t>
  </si>
  <si>
    <t>SISTEMAS C&amp;C</t>
  </si>
  <si>
    <t>HP-COMPAQ</t>
  </si>
  <si>
    <t>CP0610UT5870Q5X320MRBNCN22Ya</t>
  </si>
  <si>
    <t>DAF</t>
  </si>
  <si>
    <t>COM-0034-RNPN</t>
  </si>
  <si>
    <t>CNU0106Z5F</t>
  </si>
  <si>
    <t>COM-0035-RNPN</t>
  </si>
  <si>
    <t>CNU0106XWM</t>
  </si>
  <si>
    <t>COM-0039-RNPN</t>
  </si>
  <si>
    <t>DATA &amp; GRAPHICS, S.A. DE C.V.</t>
  </si>
  <si>
    <t>2CE0181BBW</t>
  </si>
  <si>
    <t>4520s</t>
  </si>
  <si>
    <t>COM-0040-RNPN</t>
  </si>
  <si>
    <t>RAF, S.A. DE C.V.</t>
  </si>
  <si>
    <t>5KGV3Q1</t>
  </si>
  <si>
    <t>INSPIRON DUO</t>
  </si>
  <si>
    <t>LICDA. KAREN TRUJILLO</t>
  </si>
  <si>
    <t>UACI</t>
  </si>
  <si>
    <t>COM-0041-RNPN</t>
  </si>
  <si>
    <t>7KGV3Q1</t>
  </si>
  <si>
    <t>CPU-0072-RNPN</t>
  </si>
  <si>
    <t xml:space="preserve">CPU TIPO SERVIDOR </t>
  </si>
  <si>
    <t>78-W0684</t>
  </si>
  <si>
    <t>X235</t>
  </si>
  <si>
    <t>COMPAQ</t>
  </si>
  <si>
    <t>EVO 9000</t>
  </si>
  <si>
    <t>CPU-0071-RNPN</t>
  </si>
  <si>
    <t>6Y2A-KQ9Z-308T</t>
  </si>
  <si>
    <t xml:space="preserve">UNIDAD JURIDICA </t>
  </si>
  <si>
    <t>CLUSTER</t>
  </si>
  <si>
    <t xml:space="preserve">SCANNER DE CAMA PLANA  TIPO INDUSTRIALES </t>
  </si>
  <si>
    <t>10000 XL</t>
  </si>
  <si>
    <t>SCA-0016-RNPN</t>
  </si>
  <si>
    <t>FVS0012617</t>
  </si>
  <si>
    <t>SCA-0019-RNPN</t>
  </si>
  <si>
    <t xml:space="preserve">SCANNER P/TRABAJO EN LOTES </t>
  </si>
  <si>
    <t>KODAK</t>
  </si>
  <si>
    <t>43851115</t>
  </si>
  <si>
    <t>I1220</t>
  </si>
  <si>
    <t>SCA-0020-RNPN</t>
  </si>
  <si>
    <t>43851592</t>
  </si>
  <si>
    <t>i220</t>
  </si>
  <si>
    <t>SCA-0039-RNPN</t>
  </si>
  <si>
    <t>43857119</t>
  </si>
  <si>
    <t>CANNON</t>
  </si>
  <si>
    <t>RENATO RAMIREZ</t>
  </si>
  <si>
    <t>UNIDAD DE COMUNICACIONES</t>
  </si>
  <si>
    <t>WENDY BARBERENA</t>
  </si>
  <si>
    <t>RECURSOS HUMANOS</t>
  </si>
  <si>
    <t>ARCHIVO REGISTRAL</t>
  </si>
  <si>
    <t>DIRECCION DE IDENTIFICACION CIUDADANA</t>
  </si>
  <si>
    <t>CPU-0148-RNPN</t>
  </si>
  <si>
    <t>MXL8020158</t>
  </si>
  <si>
    <t>DX-2300SM</t>
  </si>
  <si>
    <t>CPU-0149-RNPN</t>
  </si>
  <si>
    <t>MXL80201GS</t>
  </si>
  <si>
    <t>CPU-0150-RNPN</t>
  </si>
  <si>
    <t>MXL80201SH</t>
  </si>
  <si>
    <t>UNIDAD DE PLANIFICACION</t>
  </si>
  <si>
    <t>CPU-0153-RNPN</t>
  </si>
  <si>
    <t>MXL80201VW</t>
  </si>
  <si>
    <t>CPU-0154-RNPN</t>
  </si>
  <si>
    <t>MXL80201L9</t>
  </si>
  <si>
    <t>AUDITORIA INTERNA</t>
  </si>
  <si>
    <t>OFICINA ASISTENTE DE PRESIDENCIA</t>
  </si>
  <si>
    <t>CPU-0159-RNPN</t>
  </si>
  <si>
    <t>MXL80201LX</t>
  </si>
  <si>
    <t>CPU-0160-RNPN</t>
  </si>
  <si>
    <t>MXL80201VT</t>
  </si>
  <si>
    <t>UNIDAD DE VERIFICACION</t>
  </si>
  <si>
    <t>CPU-0161-RNPN</t>
  </si>
  <si>
    <t>MXL80201JY</t>
  </si>
  <si>
    <t>UNIDAD DE TESORERIA</t>
  </si>
  <si>
    <t>CPU-0162-RNPN</t>
  </si>
  <si>
    <t>MXL8080GM8</t>
  </si>
  <si>
    <t>CPU-0163-RNPN</t>
  </si>
  <si>
    <t>MXL8080954</t>
  </si>
  <si>
    <t>SALVADOR CHAVARRIA</t>
  </si>
  <si>
    <t>CPU-0165-RNPN</t>
  </si>
  <si>
    <t>MXL80809S1</t>
  </si>
  <si>
    <t>DIRECCION DE INFORMATICA</t>
  </si>
  <si>
    <t>CPU-0166-RNPN</t>
  </si>
  <si>
    <t>MXL80809SK</t>
  </si>
  <si>
    <t>CPU-0167-RNPN</t>
  </si>
  <si>
    <t>MXL80809RW</t>
  </si>
  <si>
    <t>CPU-0168-RNPN</t>
  </si>
  <si>
    <t>MXL8090CJB</t>
  </si>
  <si>
    <t>NORMA LILIAN LEON</t>
  </si>
  <si>
    <t>CPU-0169-RNPN</t>
  </si>
  <si>
    <t>MXL8150R88</t>
  </si>
  <si>
    <t>DX2400</t>
  </si>
  <si>
    <t>CPU-0170-RNPN</t>
  </si>
  <si>
    <t>MXL80809SH</t>
  </si>
  <si>
    <t>CELIA DE MENJIVAR</t>
  </si>
  <si>
    <t>CPU-0171-RNPN</t>
  </si>
  <si>
    <t>MXL8090CJM</t>
  </si>
  <si>
    <t>CPU-0172-RNPN</t>
  </si>
  <si>
    <t>MXL80809S8</t>
  </si>
  <si>
    <t>MARLENE DEL CID</t>
  </si>
  <si>
    <t>CPU-0173-RNPN</t>
  </si>
  <si>
    <t>MXL8090CJ8</t>
  </si>
  <si>
    <t>CPU-0174-RNPN</t>
  </si>
  <si>
    <t>MXL8080GMF</t>
  </si>
  <si>
    <t>CPU-0175-RNPN</t>
  </si>
  <si>
    <t>MXL8080GMH</t>
  </si>
  <si>
    <t>CPU-0176-RNPN</t>
  </si>
  <si>
    <t>MXL8080GM6</t>
  </si>
  <si>
    <t>CPU-0178-RNPN</t>
  </si>
  <si>
    <t>USE807N2C2</t>
  </si>
  <si>
    <t>PROLIANT ML370G5</t>
  </si>
  <si>
    <t>SERVIDOR DE DATOS TORRE RNPN</t>
  </si>
  <si>
    <t>CPU-0179-RNPN</t>
  </si>
  <si>
    <t>USE820N7T1</t>
  </si>
  <si>
    <t>CPU-0180-RNPN</t>
  </si>
  <si>
    <t>MXL845136F</t>
  </si>
  <si>
    <t>COMPAQ DX-2400</t>
  </si>
  <si>
    <t>CPU-0181-RNPN</t>
  </si>
  <si>
    <t>MXL845138D</t>
  </si>
  <si>
    <t>CPU-0182-RNPN</t>
  </si>
  <si>
    <t>MXL8451386</t>
  </si>
  <si>
    <t>CPU-0183-RNPN</t>
  </si>
  <si>
    <t>MXL845136H</t>
  </si>
  <si>
    <t>CPU-0184-RNPN</t>
  </si>
  <si>
    <t>MXL845137G</t>
  </si>
  <si>
    <t>CPU-0186-RNPN</t>
  </si>
  <si>
    <t>MXL845136G</t>
  </si>
  <si>
    <t>CPU-0187-RNPN</t>
  </si>
  <si>
    <t>MXL84513CG</t>
  </si>
  <si>
    <t>CPU-0190-RNPN</t>
  </si>
  <si>
    <t xml:space="preserve">COMPUTADORA PERSONAL  </t>
  </si>
  <si>
    <t xml:space="preserve">DONACION MINISTERIO DE HACIENDA </t>
  </si>
  <si>
    <t>1MN1KF1</t>
  </si>
  <si>
    <t>OPTIPLEX-745</t>
  </si>
  <si>
    <t>CPU-0191-RNPN</t>
  </si>
  <si>
    <t>MXL028061Q</t>
  </si>
  <si>
    <t>6000 Pro</t>
  </si>
  <si>
    <t>MARIA TURCIOS DE ANAYA</t>
  </si>
  <si>
    <t>CPU-0192-RNPN</t>
  </si>
  <si>
    <t>MXL028063Q</t>
  </si>
  <si>
    <t>CPU-0193-RNPN</t>
  </si>
  <si>
    <t>SMXL0280645</t>
  </si>
  <si>
    <t>JOSE CRUZ VIDES</t>
  </si>
  <si>
    <t>CPU-0194-RNPN</t>
  </si>
  <si>
    <t>MXL028063R</t>
  </si>
  <si>
    <t>CPU-0195-RNPN</t>
  </si>
  <si>
    <t>MXL0280638</t>
  </si>
  <si>
    <t>CPU-0196-RNPN</t>
  </si>
  <si>
    <t>MXL028064D</t>
  </si>
  <si>
    <t>CPU-0197-RNPN</t>
  </si>
  <si>
    <t>MXL028063P</t>
  </si>
  <si>
    <t>CPU-0198-RNPN</t>
  </si>
  <si>
    <t>MXL028063W</t>
  </si>
  <si>
    <t>CPU-0199-RNPN</t>
  </si>
  <si>
    <t>MXL028062J</t>
  </si>
  <si>
    <t>CPU-0200-RNPN</t>
  </si>
  <si>
    <t>MXL028062D</t>
  </si>
  <si>
    <t>CPU-0201-RNPN</t>
  </si>
  <si>
    <t>MXL028062H</t>
  </si>
  <si>
    <t>CPU-0202-RNPN</t>
  </si>
  <si>
    <t>MXL028062C</t>
  </si>
  <si>
    <t>CPU-0203-RNPN</t>
  </si>
  <si>
    <t>MXL028063Y</t>
  </si>
  <si>
    <t>CPU-0204-RNPN</t>
  </si>
  <si>
    <t>MXL0280640</t>
  </si>
  <si>
    <t>CPU-0205-RNPN</t>
  </si>
  <si>
    <t>MXL028064B</t>
  </si>
  <si>
    <t>CPU-0206-RNPN</t>
  </si>
  <si>
    <t>MXL028062K</t>
  </si>
  <si>
    <t>DUICENTRO SONSONATE</t>
  </si>
  <si>
    <t>CPU-0207-RNPN</t>
  </si>
  <si>
    <t>MXL028062B</t>
  </si>
  <si>
    <t>CPU-0208-RNPN</t>
  </si>
  <si>
    <t>MXL0280641</t>
  </si>
  <si>
    <t>DUICENTRO SANTA TECLA</t>
  </si>
  <si>
    <t>CPU-0209-RNPN</t>
  </si>
  <si>
    <t>MXL028063Z</t>
  </si>
  <si>
    <t>CPU-0210-RNPN</t>
  </si>
  <si>
    <t>MLX028063X</t>
  </si>
  <si>
    <t>DUICENTRO ZACATECOLUCA</t>
  </si>
  <si>
    <t>CPU-0211-RNPN</t>
  </si>
  <si>
    <t>MXL02712HL</t>
  </si>
  <si>
    <t>CPU-0212-RNPN</t>
  </si>
  <si>
    <t>MXL02712HJ</t>
  </si>
  <si>
    <t>CPU-0213-RNPN</t>
  </si>
  <si>
    <t>MXL02712H1</t>
  </si>
  <si>
    <t>CPU-0214-RNPN</t>
  </si>
  <si>
    <t>MXL02712HX</t>
  </si>
  <si>
    <t>CPU-0215-RNPN</t>
  </si>
  <si>
    <t>MXL02712JJ</t>
  </si>
  <si>
    <t>CPU-0216-RNPN</t>
  </si>
  <si>
    <t>MXL02712HZ</t>
  </si>
  <si>
    <t>CPU-0217-RNPN</t>
  </si>
  <si>
    <t>MXL02712HT</t>
  </si>
  <si>
    <t>DIRECCION ADMINISTRATIVA FINANCIERA</t>
  </si>
  <si>
    <t>CPU-0218-RNPN</t>
  </si>
  <si>
    <t>MXL02712HR</t>
  </si>
  <si>
    <t>DAVID PERDOMO</t>
  </si>
  <si>
    <t>CPU-0220-RNPN</t>
  </si>
  <si>
    <t>MXL02710FB</t>
  </si>
  <si>
    <t>CPU-0594-RNPN</t>
  </si>
  <si>
    <t>ASISTENCIA TECNICA</t>
  </si>
  <si>
    <t>MXL10926TM</t>
  </si>
  <si>
    <t>3130 MT</t>
  </si>
  <si>
    <t>CPU-0595-RNPN</t>
  </si>
  <si>
    <t>MXL10926TL</t>
  </si>
  <si>
    <t>CPU-0596-RNPN</t>
  </si>
  <si>
    <t>MXL10926TB</t>
  </si>
  <si>
    <t>CPU-0599-RNPN</t>
  </si>
  <si>
    <t>MXL10926TN</t>
  </si>
  <si>
    <t>PRESIDENCIA</t>
  </si>
  <si>
    <t>CPU-0600-RNPN</t>
  </si>
  <si>
    <t>MXL10926TJ</t>
  </si>
  <si>
    <t>CPU-0601-RNPN</t>
  </si>
  <si>
    <t>MXL10926T2</t>
  </si>
  <si>
    <t>CPU-0602-RNPN</t>
  </si>
  <si>
    <t>MXL1030Q2V</t>
  </si>
  <si>
    <t>CPU-0603-RNPN</t>
  </si>
  <si>
    <t>MXL1030PHN</t>
  </si>
  <si>
    <t>LICDA. DORIS CASTRO</t>
  </si>
  <si>
    <t>CPU-0604-RNPN</t>
  </si>
  <si>
    <t>MXL10926TQ</t>
  </si>
  <si>
    <t>CPU-0605-RNPN</t>
  </si>
  <si>
    <t>MXL1030PG6</t>
  </si>
  <si>
    <t>CPU-0606-RNPN</t>
  </si>
  <si>
    <t>MXL10926SN</t>
  </si>
  <si>
    <t>CPU-0607-RNPN</t>
  </si>
  <si>
    <t>MXL1030PFH</t>
  </si>
  <si>
    <t>CPU-0598-RNPN</t>
  </si>
  <si>
    <t>MXL04012DK</t>
  </si>
  <si>
    <t>PRO 3130 MT</t>
  </si>
  <si>
    <t>CPU-0618-RNPN</t>
  </si>
  <si>
    <t>MXL04012DM</t>
  </si>
  <si>
    <t>LICDA. JESICA MARTINEZ</t>
  </si>
  <si>
    <t>UNIDAD DE RECURSOS HUMANOS</t>
  </si>
  <si>
    <t>SISTEMA MULTIFUNCION</t>
  </si>
  <si>
    <t>LANIER</t>
  </si>
  <si>
    <t>RICOH EL SALVADOR</t>
  </si>
  <si>
    <t>RICOH</t>
  </si>
  <si>
    <t>MP161</t>
  </si>
  <si>
    <t>SML-0007-RNPN</t>
  </si>
  <si>
    <t>MO179005735</t>
  </si>
  <si>
    <t>SML-0008-RNPN</t>
  </si>
  <si>
    <t>MO179005739</t>
  </si>
  <si>
    <t>M2727nf-MFP</t>
  </si>
  <si>
    <t>SML-0015-RNPN</t>
  </si>
  <si>
    <t>CND985PORZ</t>
  </si>
  <si>
    <t>SML-0016-RNPN</t>
  </si>
  <si>
    <t>CND985PORR</t>
  </si>
  <si>
    <t>MP171SPF</t>
  </si>
  <si>
    <t>SML-0025-RNPN</t>
  </si>
  <si>
    <t>V4409212255</t>
  </si>
  <si>
    <t>MP201spf</t>
  </si>
  <si>
    <t>SML-0035-RNPN</t>
  </si>
  <si>
    <t>W3019406375</t>
  </si>
  <si>
    <t>SML-0036-RNPN</t>
  </si>
  <si>
    <t>W3019406379</t>
  </si>
  <si>
    <t>SVR-0004-RNPN</t>
  </si>
  <si>
    <t xml:space="preserve">COMPUTADORA TIPO SERVIDOR </t>
  </si>
  <si>
    <t>10-C3FCG</t>
  </si>
  <si>
    <t>SYSTEM P520</t>
  </si>
  <si>
    <t>SVR-0083-RNPN</t>
  </si>
  <si>
    <t xml:space="preserve">SERVIDOR DE DATOS </t>
  </si>
  <si>
    <t>VENSERVA, S.A. DE C.V.</t>
  </si>
  <si>
    <t>MX2132001L</t>
  </si>
  <si>
    <t>X1400</t>
  </si>
  <si>
    <t xml:space="preserve">NEGRO -METALICO </t>
  </si>
  <si>
    <t xml:space="preserve">SIN MODELO </t>
  </si>
  <si>
    <t>SWT-0001-RNPN</t>
  </si>
  <si>
    <t>ENTERPRISE EDITION</t>
  </si>
  <si>
    <t>FAB0406TAA</t>
  </si>
  <si>
    <t>WS-C2912-XL-EN</t>
  </si>
  <si>
    <t>SWT-0029-RNPN</t>
  </si>
  <si>
    <t>SWITCH DE 24 PUERTOS</t>
  </si>
  <si>
    <t xml:space="preserve">CISCO </t>
  </si>
  <si>
    <t>FOC1145Y3H6</t>
  </si>
  <si>
    <t>CATALYST 3560G</t>
  </si>
  <si>
    <t>SWT-0030-RNPN</t>
  </si>
  <si>
    <t>SSA SISTEMAS DE EL SALVADOR, S. A. DE C.V.</t>
  </si>
  <si>
    <t>FDO1432Z0EB</t>
  </si>
  <si>
    <t>WS-C3750V2-24TS-E V04 CATALYST</t>
  </si>
  <si>
    <t>SIN MODELO</t>
  </si>
  <si>
    <t xml:space="preserve">UPS DE 5 KVA </t>
  </si>
  <si>
    <t xml:space="preserve">APC </t>
  </si>
  <si>
    <t>IS1137005421</t>
  </si>
  <si>
    <t>SURTD- 5000 RNXL</t>
  </si>
  <si>
    <t>COMPUTADORA PRSONAL PENTIUN 4 DE 3.2 GHZ 512 MB MEMORIA RAM DISCO DURO DE 40GB</t>
  </si>
  <si>
    <t>RAF S.A. DE C.V.</t>
  </si>
  <si>
    <t>DCM</t>
  </si>
  <si>
    <t>CPU-0097-RNPN</t>
  </si>
  <si>
    <t>JMY0X51</t>
  </si>
  <si>
    <t>CPU-0115-RNPN</t>
  </si>
  <si>
    <t>FW65R61</t>
  </si>
  <si>
    <t>78A02MG</t>
  </si>
  <si>
    <t>1812-81A</t>
  </si>
  <si>
    <t>TOTAL EQUIPO INFORMATICO</t>
  </si>
  <si>
    <t>GOODMAN</t>
  </si>
  <si>
    <t>AIR-0013-RNPN</t>
  </si>
  <si>
    <t>AIRE ACONDICIONADO (INCLUYE CONDENSADOR Y EVAPORIZADOR)</t>
  </si>
  <si>
    <t>ALMACENES REA</t>
  </si>
  <si>
    <t>TEMPSTAR</t>
  </si>
  <si>
    <t>IM1200179</t>
  </si>
  <si>
    <t>MK036GD</t>
  </si>
  <si>
    <t>AIR-0016-RNPN</t>
  </si>
  <si>
    <t>EQUIPO DE AIRE ACONDICIONADO 4 TONELADAS MINISPLIT</t>
  </si>
  <si>
    <t>SIN SERIE</t>
  </si>
  <si>
    <t>AIR-0017-RNPN</t>
  </si>
  <si>
    <t xml:space="preserve">AIRE ACONDICIONADO  MINI SPLIT </t>
  </si>
  <si>
    <t>LG</t>
  </si>
  <si>
    <t>LVNC3621AL</t>
  </si>
  <si>
    <t>AIR-0021-RNPN</t>
  </si>
  <si>
    <t>203005477</t>
  </si>
  <si>
    <t>AIR-0022-RNPN</t>
  </si>
  <si>
    <t>203005351</t>
  </si>
  <si>
    <t>203005345</t>
  </si>
  <si>
    <t>AIR-0027-RNPN</t>
  </si>
  <si>
    <t>AIRECONSIS</t>
  </si>
  <si>
    <t>CONFORT</t>
  </si>
  <si>
    <t>12305027640066290250</t>
  </si>
  <si>
    <t>CCH18CD-E/D</t>
  </si>
  <si>
    <t>AIR-0028-RNPN</t>
  </si>
  <si>
    <t>3551960000260</t>
  </si>
  <si>
    <t>AIR-0034-RNPN</t>
  </si>
  <si>
    <t xml:space="preserve">AIRE ACONDICIONADO SPLIT </t>
  </si>
  <si>
    <t>B7315271-59271234</t>
  </si>
  <si>
    <t>NE060SC</t>
  </si>
  <si>
    <t>AIR-0032-RNPN</t>
  </si>
  <si>
    <t>3042270000521-12064CSC24C0-H(I)</t>
  </si>
  <si>
    <t>CSC24CD-H</t>
  </si>
  <si>
    <t>AIR-0033-RNPN</t>
  </si>
  <si>
    <t xml:space="preserve">COMFOR STAR </t>
  </si>
  <si>
    <t>B732271158607529400024</t>
  </si>
  <si>
    <t>NE036SC</t>
  </si>
  <si>
    <t>AIR-0036-RNPN</t>
  </si>
  <si>
    <t>AIRE ACONDICIONADO SPLIT 24,000 BTU</t>
  </si>
  <si>
    <t>3042270000880</t>
  </si>
  <si>
    <t>AIR-0037-RNPN</t>
  </si>
  <si>
    <t>AIRE ACONDICIONADO SPLIT  60.000 BTU</t>
  </si>
  <si>
    <t>926648000770</t>
  </si>
  <si>
    <t>NE060SCG</t>
  </si>
  <si>
    <t>AIR-0038-RNPN</t>
  </si>
  <si>
    <t>AIRE ACONDICIONADO SPLIT 60,000 BTU</t>
  </si>
  <si>
    <t>9266480000681</t>
  </si>
  <si>
    <t>AIR-0039-RNPN</t>
  </si>
  <si>
    <t>AIRE ACONDICIONADO SPLIT  48,000 BTU</t>
  </si>
  <si>
    <t>COMFORT</t>
  </si>
  <si>
    <t>B732067159707421400019</t>
  </si>
  <si>
    <t>NE048SCG</t>
  </si>
  <si>
    <t>AIR-0040-RNPN</t>
  </si>
  <si>
    <t>AIRE ACONDICIONADO SPLIT  60,000 BTU</t>
  </si>
  <si>
    <t>B731628159207224400065</t>
  </si>
  <si>
    <t>AIR-0041-RNPN</t>
  </si>
  <si>
    <t>AIRE ACONDICIONADO SPLIT  12,000 BTU</t>
  </si>
  <si>
    <t>COMFORTSTAR</t>
  </si>
  <si>
    <t>0101037700708409150241</t>
  </si>
  <si>
    <t>INDOOR</t>
  </si>
  <si>
    <t>AIR-0042-RNPN</t>
  </si>
  <si>
    <t>C101142080309A16130003</t>
  </si>
  <si>
    <t>NEO60SC</t>
  </si>
  <si>
    <t>AIR-0043-RNPN</t>
  </si>
  <si>
    <t>CLIMATIZADORA SALVADOREÑA, S.A. DE C.V.</t>
  </si>
  <si>
    <t>YORK</t>
  </si>
  <si>
    <t>501401214081100040</t>
  </si>
  <si>
    <t>YOEA60FS-ADH</t>
  </si>
  <si>
    <t>AIR-0044-RNPN</t>
  </si>
  <si>
    <t>501401402091200012</t>
  </si>
  <si>
    <t>AIR-0045-RNPN</t>
  </si>
  <si>
    <t>COMFORSTAR</t>
  </si>
  <si>
    <t>C101198770110502130022</t>
  </si>
  <si>
    <t>AIRC-0001-RNPN</t>
  </si>
  <si>
    <t>AIRE ACONDICIONADO CENTRAL DE 3 TONELADAS</t>
  </si>
  <si>
    <t>SIN MARCA</t>
  </si>
  <si>
    <t xml:space="preserve">SIN SERIE </t>
  </si>
  <si>
    <t>CAMARA FOTOGRAFICA DIGITAL</t>
  </si>
  <si>
    <t>DONACION PNUD</t>
  </si>
  <si>
    <t>CANON</t>
  </si>
  <si>
    <t>PC-1016</t>
  </si>
  <si>
    <t>CFD-0003-RNPN</t>
  </si>
  <si>
    <t>4921710638</t>
  </si>
  <si>
    <t>SE ENTREGO A LIC. ORLANDO AYALA , PERO YA NO FUE DEVUELTA A LA INSTITUCION</t>
  </si>
  <si>
    <t>CFD-0005-RNPN</t>
  </si>
  <si>
    <t>CAMARA FOTOGRAFICA DIGITAL COM MEMORIA  DE 512</t>
  </si>
  <si>
    <t xml:space="preserve">QUICK FOTO </t>
  </si>
  <si>
    <t>1620900555</t>
  </si>
  <si>
    <t>DS126061</t>
  </si>
  <si>
    <t>COMUNICACIONES</t>
  </si>
  <si>
    <t>FOTOCOPIADORA</t>
  </si>
  <si>
    <t>BLANCA</t>
  </si>
  <si>
    <t xml:space="preserve">FOTOCOPIADORA DE ALTO RENDIMEINTO </t>
  </si>
  <si>
    <t>LANIER DE EL SALVADOR S.A. DE C.V.</t>
  </si>
  <si>
    <t>LD118D</t>
  </si>
  <si>
    <t>FOT-0004-RNPN</t>
  </si>
  <si>
    <t>J9247001509</t>
  </si>
  <si>
    <t>FOT-0017-RNPN</t>
  </si>
  <si>
    <t>M4411400047</t>
  </si>
  <si>
    <t>MP 2500</t>
  </si>
  <si>
    <t>GRIS-BLANCO</t>
  </si>
  <si>
    <t>FOT-0018-RNPN</t>
  </si>
  <si>
    <t>M4411400048</t>
  </si>
  <si>
    <t>FOT-0019-RNPN</t>
  </si>
  <si>
    <t>M4402007107</t>
  </si>
  <si>
    <t>TRF-0001-RNPN</t>
  </si>
  <si>
    <t>TRANSFORMADOR DE 100 KVA VOLTAJE PRIMARIO 14, 400/24</t>
  </si>
  <si>
    <t>COINSTEL S.A DE C.V.</t>
  </si>
  <si>
    <t>PARQUEO EXTERNO</t>
  </si>
  <si>
    <t>TRF-0002-RNPN</t>
  </si>
  <si>
    <t>FERRETERIA IDEAL</t>
  </si>
  <si>
    <t>GENERAL ELECTRIC</t>
  </si>
  <si>
    <t>Q682189-YSL</t>
  </si>
  <si>
    <t>TRF-0003-RNPN</t>
  </si>
  <si>
    <t>Q710852-YWL</t>
  </si>
  <si>
    <t>EXTA-0001-RNPN</t>
  </si>
  <si>
    <t>EXTRACTOR DE AIRE 100CFM</t>
  </si>
  <si>
    <t>TCE-0001-RNPN</t>
  </si>
  <si>
    <t>TELÉFONO CELULAR</t>
  </si>
  <si>
    <t>TELEMOVIL  (VALOR DE ADQUISICIÓN ¢ 13,700.00)</t>
  </si>
  <si>
    <t>MOTOROLA</t>
  </si>
  <si>
    <t>IHDT56ZF1</t>
  </si>
  <si>
    <t>STARTAC</t>
  </si>
  <si>
    <t>SML-0020-RNPN</t>
  </si>
  <si>
    <t>V4499408389</t>
  </si>
  <si>
    <t>AFICIO 171SPF</t>
  </si>
  <si>
    <t>SML-0023-RNPN</t>
  </si>
  <si>
    <t>V4409114960</t>
  </si>
  <si>
    <t>MP171SF</t>
  </si>
  <si>
    <t>SML-0018-RNPN</t>
  </si>
  <si>
    <t>V4499407851</t>
  </si>
  <si>
    <t>PYE-0002-RNPN</t>
  </si>
  <si>
    <t xml:space="preserve">CAÑON DE PROYECCION DE VIDEOS </t>
  </si>
  <si>
    <t>D8602Y0336K</t>
  </si>
  <si>
    <t>EMP-SI</t>
  </si>
  <si>
    <t>CEN-0004-RNPN</t>
  </si>
  <si>
    <t>EDB EL SALVADOR, S.A. DE C.V.</t>
  </si>
  <si>
    <t>ALCATEL-LUCENT</t>
  </si>
  <si>
    <t>4708202</t>
  </si>
  <si>
    <t>PE6500</t>
  </si>
  <si>
    <t>SCC-0001-RNPN</t>
  </si>
  <si>
    <t>SISTEMA CIRCUITO CERRADO DE TV</t>
  </si>
  <si>
    <t>EQUIBANK</t>
  </si>
  <si>
    <t>DED-0001-RNPN</t>
  </si>
  <si>
    <t xml:space="preserve">DESTRUCTORA DE DOCUMENTOS </t>
  </si>
  <si>
    <t>CDM DE EL SALVADOR, S.A DE C.V.</t>
  </si>
  <si>
    <t>CDM</t>
  </si>
  <si>
    <t>290163933</t>
  </si>
  <si>
    <t>TOTAL MAQUINARIA Y EQUIPO</t>
  </si>
  <si>
    <t>ESE-0012-RNPN</t>
  </si>
  <si>
    <t>ESCRITORIO EJECUTIVO ESTILO CURVO</t>
  </si>
  <si>
    <t>MADECORT (VALOR DE ADQUISICIÓN ¢ 8,164.25)</t>
  </si>
  <si>
    <t>MADECORT</t>
  </si>
  <si>
    <t>ESD-0001-RNPN</t>
  </si>
  <si>
    <t xml:space="preserve">ESTANTERIA DESMONTABLE PARA EL ALMACENAMIENTO DE EXPEDIENTES </t>
  </si>
  <si>
    <t xml:space="preserve">TECNICA INTERNACIONAL </t>
  </si>
  <si>
    <t>NARANJA</t>
  </si>
  <si>
    <t>ESD-0002-RNPN</t>
  </si>
  <si>
    <t>MESCO-0001-RNPN</t>
  </si>
  <si>
    <t xml:space="preserve">MESA DE CONFERENCIA </t>
  </si>
  <si>
    <t xml:space="preserve">MEGA OFFICE </t>
  </si>
  <si>
    <t xml:space="preserve">SIN MARCA </t>
  </si>
  <si>
    <t xml:space="preserve">CAOBA </t>
  </si>
  <si>
    <t>LIB-0008-RNPN</t>
  </si>
  <si>
    <t>CREDENZA ESTILO CURVO</t>
  </si>
  <si>
    <t>MADECORT (VALOR DE ADQUISICIÓN ¢ 7,203.75)</t>
  </si>
  <si>
    <t>MES-0001-RNPN</t>
  </si>
  <si>
    <t>MESA PARA SESIONES</t>
  </si>
  <si>
    <t>CAFÉ</t>
  </si>
  <si>
    <t>MOD-0009-RNPN</t>
  </si>
  <si>
    <t>MODULO PARA COMPUTADORA</t>
  </si>
  <si>
    <t>FERROCENTRO ( VALOR DE ADQUISICIÓN ¢ 6,549.00)</t>
  </si>
  <si>
    <t>JDS-0001-RNPN</t>
  </si>
  <si>
    <t>SOFÁ PARA TRES PERSONAS</t>
  </si>
  <si>
    <t>FERROCENTRO ( VALOR DE ADQUISICIÓN ¢ 5,999.00)</t>
  </si>
  <si>
    <t>SALA DE PRENSA</t>
  </si>
  <si>
    <t>JDS-0002-RNPN</t>
  </si>
  <si>
    <t>JUEGO DE SALA 3-2-1</t>
  </si>
  <si>
    <t xml:space="preserve">LA CURACAO </t>
  </si>
  <si>
    <t>COMMODITY</t>
  </si>
  <si>
    <t>321</t>
  </si>
  <si>
    <t>ALMACENES SIMAN, S.A. DE C.V.</t>
  </si>
  <si>
    <t>JDS-0004-RNPN</t>
  </si>
  <si>
    <t>JUEGO DE SALA 3-2</t>
  </si>
  <si>
    <t>CAPRI</t>
  </si>
  <si>
    <t xml:space="preserve">BEIGE-NARANJA </t>
  </si>
  <si>
    <t>DIRECCION EJECUTIVA</t>
  </si>
  <si>
    <t>SVR-0003C-RNPN</t>
  </si>
  <si>
    <t>CONTROL DE ACCESO KERY SISTEM</t>
  </si>
  <si>
    <t>SVR-0003D-RNPN</t>
  </si>
  <si>
    <t>ELEMENTOS COMPLEMENTARIOS DEL SISTEMA</t>
  </si>
  <si>
    <t xml:space="preserve">SIN COLOR </t>
  </si>
  <si>
    <t>SVR-0003E-RNPN</t>
  </si>
  <si>
    <t xml:space="preserve">SISTEMA DE ALARMAS </t>
  </si>
  <si>
    <t>MOOSE</t>
  </si>
  <si>
    <t>ZX200</t>
  </si>
  <si>
    <t>TOTAL MUEBLES DIVERSOS</t>
  </si>
  <si>
    <t>EMQ-0001-RNPN</t>
  </si>
  <si>
    <t>ESTERELIZADOR  DE MATERIAL QUIRURJICO</t>
  </si>
  <si>
    <t xml:space="preserve">ELECTROLAB MEDIC </t>
  </si>
  <si>
    <t>WAYNE</t>
  </si>
  <si>
    <t>27189</t>
  </si>
  <si>
    <t>S-500</t>
  </si>
  <si>
    <t>ACERO</t>
  </si>
  <si>
    <t>AUTOMÓVIL (CAMIONETA)N-4874)</t>
  </si>
  <si>
    <t>AUTOMOVIL PICK-UP   N-4905</t>
  </si>
  <si>
    <t>CPU-0221-RNPN</t>
  </si>
  <si>
    <t>COMPUTADORA PERSONAL ( PROY. BID 2010)</t>
  </si>
  <si>
    <t xml:space="preserve">EQUIPOS ELECTRONICOS VALDES </t>
  </si>
  <si>
    <t>MXL0380NFD</t>
  </si>
  <si>
    <t xml:space="preserve">6000 PRO </t>
  </si>
  <si>
    <t>CPU-0222-RNPN</t>
  </si>
  <si>
    <t>MXL0380NF3</t>
  </si>
  <si>
    <t>CPU-0223-RNPN</t>
  </si>
  <si>
    <t>MXL0380NFB</t>
  </si>
  <si>
    <t>CPU-0224-RNPN</t>
  </si>
  <si>
    <t>MXL0380NFH</t>
  </si>
  <si>
    <t>CPU-0225-RNPN</t>
  </si>
  <si>
    <t>MXL0380NF6</t>
  </si>
  <si>
    <t>FIREWALL CON LICENCIA (PROY. BID 2010)</t>
  </si>
  <si>
    <t>DA COMPUTADORAS Y SUMINISTROS</t>
  </si>
  <si>
    <t>COM-0044-RNPN</t>
  </si>
  <si>
    <t>COMPUTADORA TIPO LAPTOP( PROY. BID 2010)</t>
  </si>
  <si>
    <t>GLOBAL SYSTEMSD,SAS.CE C.V.</t>
  </si>
  <si>
    <t>DELL  XPS 15</t>
  </si>
  <si>
    <t>HJQ6YP1</t>
  </si>
  <si>
    <t>XPS</t>
  </si>
  <si>
    <t>GRIS/NEGRO</t>
  </si>
  <si>
    <t>CPU-0614-RNPN</t>
  </si>
  <si>
    <t>COMPUTADORA DE ESCRITORIO ( PROY. BID 2010)</t>
  </si>
  <si>
    <t>DPG, S.A. DE C.V.</t>
  </si>
  <si>
    <t>MXL1030Q23</t>
  </si>
  <si>
    <t>HP PRO 3130</t>
  </si>
  <si>
    <t>CPU-0615-RNPN</t>
  </si>
  <si>
    <t>CPU-0616-RNPN</t>
  </si>
  <si>
    <t>CPU-0617-RNPN</t>
  </si>
  <si>
    <t>SVR-0084-RNPN</t>
  </si>
  <si>
    <t xml:space="preserve">SERVIDOR DE APLICACIÓN CON LICENCIA SISTEMA OPERATIVO SERVER 2008 ENTERPRICE </t>
  </si>
  <si>
    <t>GRUPO HQ S.A. DE C.V.</t>
  </si>
  <si>
    <t>MXQ0420RAF</t>
  </si>
  <si>
    <t>SERVER 2008</t>
  </si>
  <si>
    <t>SVR-0085-RNPN</t>
  </si>
  <si>
    <t>MXQ0420R3K</t>
  </si>
  <si>
    <t>COMPUTADORA PORTATIL</t>
  </si>
  <si>
    <t xml:space="preserve">SCANNER DE ALTO VOLUMEN </t>
  </si>
  <si>
    <t>I2660</t>
  </si>
  <si>
    <t>SCA-0210-RNPN</t>
  </si>
  <si>
    <t>SML-0022-RNPN</t>
  </si>
  <si>
    <t xml:space="preserve">SISTEMA MULTIFUNCION </t>
  </si>
  <si>
    <t>CNG8B5TSBN</t>
  </si>
  <si>
    <t>MXL1030Q1F</t>
  </si>
  <si>
    <t>MXL1030Q2Z</t>
  </si>
  <si>
    <t>MXL1030Q1K</t>
  </si>
  <si>
    <t>MEE-0014-RNPN</t>
  </si>
  <si>
    <t xml:space="preserve">MAQUINA DE ESCRIBIR ELECTRICA </t>
  </si>
  <si>
    <t>A15301076</t>
  </si>
  <si>
    <t>AE-740</t>
  </si>
  <si>
    <t xml:space="preserve">NAKAJIMA </t>
  </si>
  <si>
    <t>CALTEC, S.A. DE C.V.</t>
  </si>
  <si>
    <t>UNIDAD DEL REGISTRO HOSPITALARIO</t>
  </si>
  <si>
    <t>COM-0045-RNPN</t>
  </si>
  <si>
    <t xml:space="preserve">COM-0046-RNPN </t>
  </si>
  <si>
    <t>COM-0048-RNPN</t>
  </si>
  <si>
    <t>COM-0049-RNPN</t>
  </si>
  <si>
    <t>COM-0050-RNPN</t>
  </si>
  <si>
    <t>COM-0051-RNPN</t>
  </si>
  <si>
    <t>COM-0052-RNPN</t>
  </si>
  <si>
    <t>COM-0053-RNPN</t>
  </si>
  <si>
    <t>COM-0054-RNPN</t>
  </si>
  <si>
    <t>11YMLV1</t>
  </si>
  <si>
    <t>5RZMLV1</t>
  </si>
  <si>
    <t>J0YMLV1</t>
  </si>
  <si>
    <t>G6XMLV1</t>
  </si>
  <si>
    <t>C8YMLV1</t>
  </si>
  <si>
    <t>5LZMLV1</t>
  </si>
  <si>
    <t>GCYMLV1</t>
  </si>
  <si>
    <t>67XMLV1</t>
  </si>
  <si>
    <t>38XMLV1</t>
  </si>
  <si>
    <t>INET CONSULTING SERVICE, S.A DE C.V</t>
  </si>
  <si>
    <t>PRECISION M6700</t>
  </si>
  <si>
    <t xml:space="preserve">GRIS-NEGRO </t>
  </si>
  <si>
    <t>UNIDAD DE SUPERVISION Y CONTROL DE EJECUCION DE CONTRATOS</t>
  </si>
  <si>
    <t>LOCAL A3</t>
  </si>
  <si>
    <t>LOCAL A4</t>
  </si>
  <si>
    <t>IMPRESORA DE CARNETS</t>
  </si>
  <si>
    <t>DNP</t>
  </si>
  <si>
    <t>CX-120</t>
  </si>
  <si>
    <t>cx-120</t>
  </si>
  <si>
    <t>IMC-0027-RNPN-D</t>
  </si>
  <si>
    <t>CX-120DAA</t>
  </si>
  <si>
    <t>52050036</t>
  </si>
  <si>
    <t>IMC-0028-RNPN-D</t>
  </si>
  <si>
    <t>09190199</t>
  </si>
  <si>
    <t>IMC-0029-RNPN-D</t>
  </si>
  <si>
    <t>52050039</t>
  </si>
  <si>
    <t>09190232</t>
  </si>
  <si>
    <t>IMC-0031-RNPN-D</t>
  </si>
  <si>
    <t>134A3283</t>
  </si>
  <si>
    <t>IMC-0032-RNPN-D</t>
  </si>
  <si>
    <t>09190198</t>
  </si>
  <si>
    <t>IMC-0033-RNPN-D</t>
  </si>
  <si>
    <t>09190179</t>
  </si>
  <si>
    <t>IMC-0034-RNPN-D</t>
  </si>
  <si>
    <t>09190168</t>
  </si>
  <si>
    <t>IMC-0035-RNPN-D</t>
  </si>
  <si>
    <t>09190226</t>
  </si>
  <si>
    <t>IMC-0036-RNPN-D</t>
  </si>
  <si>
    <t>09190216</t>
  </si>
  <si>
    <t>IMC-0037-RNPN-D</t>
  </si>
  <si>
    <t>09190208</t>
  </si>
  <si>
    <t>IMC-0038-RNPN-D</t>
  </si>
  <si>
    <t>52050042</t>
  </si>
  <si>
    <t>IMC-0039-RNPN-D</t>
  </si>
  <si>
    <t>09190204</t>
  </si>
  <si>
    <t>IMC-0040-RNPN-D</t>
  </si>
  <si>
    <t>09190165</t>
  </si>
  <si>
    <t>IMC-0041-RNPN-D</t>
  </si>
  <si>
    <t>IMC-0058-RNPN-D</t>
  </si>
  <si>
    <t>09190211</t>
  </si>
  <si>
    <t>IMC-0060-RNPN-D</t>
  </si>
  <si>
    <t>IMC-0061-RNPN-D</t>
  </si>
  <si>
    <t>09190215</t>
  </si>
  <si>
    <t>IMC-0063-RNPN-D</t>
  </si>
  <si>
    <t>174A3716</t>
  </si>
  <si>
    <t>IMC-0064-RNPN-D</t>
  </si>
  <si>
    <t>09190171</t>
  </si>
  <si>
    <t>IMC-0065-RNPN-D</t>
  </si>
  <si>
    <t>174A3718</t>
  </si>
  <si>
    <t>IMC-0066-RNPN-D</t>
  </si>
  <si>
    <t>09190173</t>
  </si>
  <si>
    <t>PLANTA ELECTRICA - SAN MIGUEL</t>
  </si>
  <si>
    <t>PLE-0012-RNPN-D</t>
  </si>
  <si>
    <t xml:space="preserve">OLYMPLIAN </t>
  </si>
  <si>
    <t>GEL165P</t>
  </si>
  <si>
    <t>FAFLOOO592</t>
  </si>
  <si>
    <t>PLANTA ELECTRICA - SANTA ANA</t>
  </si>
  <si>
    <t>PLE-0007-RNPN-D</t>
  </si>
  <si>
    <t>OLYMPIAN</t>
  </si>
  <si>
    <t>GEL16SP</t>
  </si>
  <si>
    <t>AIR-0075-RNPN-D</t>
  </si>
  <si>
    <t>COMFORT STAR</t>
  </si>
  <si>
    <t>NE060SC /D</t>
  </si>
  <si>
    <t>15921650406070014</t>
  </si>
  <si>
    <t>AIR-0076-RNPN-D</t>
  </si>
  <si>
    <t>159216446060700274</t>
  </si>
  <si>
    <t>AIR-0077-RNPN-D</t>
  </si>
  <si>
    <t>1592164446060700265</t>
  </si>
  <si>
    <t>AIR-0117-RNPN-D</t>
  </si>
  <si>
    <t xml:space="preserve">COMFORSTAR </t>
  </si>
  <si>
    <t>159216446060700093</t>
  </si>
  <si>
    <t>AIR-0118-RNPN-D</t>
  </si>
  <si>
    <t>158610446060700260</t>
  </si>
  <si>
    <t>AIR-0120-RNPN-D</t>
  </si>
  <si>
    <t>NEO36SC</t>
  </si>
  <si>
    <t>158610446060700266</t>
  </si>
  <si>
    <t>AIR-0081-RNPN-D</t>
  </si>
  <si>
    <t>C101154890309C09130015</t>
  </si>
  <si>
    <t>AIR-0083-RNPN-D</t>
  </si>
  <si>
    <t>1592164446060700083</t>
  </si>
  <si>
    <t>AIR-0086-RNPN-D</t>
  </si>
  <si>
    <t>158610504060700095</t>
  </si>
  <si>
    <t>AIR-0073-RNPN-D</t>
  </si>
  <si>
    <t>COMFORTSAR</t>
  </si>
  <si>
    <t>C10113410709917130076</t>
  </si>
  <si>
    <t>NEO60SC/D</t>
  </si>
  <si>
    <t>AIR-0094-RNPN-D</t>
  </si>
  <si>
    <t>159216446060700171</t>
  </si>
  <si>
    <t>AIR-0143-RNPN-D</t>
  </si>
  <si>
    <t>C6101132410709917130090</t>
  </si>
  <si>
    <t>AIR-0136-RNPN-D</t>
  </si>
  <si>
    <t>CSC18CD-MD</t>
  </si>
  <si>
    <t>C101137060309919130018</t>
  </si>
  <si>
    <t>AIR-0148-RNPN-D</t>
  </si>
  <si>
    <t>NE060SE</t>
  </si>
  <si>
    <t>C101132410709917130043</t>
  </si>
  <si>
    <t>AIR-0142-RNPN-D</t>
  </si>
  <si>
    <t>159216446060700243</t>
  </si>
  <si>
    <t>AIR-0161-RNPN-D</t>
  </si>
  <si>
    <t>159216446060700169</t>
  </si>
  <si>
    <t>AIR-0167-RNPN-D</t>
  </si>
  <si>
    <t>159216446060700190</t>
  </si>
  <si>
    <t>AIR-0137-RNPN-D</t>
  </si>
  <si>
    <t>AIR-0153-RNPN-D</t>
  </si>
  <si>
    <t>159216446060700129</t>
  </si>
  <si>
    <t>AIR-0166-RNPN-D</t>
  </si>
  <si>
    <t>159216446060700167</t>
  </si>
  <si>
    <t>AIR-0152-RNPN-D</t>
  </si>
  <si>
    <t>C1011548903309C09130019</t>
  </si>
  <si>
    <t>AIR-0147-RNPN-D</t>
  </si>
  <si>
    <t>15921644606070092</t>
  </si>
  <si>
    <t>AIR-0159-RNPN-D</t>
  </si>
  <si>
    <t>C101132410709917130080</t>
  </si>
  <si>
    <t>AIR-0160-RNPN-D</t>
  </si>
  <si>
    <t>C101121940309722130026</t>
  </si>
  <si>
    <t>AIR-0128-RNPN-D</t>
  </si>
  <si>
    <t>C101142080309A161300079</t>
  </si>
  <si>
    <t>AIR-0164-RNPN-D</t>
  </si>
  <si>
    <t>C101142080309A16130036</t>
  </si>
  <si>
    <t>C101137060309919130007</t>
  </si>
  <si>
    <t>AIR-0145-RNPN-D</t>
  </si>
  <si>
    <t>C1142080309A16130040</t>
  </si>
  <si>
    <t>AIR-0144-RNPN-D</t>
  </si>
  <si>
    <t>C101142080309A16130099</t>
  </si>
  <si>
    <t>AIR-0146-RNPN-D</t>
  </si>
  <si>
    <t>101142080309A1630031</t>
  </si>
  <si>
    <t>CSC12CD-MD</t>
  </si>
  <si>
    <t>AIR-0154-RNPN-D</t>
  </si>
  <si>
    <t>NO060SC</t>
  </si>
  <si>
    <t>C101132410709917130075</t>
  </si>
  <si>
    <t>AIR-0169-RNPN-D</t>
  </si>
  <si>
    <t>C101137060109919120108</t>
  </si>
  <si>
    <t>AIR-0092-RNPN-D</t>
  </si>
  <si>
    <t>1592164446060700091</t>
  </si>
  <si>
    <t>PLANTA ELECTRICA - CLUSTER</t>
  </si>
  <si>
    <t>PLE-0009-RNPN-D</t>
  </si>
  <si>
    <t>SIMPSON</t>
  </si>
  <si>
    <t>CFD-0077-RNPN</t>
  </si>
  <si>
    <t xml:space="preserve">CAMARA FOTOGRAFICA DIGITAL PROFESIONAL DE LENTE AMPLIO </t>
  </si>
  <si>
    <t>2571200934</t>
  </si>
  <si>
    <t>EOS7D/DS126251</t>
  </si>
  <si>
    <t>CRAV-0004-RNPN</t>
  </si>
  <si>
    <t xml:space="preserve">AUDIO VIDEO PROFESIONAL </t>
  </si>
  <si>
    <t>41437</t>
  </si>
  <si>
    <t>HXR-NX5N</t>
  </si>
  <si>
    <t xml:space="preserve">CAMARA DE VIDEO  CON TRIPODE </t>
  </si>
  <si>
    <t>SVR-0086-RNPN</t>
  </si>
  <si>
    <t>SVR-0087-RNPN</t>
  </si>
  <si>
    <t xml:space="preserve">DELL </t>
  </si>
  <si>
    <t>2KD5WV1</t>
  </si>
  <si>
    <t>2KD6WV1</t>
  </si>
  <si>
    <t>R620</t>
  </si>
  <si>
    <t xml:space="preserve">UNIDAD DE EXPANSION DE DISCOS ( ARREGLO DE DISCOS) </t>
  </si>
  <si>
    <t>UESAN-0001-RNPN</t>
  </si>
  <si>
    <t>UESAN-0003-RNPN</t>
  </si>
  <si>
    <t>TGTX9VV1</t>
  </si>
  <si>
    <t>POWER VAULT MD3600i</t>
  </si>
  <si>
    <t>UNIDA DE ALMACENAMIENTO EXPANDIBLE  INCLUYE DOS SWITCH CON LAS SIGUIENTES SERIES  5CJLTS1  y FBJLTS1</t>
  </si>
  <si>
    <t xml:space="preserve">DISCO DURO  DE 600GB INTERNO  PARA SERVIDOR HP </t>
  </si>
  <si>
    <t xml:space="preserve">DISCO DURO  DUAL PORT DE 600GB INTERNO  PARA SERVIDOR HP </t>
  </si>
  <si>
    <t>ENTERPRISE INTERFACE ATTACHED</t>
  </si>
  <si>
    <t>2S4237A044</t>
  </si>
  <si>
    <t>2A4237A046</t>
  </si>
  <si>
    <t>2S4237A01W</t>
  </si>
  <si>
    <t>DDI-0001-RNPN</t>
  </si>
  <si>
    <t>DDI-0002-RNPN</t>
  </si>
  <si>
    <t>DDI-0003-RNPN</t>
  </si>
  <si>
    <t xml:space="preserve">NEGRO-GRIS </t>
  </si>
  <si>
    <t>Un procesador Dual Core de 2.1 Ghz, rperf de 12.46 8GB de memoria RAM instalada. Dos discos internos de 73GB /15Krpm. Unidad de Tape interna 36/72 GB</t>
  </si>
  <si>
    <t>DOCUSAL</t>
  </si>
  <si>
    <t xml:space="preserve">Un procesador Dual Core de 2.1 Ghz, rperf de 12.46 8GB de memoria RAM instalada. Dos discos internos de 73GB /15Krpm. Unidad de Tape interna 36/72 GB </t>
  </si>
  <si>
    <t>TYPE-9131-52A</t>
  </si>
  <si>
    <t>10-C256G</t>
  </si>
  <si>
    <t>10-C255G</t>
  </si>
  <si>
    <t>SVR-0080-RNPN-D</t>
  </si>
  <si>
    <t>SVR-0081-RNPN-D</t>
  </si>
  <si>
    <t>Unidad EXP 710 a 4 GBPs, capacidad de 16 discos de 300GB/15krpm a 4gbps</t>
  </si>
  <si>
    <t>UESAN-0002-RNPN-D</t>
  </si>
  <si>
    <t>TYPE-1740-710(EXP-710)</t>
  </si>
  <si>
    <t>131002C</t>
  </si>
  <si>
    <t>BDL-0002-RNPN-D</t>
  </si>
  <si>
    <t xml:space="preserve">Back up digital </t>
  </si>
  <si>
    <t>TYPE- 3582-L23</t>
  </si>
  <si>
    <t xml:space="preserve">UPS de 20 KVA  x 110 V AC   </t>
  </si>
  <si>
    <t>UPS-0581-RNPN-D</t>
  </si>
  <si>
    <t xml:space="preserve">LIEBERT </t>
  </si>
  <si>
    <t>NB 12F0412600</t>
  </si>
  <si>
    <t>0533601010BV7L4</t>
  </si>
  <si>
    <t>RAK-0031-RNPN-D</t>
  </si>
  <si>
    <t>RAK-0032-RNPN-D</t>
  </si>
  <si>
    <t>RAK-0033-RNPN-D</t>
  </si>
  <si>
    <t>RAK-0034-RNPN-D</t>
  </si>
  <si>
    <t>RAK-0035-RNPN-D</t>
  </si>
  <si>
    <t xml:space="preserve">Gavinete para almacenamiento de servidores </t>
  </si>
  <si>
    <t xml:space="preserve">NEC </t>
  </si>
  <si>
    <t>SP0080D:4045TF250</t>
  </si>
  <si>
    <t>CPU-0645-RNPN</t>
  </si>
  <si>
    <t>MXL3071H4F</t>
  </si>
  <si>
    <t>PRO 3500</t>
  </si>
  <si>
    <t>CPU-0646-RNPN</t>
  </si>
  <si>
    <t>MXL3101TGJ</t>
  </si>
  <si>
    <t>CPU-0647-RNPN</t>
  </si>
  <si>
    <t>MXL3101TGK</t>
  </si>
  <si>
    <t>CPU-0648-RNPN</t>
  </si>
  <si>
    <t>MXL3101TGX</t>
  </si>
  <si>
    <t>CPU-0649-RNPN</t>
  </si>
  <si>
    <t>MXL3140KYN</t>
  </si>
  <si>
    <t>CPU-0650-RNPN</t>
  </si>
  <si>
    <t>MXL3140KYP</t>
  </si>
  <si>
    <t>CPU-0651-RNPN</t>
  </si>
  <si>
    <t>MXL3140KYS</t>
  </si>
  <si>
    <t>CPU-0652-RNPN</t>
  </si>
  <si>
    <t>MXL3140KYT</t>
  </si>
  <si>
    <t>CPU-0653-RNPN</t>
  </si>
  <si>
    <t>MXL3140KYV</t>
  </si>
  <si>
    <t>CPU-0655-RNPN</t>
  </si>
  <si>
    <t>MXL3140KYZ</t>
  </si>
  <si>
    <t>CPU-0656-RNPN</t>
  </si>
  <si>
    <t>MXL3140KZ0</t>
  </si>
  <si>
    <t>CPU-0657-RNPN</t>
  </si>
  <si>
    <t>MXL3140KZ1</t>
  </si>
  <si>
    <t>CPU-0658-RNPN</t>
  </si>
  <si>
    <t>MXL3140KZ3</t>
  </si>
  <si>
    <t>CPU-0659-RNPN</t>
  </si>
  <si>
    <t>MXL3140KZ4</t>
  </si>
  <si>
    <t>CPU-0660-RNPN</t>
  </si>
  <si>
    <t>MXL3140KZ5</t>
  </si>
  <si>
    <t>CPU-0661-RNPN</t>
  </si>
  <si>
    <t>MXL3140KZ6</t>
  </si>
  <si>
    <t>CPU-0662-RNPN</t>
  </si>
  <si>
    <t>MXL3140KZ7</t>
  </si>
  <si>
    <t>CPU-0663-RNPN</t>
  </si>
  <si>
    <t>MXL3140KZ8</t>
  </si>
  <si>
    <t>CPU-0664-RNPN</t>
  </si>
  <si>
    <t>MXL32806CP</t>
  </si>
  <si>
    <t>CPU-0665-RNPN</t>
  </si>
  <si>
    <t>MXL32806CR</t>
  </si>
  <si>
    <t>CPU-0666-RNPN</t>
  </si>
  <si>
    <t>MXL3281MXV</t>
  </si>
  <si>
    <t>CPU-0668-RNPN</t>
  </si>
  <si>
    <t>MXL3281MY9</t>
  </si>
  <si>
    <t>CPU-0669-RNPN</t>
  </si>
  <si>
    <t>MXL3281MYB</t>
  </si>
  <si>
    <t>DPG, S.A. DE C.V</t>
  </si>
  <si>
    <t>FUJITSU</t>
  </si>
  <si>
    <t>Fi-6110</t>
  </si>
  <si>
    <t>SCA-0231-RNPN</t>
  </si>
  <si>
    <t>SCA-0232-RNPN</t>
  </si>
  <si>
    <t>SCA-0233-RNPN</t>
  </si>
  <si>
    <t>SCA-0234-RNPN</t>
  </si>
  <si>
    <t>SCA-0235-RNPN</t>
  </si>
  <si>
    <t>SCA-0236-RNPN</t>
  </si>
  <si>
    <t>SCA-0237-RNPN</t>
  </si>
  <si>
    <t>SCA-0238-RNPN</t>
  </si>
  <si>
    <t>SCA-0239-RNPN</t>
  </si>
  <si>
    <t>SCA-0240-RNPN</t>
  </si>
  <si>
    <t>SCA-0241-RNPN</t>
  </si>
  <si>
    <t>SCA-0242-RNPN</t>
  </si>
  <si>
    <t>SCA-0243-RNPN</t>
  </si>
  <si>
    <t>SCA-0244-RNPN</t>
  </si>
  <si>
    <t>SCA-0245-RNPN</t>
  </si>
  <si>
    <t>SCA-0246-RNPN</t>
  </si>
  <si>
    <t>SCA-0248-RNPN</t>
  </si>
  <si>
    <t>SCA-0250-RNPN</t>
  </si>
  <si>
    <t>SCA-0251-RNPN</t>
  </si>
  <si>
    <t>SCA-0252-RNPN</t>
  </si>
  <si>
    <t>SCA-0253-RNPN</t>
  </si>
  <si>
    <t>SCA-0254-RNPN</t>
  </si>
  <si>
    <t>SCA-0224-RNPN</t>
  </si>
  <si>
    <t xml:space="preserve">DONACION EMBAJADA DE ALEMANIA </t>
  </si>
  <si>
    <t xml:space="preserve">BOOKEYE </t>
  </si>
  <si>
    <t>BE4-SGS-V2-001999C980A2</t>
  </si>
  <si>
    <t>BE4-SGS-V2 V193W</t>
  </si>
  <si>
    <t>SCA-0225-RNPN</t>
  </si>
  <si>
    <t>BE4-SGS-V2-001999C98084</t>
  </si>
  <si>
    <t>SCA-0226-RNPN</t>
  </si>
  <si>
    <t>BE4-SGS-V2-001999C98057</t>
  </si>
  <si>
    <t>CFU-0004-RNPN</t>
  </si>
  <si>
    <t xml:space="preserve">CAJA FUERTE </t>
  </si>
  <si>
    <t xml:space="preserve">FIRST ALERT </t>
  </si>
  <si>
    <t xml:space="preserve">PENDIENTE </t>
  </si>
  <si>
    <t>CFU-0005-RNPN</t>
  </si>
  <si>
    <t>CFU-0006-RNPN</t>
  </si>
  <si>
    <t>CFU-0007-RNPN</t>
  </si>
  <si>
    <t>CFU-0008-RNPN</t>
  </si>
  <si>
    <t>CFU-0009-RNPN</t>
  </si>
  <si>
    <t>CFU-0010-RNPN</t>
  </si>
  <si>
    <t>CFU-0011-RNPN</t>
  </si>
  <si>
    <t>CFU-0012-RNPN</t>
  </si>
  <si>
    <t>CFU-0013-RNPN</t>
  </si>
  <si>
    <t>CFU-0014-RNPN</t>
  </si>
  <si>
    <t>CFU-0015-RNPN</t>
  </si>
  <si>
    <t>CFU-0016-RNPN</t>
  </si>
  <si>
    <t>CFU-0017-RNPN</t>
  </si>
  <si>
    <t>CFU-0018-RNPN</t>
  </si>
  <si>
    <t>CFU-0019-RNPN</t>
  </si>
  <si>
    <t>CFU-0003-RNPN</t>
  </si>
  <si>
    <t>FRW-0006-RNPN</t>
  </si>
  <si>
    <t>ECSSA EL SALVADOR, S.A. DE C.V.</t>
  </si>
  <si>
    <t>FORTINET</t>
  </si>
  <si>
    <t>FG300C3913603066</t>
  </si>
  <si>
    <t>FORTIGATE 300C</t>
  </si>
  <si>
    <t>ANT-0001-RNPN</t>
  </si>
  <si>
    <t>FL200D3A13001684</t>
  </si>
  <si>
    <t>FZ-200D</t>
  </si>
  <si>
    <t>ANALISADOR DE TRAFICO  (FACT No. 140)</t>
  </si>
  <si>
    <t xml:space="preserve">OPTIPLEX 7010 DT </t>
  </si>
  <si>
    <t>LASER JET PRO 400</t>
  </si>
  <si>
    <t>DATAGUARD, S.A. DE.C.V.</t>
  </si>
  <si>
    <t>POWER EDGE R820</t>
  </si>
  <si>
    <t>SISTEMA DE ALMACENAMIENTO MASIVO DISCOS DE ALTA DENSIDAD</t>
  </si>
  <si>
    <t>MARTINEXSA</t>
  </si>
  <si>
    <t>EMC</t>
  </si>
  <si>
    <t>VNX-5300</t>
  </si>
  <si>
    <t>BOTER-0001-RNPN</t>
  </si>
  <si>
    <t>BOMBA TERMONEBULIZADORA (PARA FUMIGACIONES)</t>
  </si>
  <si>
    <t>LA CASA DEL FUMIGADOR</t>
  </si>
  <si>
    <t>SWINGFOG</t>
  </si>
  <si>
    <t>SN-50</t>
  </si>
  <si>
    <t>122902</t>
  </si>
  <si>
    <t>GRIS -ROJO</t>
  </si>
  <si>
    <t>SVR-0073-RNPN-D</t>
  </si>
  <si>
    <t>UESAN-0001-RNPN-D</t>
  </si>
  <si>
    <t>AIRC-0002-RNPN</t>
  </si>
  <si>
    <t>AIR-0173-RNPN</t>
  </si>
  <si>
    <t>AIR-0174-RNPN</t>
  </si>
  <si>
    <t>AIR-0175-RNPN</t>
  </si>
  <si>
    <t>AIR-0176-RNPN</t>
  </si>
  <si>
    <t>AIR-0177-RNPN</t>
  </si>
  <si>
    <t>AIR-0178-RNPN</t>
  </si>
  <si>
    <t>AIR-0179-RNPN</t>
  </si>
  <si>
    <t>AIR-0180-RNPN</t>
  </si>
  <si>
    <t>AIR-0181-RNPN</t>
  </si>
  <si>
    <t>AIR-0182-RNPN</t>
  </si>
  <si>
    <t>AIRE ACONDICIONADO MINI SPLIT DE 2 TONELADAS</t>
  </si>
  <si>
    <t>AIRE ACONDICIONADO MINI SPLIT DE 5 TONELADAS</t>
  </si>
  <si>
    <t>N1F3864964</t>
  </si>
  <si>
    <t>D202070900313425130014</t>
  </si>
  <si>
    <t>D202070880313422130096</t>
  </si>
  <si>
    <t>D202070880313422130024</t>
  </si>
  <si>
    <t>D202070880313422130031</t>
  </si>
  <si>
    <t>D202070880313422130034</t>
  </si>
  <si>
    <t>D202070880313422130074</t>
  </si>
  <si>
    <t>D202070900313425130095</t>
  </si>
  <si>
    <t>D202070880313422130047</t>
  </si>
  <si>
    <t>D202070630413521160077</t>
  </si>
  <si>
    <t>D202070630413521160073</t>
  </si>
  <si>
    <t>NE090C00B6AAA1</t>
  </si>
  <si>
    <t>STAR24CD</t>
  </si>
  <si>
    <t>ERE60</t>
  </si>
  <si>
    <t>GRUPO MANTECH,S.A. DE C.V.</t>
  </si>
  <si>
    <t>FCNCH131800019</t>
  </si>
  <si>
    <t>CPU-0670-RNPN</t>
  </si>
  <si>
    <t>(09098)(42DP9Y1)</t>
  </si>
  <si>
    <t>SML-0040-RNPN</t>
  </si>
  <si>
    <t>SML-0041-RNPN</t>
  </si>
  <si>
    <t>CND8F7SGZV</t>
  </si>
  <si>
    <t>CND8F7SGB7</t>
  </si>
  <si>
    <t>COM-0055-RNPN</t>
  </si>
  <si>
    <t>COM-0056-RNPN</t>
  </si>
  <si>
    <t>COM-0057-RNPN</t>
  </si>
  <si>
    <t>COM-0058-RNPN</t>
  </si>
  <si>
    <t>ENVY</t>
  </si>
  <si>
    <t>CND3250CH6</t>
  </si>
  <si>
    <t>CND3250CC0</t>
  </si>
  <si>
    <t>CND3250D6Z</t>
  </si>
  <si>
    <t>CND3250CRZ</t>
  </si>
  <si>
    <t>SVR-0090-RNPN</t>
  </si>
  <si>
    <t>GHW87Y1</t>
  </si>
  <si>
    <t>COM-0059-RNPN</t>
  </si>
  <si>
    <t>COM-0060-RNPN</t>
  </si>
  <si>
    <t>COM-0061-RNPN</t>
  </si>
  <si>
    <t>COM-0062-RNPN</t>
  </si>
  <si>
    <t>APPLE</t>
  </si>
  <si>
    <t>C02LC252DV33</t>
  </si>
  <si>
    <t>C02LD00KDV33</t>
  </si>
  <si>
    <t>C02LD2YZDV33</t>
  </si>
  <si>
    <t>C02LD2Z1DV33</t>
  </si>
  <si>
    <t>MD103E/A</t>
  </si>
  <si>
    <t>AUT-0021-RNPN-D</t>
  </si>
  <si>
    <t>DONACION DOCUSAL</t>
  </si>
  <si>
    <t xml:space="preserve">MAZDA </t>
  </si>
  <si>
    <t>MM7UNYOW200361346</t>
  </si>
  <si>
    <t>B2500CL</t>
  </si>
  <si>
    <t>AUT-0024-RNPN-D</t>
  </si>
  <si>
    <t>CHEVROLET</t>
  </si>
  <si>
    <t>KL1BBO5599C162414</t>
  </si>
  <si>
    <t>1BK85L</t>
  </si>
  <si>
    <t>AUT-0025-RNPN-D</t>
  </si>
  <si>
    <t>KL1BBO5569C162824</t>
  </si>
  <si>
    <t>AUT-0026-RNPN-D</t>
  </si>
  <si>
    <t>JAANPR66P17100379</t>
  </si>
  <si>
    <t>NPR66P-32</t>
  </si>
  <si>
    <t>Unidad EXP 810 a 4 GBPs, capacidad de 16 discos de 300GB/15krpm a 4gbps</t>
  </si>
  <si>
    <t>SERVIDOR DE DATOS</t>
  </si>
  <si>
    <t>DUI EXTERIOR</t>
  </si>
  <si>
    <t>UCREF</t>
  </si>
  <si>
    <t>OIR</t>
  </si>
  <si>
    <t>JAIRO MONTOYA</t>
  </si>
  <si>
    <t>LICDA. DELMY BARRIOS</t>
  </si>
  <si>
    <t>DIC</t>
  </si>
  <si>
    <t>UNIDAD JURIDICA</t>
  </si>
  <si>
    <t>LICDA. NORMA LILIAN LEON</t>
  </si>
  <si>
    <t>RESPONSABLE</t>
  </si>
  <si>
    <t>RNPN</t>
  </si>
  <si>
    <t>COMPUTADORA DE ESCRITORIO</t>
  </si>
  <si>
    <t>D´QUISA, S.A. DE C.V.</t>
  </si>
  <si>
    <t>TESORERIA</t>
  </si>
  <si>
    <t>UNIDAD DE PROCESAMIENTO DE PARTIDAS</t>
  </si>
  <si>
    <t>OSCAR ARISTIDES NAVAS MOJICA</t>
  </si>
  <si>
    <t xml:space="preserve">FIREWALL  </t>
  </si>
  <si>
    <t>METALICO</t>
  </si>
  <si>
    <t>UESAN-0004-RNPPN</t>
  </si>
  <si>
    <t>UNIDAD DE PROYECTOS</t>
  </si>
  <si>
    <t>LIC. OTTO OLIVARES</t>
  </si>
  <si>
    <t>SCANNER</t>
  </si>
  <si>
    <t>DATA&amp;GRAPHICS</t>
  </si>
  <si>
    <t>SIN ASIGNACION</t>
  </si>
  <si>
    <t>SWT-0099-RNPN</t>
  </si>
  <si>
    <t>SISTEMAS C&amp; C</t>
  </si>
  <si>
    <t>SG37FLW16N</t>
  </si>
  <si>
    <t>SWT-0100-RNPN</t>
  </si>
  <si>
    <t>SG37FLW16R</t>
  </si>
  <si>
    <t>SWT-0101-RNPN</t>
  </si>
  <si>
    <t>SWITCH DE 48 PUERTOS</t>
  </si>
  <si>
    <t>SG3AFLY291</t>
  </si>
  <si>
    <t>SWT-0102-RNPN</t>
  </si>
  <si>
    <t>SG3AFLY29K</t>
  </si>
  <si>
    <t>OPTIPLEX 3020</t>
  </si>
  <si>
    <t>CPU-0673-RNPN</t>
  </si>
  <si>
    <t>GZD0H02</t>
  </si>
  <si>
    <t>CPU-0679-RNPN</t>
  </si>
  <si>
    <t>GZFVG02</t>
  </si>
  <si>
    <t>CPU-0681-RNPN</t>
  </si>
  <si>
    <t>GZFXG02</t>
  </si>
  <si>
    <t>CPU-0686-RNPN</t>
  </si>
  <si>
    <t>GZH0H02</t>
  </si>
  <si>
    <t>CPU-0687-RNPN</t>
  </si>
  <si>
    <t>GZHVG02</t>
  </si>
  <si>
    <t>CPU-0688-RNPN</t>
  </si>
  <si>
    <t>GZHWG02</t>
  </si>
  <si>
    <t>CPU-0689-RNPN</t>
  </si>
  <si>
    <t>GZHXG02</t>
  </si>
  <si>
    <t>CPU-0691-RNPN</t>
  </si>
  <si>
    <t>GZJWG02</t>
  </si>
  <si>
    <t>CPU-0692-RNPN</t>
  </si>
  <si>
    <t>GZJXG02</t>
  </si>
  <si>
    <t>CPU-0693-RNPN</t>
  </si>
  <si>
    <t>GZK0H02</t>
  </si>
  <si>
    <t>CPU-0694-RNPN</t>
  </si>
  <si>
    <t>GZKVG02</t>
  </si>
  <si>
    <t>CPU-0695-RNPN</t>
  </si>
  <si>
    <t>GZKWG02</t>
  </si>
  <si>
    <t>CPU-0696-RNPN</t>
  </si>
  <si>
    <t>GZKXG02</t>
  </si>
  <si>
    <t>CPU-0699-RNPN</t>
  </si>
  <si>
    <t>GZLXG02</t>
  </si>
  <si>
    <t>CPU-0700-RNPN</t>
  </si>
  <si>
    <t>GZM0H02</t>
  </si>
  <si>
    <t>CPU-0701-RNPN</t>
  </si>
  <si>
    <t>GZMWG02</t>
  </si>
  <si>
    <t>CPU-0702-RNPN</t>
  </si>
  <si>
    <t>GZMXG02</t>
  </si>
  <si>
    <t>CPU-0703-RNPN</t>
  </si>
  <si>
    <t>GZN0H02</t>
  </si>
  <si>
    <t>CPU-0704-RNPN</t>
  </si>
  <si>
    <t>GZNWG02</t>
  </si>
  <si>
    <t>CPU-0707-RNPN</t>
  </si>
  <si>
    <t>GZQ0H02</t>
  </si>
  <si>
    <t>CPU-0710-RNPN</t>
  </si>
  <si>
    <t>GZRWG02</t>
  </si>
  <si>
    <t>CPU-0711-RNPN</t>
  </si>
  <si>
    <t>GZS0H02</t>
  </si>
  <si>
    <t>CPU-0712-RNPN</t>
  </si>
  <si>
    <t>GZSWG02</t>
  </si>
  <si>
    <t>CPU-0713-RNPN</t>
  </si>
  <si>
    <t>GZT0H02</t>
  </si>
  <si>
    <t>CPU-0714-RNPN</t>
  </si>
  <si>
    <t>GZTWG02</t>
  </si>
  <si>
    <t>CPU-0715-RNPN</t>
  </si>
  <si>
    <t>GZV0H02</t>
  </si>
  <si>
    <t>CPU-0716-RNPN</t>
  </si>
  <si>
    <t>GZVYG02</t>
  </si>
  <si>
    <t>CPU-0717-RNPN</t>
  </si>
  <si>
    <t>GZWXG02</t>
  </si>
  <si>
    <t>MARIA ELENA PONCE</t>
  </si>
  <si>
    <t>ET/USA-0001-RNPN-M</t>
  </si>
  <si>
    <t>MUHLBAUER</t>
  </si>
  <si>
    <t>HP COMPAQ PRO 4300</t>
  </si>
  <si>
    <t>2UA3251292</t>
  </si>
  <si>
    <t>ET/USA-0002-RNPN-M</t>
  </si>
  <si>
    <t>2UA32512D7</t>
  </si>
  <si>
    <t>ET/USA-0003-RNPN-M</t>
  </si>
  <si>
    <t>2UA325128Y</t>
  </si>
  <si>
    <t>ET/USA-0004-RNPN-M</t>
  </si>
  <si>
    <t>2UA3251295</t>
  </si>
  <si>
    <t>ET/USA-0005-RNPN-M</t>
  </si>
  <si>
    <t>2UA325128Z</t>
  </si>
  <si>
    <t>ET/USA-0006-RNPN-M</t>
  </si>
  <si>
    <t>2UA3251291</t>
  </si>
  <si>
    <t>ET/USA-0007-RNPN-M</t>
  </si>
  <si>
    <t>2UA3251285</t>
  </si>
  <si>
    <t>ET/USA-0008-RNPN-M</t>
  </si>
  <si>
    <t>ET/USA-0009-RNPN-M</t>
  </si>
  <si>
    <t>2UA3251290</t>
  </si>
  <si>
    <t>ET/USA-0010-RNPN-M</t>
  </si>
  <si>
    <t>2UA3251298</t>
  </si>
  <si>
    <t>ET/USA-0011-RNPN-M</t>
  </si>
  <si>
    <t>2UA32512C1</t>
  </si>
  <si>
    <t>CPU-0001-OEA-PUICA-RNPN</t>
  </si>
  <si>
    <t>CPU</t>
  </si>
  <si>
    <t>EQUIPO ELECTRONICOS VALDES</t>
  </si>
  <si>
    <t>MXL2012G5X</t>
  </si>
  <si>
    <t>Hp Pro 3400</t>
  </si>
  <si>
    <t>CPU-0002-OEA-PUICA-RNPN</t>
  </si>
  <si>
    <t>MXL2012G6Z</t>
  </si>
  <si>
    <t>CPU-0003-OEA-PUICA-RNPN</t>
  </si>
  <si>
    <t>MXL2012G9M</t>
  </si>
  <si>
    <t>CPU-0004-OEA-PUICA-RNPN</t>
  </si>
  <si>
    <t>MXL2020KZ4</t>
  </si>
  <si>
    <t>CPU-0005-OEA-PUICA-RNPN</t>
  </si>
  <si>
    <t>MXL3070QQW</t>
  </si>
  <si>
    <t>CPU-0006-OEA-PUICA-RNPN</t>
  </si>
  <si>
    <t>MXL3070QQX</t>
  </si>
  <si>
    <t>CPU-0007-OEA-PUICA-RNPN</t>
  </si>
  <si>
    <t>MXL3070QR3</t>
  </si>
  <si>
    <t>CPU-0008-OEA-PUICA-RNPN</t>
  </si>
  <si>
    <t>MXL3070QR4</t>
  </si>
  <si>
    <t>CPU-0009-OEA-PUICA-RNPN</t>
  </si>
  <si>
    <t>MXL3070QRK</t>
  </si>
  <si>
    <t>SOLUCIONES TECNOLOGICAS</t>
  </si>
  <si>
    <t>HP 4520s</t>
  </si>
  <si>
    <t>COM-0003-OEA-PUICA-RNPN</t>
  </si>
  <si>
    <t>COMPUTADORA PORTATIL MARCA HP MOD-HP-450 SERIE MXL3070QRK 5CG223089X</t>
  </si>
  <si>
    <t xml:space="preserve"> MXL3070QRK 5CG223089X</t>
  </si>
  <si>
    <t>MDO-FI-6130Z</t>
  </si>
  <si>
    <t>SCA-0012-OEA-PUICA-RNPN</t>
  </si>
  <si>
    <t>SCANER FUJITSU MDO-FI-6130Z SERIE-F16130Z 460843</t>
  </si>
  <si>
    <t>F16130Z 460843</t>
  </si>
  <si>
    <t>SCA-0013-OEA-PUICA-RNPN</t>
  </si>
  <si>
    <t>SCANER FUJITSU MDO-FI-6130Z SERIE-F16130Z 461033</t>
  </si>
  <si>
    <t>F16130Z 461033</t>
  </si>
  <si>
    <t>OEA-PUICA</t>
  </si>
  <si>
    <t>BID-40501</t>
  </si>
  <si>
    <t>UNICEF-40503</t>
  </si>
  <si>
    <t>RNPN BID-40639</t>
  </si>
  <si>
    <t>PLATEADO</t>
  </si>
  <si>
    <t>AUTOMOVIL  T/PICK-UP MAZDAC /FURGON BLANCO PLACA   N-2902</t>
  </si>
  <si>
    <t>AUTOMOVIL  T/PANEL CHEVOROLET BLANCO PLACA  N-2887</t>
  </si>
  <si>
    <t>AUTOMOVIL  T/PANEL CHEVROLET BLANCO PLACA  N-2901</t>
  </si>
  <si>
    <t>AUTOMOVIL  CAMION C/FURGON PLACA N-3509</t>
  </si>
  <si>
    <t>AIRE ACONDICIONADO MINISPLIT+ COMPRESOR</t>
  </si>
  <si>
    <t>CONTABILIDAD</t>
  </si>
  <si>
    <t>AIR-0183-RNPN</t>
  </si>
  <si>
    <t>ALVARO MARTINEZ CHACON</t>
  </si>
  <si>
    <t>13011829GA0087</t>
  </si>
  <si>
    <t>AIRE ACONDICIONADO MINI SPLIT DE 5 TONELADAS(INCLUYE COMPRESOR)</t>
  </si>
  <si>
    <t>AS24CDBI03</t>
  </si>
  <si>
    <t>AIR-0184-RNPN</t>
  </si>
  <si>
    <t>AIR-0185-RNPN</t>
  </si>
  <si>
    <t>AIR-0186-RNPN</t>
  </si>
  <si>
    <t>AIR-0187-RNPN</t>
  </si>
  <si>
    <t>AIR-0188-RNPN</t>
  </si>
  <si>
    <t>AIRE ACONDICIONADO MINI SPLIT DE 2 TONELADAS(INCLUYE COMPRESOR)</t>
  </si>
  <si>
    <t>HIGH COOL, S.A. DE C.V</t>
  </si>
  <si>
    <t>B20264235711N00038</t>
  </si>
  <si>
    <t>B20264235711N00078</t>
  </si>
  <si>
    <t>B20264235711N00142</t>
  </si>
  <si>
    <t>B20264235711N00148</t>
  </si>
  <si>
    <t>B20264235711N00061</t>
  </si>
  <si>
    <t>SALA DE REUNIONES DIRECCION EJECUTIVA</t>
  </si>
  <si>
    <t>CPU-0720-RNPN</t>
  </si>
  <si>
    <t>PLAN INTERNACIONAL</t>
  </si>
  <si>
    <t>MLX2081L82</t>
  </si>
  <si>
    <t>6200PESI52400HQ4V8KLTNA</t>
  </si>
  <si>
    <t>BODEGA ACTIVO FIJO 2 NIVEL</t>
  </si>
  <si>
    <t>LIC. JUAN CARLOS VILLALTA</t>
  </si>
  <si>
    <t>UNIDAD DE AUDITORIA INTERNA</t>
  </si>
  <si>
    <t>UNIDAD DE DESARROLLO DE APLICACIONES</t>
  </si>
  <si>
    <t>IRMA BEATRIZ MORALES</t>
  </si>
  <si>
    <t>HELP DESK</t>
  </si>
  <si>
    <t>UNIDAD DE ADMINISTRACION DE BASE DE DATOS</t>
  </si>
  <si>
    <t>LICDA. BEATRIZ CASTILLO</t>
  </si>
  <si>
    <t>LIC. OSCAR ARISTIDES NAVAS</t>
  </si>
  <si>
    <t>IRMA ESTELA MARTINEZ</t>
  </si>
  <si>
    <t>DESTRUCCION DE DUI 1er NIVEL</t>
  </si>
  <si>
    <t>UNIDAD DE RECOLECCION DE PARTIDAS</t>
  </si>
  <si>
    <t>UNIDAD DE REGISTRO CIVIL HOSPITALARIO</t>
  </si>
  <si>
    <t>LIC. VLADIMIR URQUILLA</t>
  </si>
  <si>
    <t>LICDA. LETICIA MARICELA ORELLANA</t>
  </si>
  <si>
    <t>CIUDAD MUJER-LOURDES COLON</t>
  </si>
  <si>
    <t>LICDA. MAYRENE ZAMORA</t>
  </si>
  <si>
    <t>DAVID ANTONIO AGUILAR</t>
  </si>
  <si>
    <t>INTRANET</t>
  </si>
  <si>
    <t>ELMER ANTONIO AGUILAR</t>
  </si>
  <si>
    <t>CLINICA EMPRESARIAL A4</t>
  </si>
  <si>
    <t>VERONICA JOSEFINA HERANDEZ</t>
  </si>
  <si>
    <t>CARLOS IVAN SAMAYOA</t>
  </si>
  <si>
    <t>REINA MARISOL DE CASTILLO</t>
  </si>
  <si>
    <t>OFICINA ACTIVO FIJO</t>
  </si>
  <si>
    <t>LIC. JAVIER BERNAL</t>
  </si>
  <si>
    <t>LICDA. ARMIDA JUDITH MOLINA</t>
  </si>
  <si>
    <t>DIRECCION DE ADMINISTRACION Y FINANCIERA</t>
  </si>
  <si>
    <t>LIC. JOSE ARMANDO GUERRERO</t>
  </si>
  <si>
    <t>UNIDAD DE ADMINISTRACION DE REDES</t>
  </si>
  <si>
    <t>UNIDAD DE AMINISTRACION DE BASE DE DATOS</t>
  </si>
  <si>
    <t>FAUSTINO RAMIREZ</t>
  </si>
  <si>
    <t>SOPORTE TECNICO</t>
  </si>
  <si>
    <t>JUAN CARLOS CALDERON</t>
  </si>
  <si>
    <t>IVAN HENRIQUEZ</t>
  </si>
  <si>
    <t>ADRIANA VELASCO</t>
  </si>
  <si>
    <t>WILFREDO FELIZZARI</t>
  </si>
  <si>
    <t>BODEGA DE INSUMOS</t>
  </si>
  <si>
    <t>JOSE CARLOS HERNANDEZ</t>
  </si>
  <si>
    <t>DEPARTAMENTO DE CONTABILIDAD</t>
  </si>
  <si>
    <t>LIC. MARLON EDENILSON MORAN</t>
  </si>
  <si>
    <t>CALL CENTER</t>
  </si>
  <si>
    <t>LICDA. MARIA MARGARITA VELADO</t>
  </si>
  <si>
    <t>PRESIDENCIA SALA DE JUNTAS</t>
  </si>
  <si>
    <t>ING. NUMA ESPINOZA</t>
  </si>
  <si>
    <t>UNIDAD DE CONTROL DE CALIDAD</t>
  </si>
  <si>
    <t>JIMMER ALVARADO</t>
  </si>
  <si>
    <t>DUI A DOMICILIO</t>
  </si>
  <si>
    <t>UNIDAD DE SUPERVICION DIC</t>
  </si>
  <si>
    <t>LIC. MARLON ARNOLDO AVENDAÑO</t>
  </si>
  <si>
    <t>LIC. FRANCISCO JAVIER URQUILLA</t>
  </si>
  <si>
    <t>COORDINACION DUI EXTERIOR</t>
  </si>
  <si>
    <t>COORDINACION DUI EXTERIOR A3</t>
  </si>
  <si>
    <t>LICDA. ESTELA CAROLINA RIVERA</t>
  </si>
  <si>
    <t>GABRIELA DIAZ</t>
  </si>
  <si>
    <t>CLAUDIA ERIKA LOPEZ</t>
  </si>
  <si>
    <t>DIRECCION INFORMATICA</t>
  </si>
  <si>
    <t>LORENA CONCEPCION HERNANDEZ</t>
  </si>
  <si>
    <t>LUIS ARMANDO HERRERA</t>
  </si>
  <si>
    <t xml:space="preserve">LUIS ARMANDO HERRERA </t>
  </si>
  <si>
    <t>CARLOS ELADIO RUIZ</t>
  </si>
  <si>
    <t>PENDIENTE</t>
  </si>
  <si>
    <t>DEPARTAMENTO DE PRESUPUESTO</t>
  </si>
  <si>
    <t>ING. RICARDO AVENDAÑO</t>
  </si>
  <si>
    <t>FLOR DE MARIA CALDERON</t>
  </si>
  <si>
    <t>CONTRATOS</t>
  </si>
  <si>
    <t>CONMUNICACIONES</t>
  </si>
  <si>
    <t>TRANSPORTE</t>
  </si>
  <si>
    <t>MANUEL FRANCISCO PAZ</t>
  </si>
  <si>
    <t>LIC. ALEXANDER ROMAN HENRANDEZ</t>
  </si>
  <si>
    <t>LICDA. LINDA DE MORAN</t>
  </si>
  <si>
    <t>ALCALDIA</t>
  </si>
  <si>
    <t>HOSPITALES</t>
  </si>
  <si>
    <t>SUYAPA DEL CARMEN TORRES</t>
  </si>
  <si>
    <t>HOSPITAL SAN JUAN DE DIOS SAN MIGUEL</t>
  </si>
  <si>
    <t>HILDA GUADALUPE CANIZALES</t>
  </si>
  <si>
    <t>HOSPITAL NACIONAL SANTA GERTRUDIS (SAN VICENTE)</t>
  </si>
  <si>
    <t>ROXANA DEL CARMEN ARIAS</t>
  </si>
  <si>
    <t>HOSPITAL NACIONAL NUESTRA SEÑORA DE FATIMA (COJUTEPEQUE)</t>
  </si>
  <si>
    <t>HECTOR ISAIAS ARGUETA</t>
  </si>
  <si>
    <t>SILVIA ELENE HENRIQUEZ</t>
  </si>
  <si>
    <t>JUAN CARLOS JORGE CARCAMO</t>
  </si>
  <si>
    <t>TATIANA MARGARITA SILVA</t>
  </si>
  <si>
    <t>ROXANA ESMERALDA BOLAÑOS</t>
  </si>
  <si>
    <t>KAREN BEATRIZ FLORES</t>
  </si>
  <si>
    <t>DEPARTAMENTO DE TESORERIA</t>
  </si>
  <si>
    <t>ANA GLADIS DE MEMBREÑO</t>
  </si>
  <si>
    <t>REGISTRADOR ADJUNTO</t>
  </si>
  <si>
    <t>AREA DE COMUNICACIONES A3</t>
  </si>
  <si>
    <t>LIC. JORGE HERNANDEZ</t>
  </si>
  <si>
    <t>RECEPCION PRESIDENCIA</t>
  </si>
  <si>
    <t>AREA DE SERVIDORES</t>
  </si>
  <si>
    <t>BODEGA DE ACTIVO FIJO 2 NIVEL</t>
  </si>
  <si>
    <t>AREA DE UPS</t>
  </si>
  <si>
    <t>SILVIA GARCIA</t>
  </si>
  <si>
    <t>UPS-0627-RNPN (ES UPS-0701-RNPN)</t>
  </si>
  <si>
    <t>BAÑOS DE LA COOPEFA</t>
  </si>
  <si>
    <t>HOSPITAL SAN JUAN DE DIOS SANTA ANA</t>
  </si>
  <si>
    <t>DIRECCION JURIDICA</t>
  </si>
  <si>
    <t>ATENCION CIUDADANOS</t>
  </si>
  <si>
    <t>NELSON CHICAS, HERALDO BALMORE GARCÍA GONZALEZ Y DICSER ISIDRO RIVERA HERNANDEZ</t>
  </si>
  <si>
    <t>UNIDAD AMBIENTAL</t>
  </si>
  <si>
    <t>BODEGA DE ACTIVO FIJO</t>
  </si>
  <si>
    <t>CPU-0721-RNPN</t>
  </si>
  <si>
    <t>CPU-0722-RNPN</t>
  </si>
  <si>
    <t>CPU-0723-RNPN</t>
  </si>
  <si>
    <t>CPU-0724-RNPN</t>
  </si>
  <si>
    <t>CPU-0725-RNPN</t>
  </si>
  <si>
    <t>CPU-0726-RNPN</t>
  </si>
  <si>
    <t>CPU-0727-RNPN</t>
  </si>
  <si>
    <t>CPU-0728-RNPN</t>
  </si>
  <si>
    <t>CPU-0729-RNPN</t>
  </si>
  <si>
    <t>CPU-0730-RNPN</t>
  </si>
  <si>
    <t>CPU-0731-RNPN</t>
  </si>
  <si>
    <t>CPU-0732-RNPN</t>
  </si>
  <si>
    <t>CPU-0733-RNPN</t>
  </si>
  <si>
    <t>CPU-0734-RNPN</t>
  </si>
  <si>
    <t>CPU-0735-RNPN</t>
  </si>
  <si>
    <t>CPU-0736-RNPN</t>
  </si>
  <si>
    <t>CPU-0737-RNPN</t>
  </si>
  <si>
    <t>CPU-0738-RNPN</t>
  </si>
  <si>
    <t>CPU-0739-RNPN</t>
  </si>
  <si>
    <t>CPU-0740-RNPN</t>
  </si>
  <si>
    <t>CPU-0741-RNPN</t>
  </si>
  <si>
    <t>CPU-0742-RNPN</t>
  </si>
  <si>
    <t>CPU-0743-RNPN</t>
  </si>
  <si>
    <t>CPU-0744-RNPN</t>
  </si>
  <si>
    <t>CPU-0745-RNPN</t>
  </si>
  <si>
    <t>CPU-0746-RNPN</t>
  </si>
  <si>
    <t>CPU-0747-RNPN</t>
  </si>
  <si>
    <t>CPU-0748-RNPN</t>
  </si>
  <si>
    <t>CPU-0749-RNPN</t>
  </si>
  <si>
    <t>CPU-0750-RNPN</t>
  </si>
  <si>
    <t>CPU-0751-RNPN</t>
  </si>
  <si>
    <t>CPU-0752-RNPN</t>
  </si>
  <si>
    <t>CPU-0753-RNPN</t>
  </si>
  <si>
    <t>CPU-0754-RNPN</t>
  </si>
  <si>
    <t>CPU-0755-RNPN</t>
  </si>
  <si>
    <t>CPU-0756-RNPN</t>
  </si>
  <si>
    <t>CPU-0757-RNPN</t>
  </si>
  <si>
    <t>CPU-0758-RNPN</t>
  </si>
  <si>
    <t>CPU-0759-RNPN</t>
  </si>
  <si>
    <t>CPU-0760-RNPN</t>
  </si>
  <si>
    <t xml:space="preserve"> PRODESK 400G1</t>
  </si>
  <si>
    <t>MXL51525T5</t>
  </si>
  <si>
    <t>MXL51525TC</t>
  </si>
  <si>
    <t>MXL51525TD</t>
  </si>
  <si>
    <t>MXL51525TJ</t>
  </si>
  <si>
    <t>MXL51525TL</t>
  </si>
  <si>
    <t>MXL51525TN</t>
  </si>
  <si>
    <t>MXL51525TR</t>
  </si>
  <si>
    <t>MXL51525TW</t>
  </si>
  <si>
    <t>MXL5160JND</t>
  </si>
  <si>
    <t>MXL5160JNF</t>
  </si>
  <si>
    <t>MXL5160JNG</t>
  </si>
  <si>
    <t>MXL5160JNH</t>
  </si>
  <si>
    <t>MXL5160JNM</t>
  </si>
  <si>
    <t>MXL5160JNX</t>
  </si>
  <si>
    <t>MXL5160JP0</t>
  </si>
  <si>
    <t>MXL5160JP8</t>
  </si>
  <si>
    <t>MXL5281D5B</t>
  </si>
  <si>
    <t>MXL5281D5F</t>
  </si>
  <si>
    <t>MXL5281D5G</t>
  </si>
  <si>
    <t>MXL5281D5Q</t>
  </si>
  <si>
    <t>MXL5281D5S</t>
  </si>
  <si>
    <t>MXL5281D5T</t>
  </si>
  <si>
    <t>MXL5281D5V</t>
  </si>
  <si>
    <t>MXL5281D5W</t>
  </si>
  <si>
    <t>MXL5281D5Z</t>
  </si>
  <si>
    <t>MXL5281D65</t>
  </si>
  <si>
    <t>MXL5281D6C</t>
  </si>
  <si>
    <t>MXL5281D6D</t>
  </si>
  <si>
    <t>MXL5281D6J</t>
  </si>
  <si>
    <t>MXL5281D6L</t>
  </si>
  <si>
    <t>MXL5281D6P</t>
  </si>
  <si>
    <t>MXL5281D6Q</t>
  </si>
  <si>
    <t>MXL5281D9F</t>
  </si>
  <si>
    <t>MXL5281D9H</t>
  </si>
  <si>
    <t>MXL5281D9N</t>
  </si>
  <si>
    <t>MXL5281D9P</t>
  </si>
  <si>
    <t>MXL5281D9Z</t>
  </si>
  <si>
    <t>MXL5281DBJ</t>
  </si>
  <si>
    <t>MXL5281DBK</t>
  </si>
  <si>
    <t>MXL5281DBN</t>
  </si>
  <si>
    <t>DUICENTRO PLAZA CENTRO</t>
  </si>
  <si>
    <t>ROBERTO REGALADO</t>
  </si>
  <si>
    <t>JUAN CARLOS VILLALTA</t>
  </si>
  <si>
    <t>MELISSA VARGAS</t>
  </si>
  <si>
    <t>ASISTENTE DIC</t>
  </si>
  <si>
    <t>DIRECTORA DE IDENTIDAD CIUDADANA</t>
  </si>
  <si>
    <t>ILEANA DE JESUS HERNANDEZ</t>
  </si>
  <si>
    <t>LORENA VIANA DE RAMOS</t>
  </si>
  <si>
    <t>PRESUPUESTO</t>
  </si>
  <si>
    <t>SERGIO OSWALDO HERNANDEZ</t>
  </si>
  <si>
    <t>HAZELL ROSIBEL MARROQUIN</t>
  </si>
  <si>
    <t>GEOVANY OSMIN CASTILLO</t>
  </si>
  <si>
    <t>JEFA DE PRESUPUESTO</t>
  </si>
  <si>
    <t>YANCI PATRICIA MARIN</t>
  </si>
  <si>
    <t>MIGUEL ANGEL MEJIA</t>
  </si>
  <si>
    <t>RAFAEL BONILLA PAZ</t>
  </si>
  <si>
    <t>FATIMA DEL ROSARIO GUIROLA</t>
  </si>
  <si>
    <t>CAMILA MOLINA MURILLO</t>
  </si>
  <si>
    <t>NURIA VIDES</t>
  </si>
  <si>
    <t>LOMBARDO MORALES</t>
  </si>
  <si>
    <t>JAIME CERON</t>
  </si>
  <si>
    <t>DIRECTOR DE PERSONAS NATURALES</t>
  </si>
  <si>
    <t>AUT-0030-RNPN</t>
  </si>
  <si>
    <t>AUT-0031-RNPN</t>
  </si>
  <si>
    <t>AUT-0032-RNPN</t>
  </si>
  <si>
    <t>AUT-0033-RNPN</t>
  </si>
  <si>
    <t>AUT-0034-RNPN</t>
  </si>
  <si>
    <t>AUT-0035-RNPN</t>
  </si>
  <si>
    <t>AUTOMAX, S.A. DE C.V.</t>
  </si>
  <si>
    <t>MMBJNKB40FD033555</t>
  </si>
  <si>
    <t>MMBJNKB40FD033988</t>
  </si>
  <si>
    <t>MMBJNKB40FD033780</t>
  </si>
  <si>
    <t>MMBJNKB40FD027899</t>
  </si>
  <si>
    <t>MMBJNKB40FD027922</t>
  </si>
  <si>
    <t>MMBJNKB40FD027960</t>
  </si>
  <si>
    <t>L 200</t>
  </si>
  <si>
    <t>GRIS CLARO</t>
  </si>
  <si>
    <t>UPS DE 20 KVA</t>
  </si>
  <si>
    <t>GRUPO MANTECH, S.A DE C.V.</t>
  </si>
  <si>
    <t>CHICAGO DIGITAL POWER(CDP)</t>
  </si>
  <si>
    <t>UPS-0875-RNPN</t>
  </si>
  <si>
    <t>2332AD0SR100000035</t>
  </si>
  <si>
    <t>UPO 22</t>
  </si>
  <si>
    <t>LOCAL A-3 ,AREA DE UPS</t>
  </si>
  <si>
    <t>UPS-0876-RNPN</t>
  </si>
  <si>
    <t>2447DD05R100000034</t>
  </si>
  <si>
    <t>BROTHER</t>
  </si>
  <si>
    <t>U63089F5N180654</t>
  </si>
  <si>
    <t>MFC-8910DW</t>
  </si>
  <si>
    <t>SML-0047-RNPN</t>
  </si>
  <si>
    <t>DUICENTRO SAN MIGUEL</t>
  </si>
  <si>
    <t>FELIPE AARON FIGUEROA ARGUETA</t>
  </si>
  <si>
    <t>SANTOS ERNESTINA MARTINEZ</t>
  </si>
  <si>
    <t>JORGE ALBERTO BERRIOS</t>
  </si>
  <si>
    <t>PAOLA CORTEZ</t>
  </si>
  <si>
    <t>MARLON EDENILSON MORAN</t>
  </si>
  <si>
    <t>JEFE CALL CENTER</t>
  </si>
  <si>
    <t>REGINA PATRICIA SOTO</t>
  </si>
  <si>
    <t>JOSE ATILIO BENITEZ</t>
  </si>
  <si>
    <t>RECOLECTOR</t>
  </si>
  <si>
    <t>RECOLECCION</t>
  </si>
  <si>
    <t>MARLENE ELIZABETH MOLINA</t>
  </si>
  <si>
    <t>ADRIANA ESMERALDA RODRIGUEZ</t>
  </si>
  <si>
    <t>SILDER ALEXIS LOPEZ TORRES</t>
  </si>
  <si>
    <t xml:space="preserve">MERADI ELIZABETH PADILLA </t>
  </si>
  <si>
    <t>KRISSI ARELY TOLEDO</t>
  </si>
  <si>
    <t>JIMMER JOSE ALVARADO</t>
  </si>
  <si>
    <t>DUI A  DOMICILIO</t>
  </si>
  <si>
    <t>DAVID OSWALDO RIVERA</t>
  </si>
  <si>
    <t>JENNIFER DAMARIS MARTINEZ</t>
  </si>
  <si>
    <t>CORALIA GUADALUOE AREVALO</t>
  </si>
  <si>
    <t>JOSE ROBERTO MONTANO</t>
  </si>
  <si>
    <t>AMANDA ESTELA GUEVARA CALLES</t>
  </si>
  <si>
    <t>DUICENTRO DEGALERIAS</t>
  </si>
  <si>
    <t>JACQUELINE IVANIA GUEVARA</t>
  </si>
  <si>
    <t>CLINICA</t>
  </si>
  <si>
    <t>PABLO ALBERTO AGUILAR HRNANDEZ</t>
  </si>
  <si>
    <t>JENNY ELIZABETH HERNANDEZ CERNA</t>
  </si>
  <si>
    <t>BLANCA ESTELA RUGAMAS</t>
  </si>
  <si>
    <t>ROCIO MARISELA CHICAS</t>
  </si>
  <si>
    <t>NELSON MAURICIO HERRERA</t>
  </si>
  <si>
    <t>JOSE MAURICIO LARA HERNANDEZ</t>
  </si>
  <si>
    <t>FRW-0008-RNPN</t>
  </si>
  <si>
    <t>FIREWALL MAS PROTECCION AVANZADA UTM-FORTINET FG-90D-BDL</t>
  </si>
  <si>
    <t>FGT90D3Z15006520</t>
  </si>
  <si>
    <t>FG-90BDL</t>
  </si>
  <si>
    <t>CESAR JOSE ROSA</t>
  </si>
  <si>
    <t>ANA VERONICA MENA</t>
  </si>
  <si>
    <t>KARLA ALEJANDRA ALFARO</t>
  </si>
  <si>
    <t>ET/USA-0012-RNPN-M</t>
  </si>
  <si>
    <t>ET/USA-0013-RNPN-M</t>
  </si>
  <si>
    <t>ET/USA-0014-RNPN-M</t>
  </si>
  <si>
    <t>ET/USA-0015-RNPN-M</t>
  </si>
  <si>
    <t>ET/USA-0016-RNPN-M</t>
  </si>
  <si>
    <t>ET/USA-0017-RNPN-M</t>
  </si>
  <si>
    <t>ET/USA-0018-RNPN-M</t>
  </si>
  <si>
    <t>ET/USA-0019-RNPN-M</t>
  </si>
  <si>
    <t>ET/USA-0020-RNPN-M</t>
  </si>
  <si>
    <t>ET/USA-0021-RNPN-M</t>
  </si>
  <si>
    <t>ET/USA-0023-RNPN-M</t>
  </si>
  <si>
    <t>ET/USA-0024-RNPN-M</t>
  </si>
  <si>
    <t>ET/USA-0025-RNPN-M</t>
  </si>
  <si>
    <t>ET/USA-0022-RNPN-M</t>
  </si>
  <si>
    <t>ET/USA-0027-RNPN-M</t>
  </si>
  <si>
    <t>ET/USA-0028-RNPN-M</t>
  </si>
  <si>
    <t>ET/USA-0029-RNPN-M</t>
  </si>
  <si>
    <t>ET/USA-0030-RNPN-M</t>
  </si>
  <si>
    <t>ET/USA-0031-RNPN-M</t>
  </si>
  <si>
    <t>ET/USA-0032-RNPN-M</t>
  </si>
  <si>
    <t>ET/USA-0033-RNPN-M</t>
  </si>
  <si>
    <t>ET/USA-0034-RNPN-M</t>
  </si>
  <si>
    <t>ET/USA-0035-RNPN-M</t>
  </si>
  <si>
    <t>ET/USA-0036-RNPN-M</t>
  </si>
  <si>
    <t>ET/USA-0037-RNPN-M</t>
  </si>
  <si>
    <t>ODP-0001-RNPN</t>
  </si>
  <si>
    <t>OLLA DE PRESION</t>
  </si>
  <si>
    <t>ALL AMERICAN/WISCONSIN</t>
  </si>
  <si>
    <t>25X-120V</t>
  </si>
  <si>
    <t>KARLA PATRICIA OSORIO</t>
  </si>
  <si>
    <t>ING.CARLOS SANCHEZ</t>
  </si>
  <si>
    <t>CONSULADOS USA</t>
  </si>
  <si>
    <t>ALCALDIA SAN SIMON MORAZAN</t>
  </si>
  <si>
    <t>JUANA CONSUELO ALVARADO</t>
  </si>
  <si>
    <t>AREA DE SERVIDORES RACK 5</t>
  </si>
  <si>
    <t>AREA EXTERNA DEL LOCAL</t>
  </si>
  <si>
    <t>ALEX ANTONIO SILIEZAR</t>
  </si>
  <si>
    <t>FRANCISCO ANTONIO LUNA</t>
  </si>
  <si>
    <t>RAUL ALFONSO GARCIA</t>
  </si>
  <si>
    <t>LEONEL ARISTIDES RIVAS</t>
  </si>
  <si>
    <t>IDALIA LOURDES CRUZ</t>
  </si>
  <si>
    <t>OFICIAL DE INFORMACION</t>
  </si>
  <si>
    <t>FELIPE ESAU BENAVIDEZ</t>
  </si>
  <si>
    <t>ACTIVO FIJO</t>
  </si>
  <si>
    <t>ANA PATRICIA GONAZELEZ</t>
  </si>
  <si>
    <t>JARLY KELVIN AVELENDA</t>
  </si>
  <si>
    <t>RIQUELMI MARCELO MARAVILLA</t>
  </si>
  <si>
    <t>VERIFICACION</t>
  </si>
  <si>
    <t>OSCAR ARNOLDO  MARTINEZ MATUZ</t>
  </si>
  <si>
    <t>RICARDO ANGEL BERNAL</t>
  </si>
  <si>
    <t>AUT-0036-RNPN</t>
  </si>
  <si>
    <t>HYUNDAI</t>
  </si>
  <si>
    <t>COUNTY</t>
  </si>
  <si>
    <t>ERNESTO DAVID PERDOMO</t>
  </si>
  <si>
    <t>ADMON DE BAE DA DATOS</t>
  </si>
  <si>
    <t>FLOR IDALIA LOPEZ ESCOBAR</t>
  </si>
  <si>
    <t>ORIGEN DE RECURSOS</t>
  </si>
  <si>
    <t>VALOR RESIDUAL</t>
  </si>
  <si>
    <t>VALOR  A DEPRECIAR</t>
  </si>
  <si>
    <t>FECHA DE COMPRA</t>
  </si>
  <si>
    <t>KERY  SYSTEMS</t>
  </si>
  <si>
    <t>276054</t>
  </si>
  <si>
    <t>PXL-250</t>
  </si>
  <si>
    <t>ET/USA-0038-RNPN-M</t>
  </si>
  <si>
    <t>ET/USA-0039-RNPN-M</t>
  </si>
  <si>
    <t>ET/USA-0040-RNPN-M</t>
  </si>
  <si>
    <t>ET/USA-0041-RNPN-M</t>
  </si>
  <si>
    <t>ET/USA-0042-RNPN-M</t>
  </si>
  <si>
    <t>JG2SZ72</t>
  </si>
  <si>
    <t>OPTIPLEX 9020</t>
  </si>
  <si>
    <t>JG1ZZ72</t>
  </si>
  <si>
    <t>9L38282</t>
  </si>
  <si>
    <t>9L29282</t>
  </si>
  <si>
    <t>9L28282</t>
  </si>
  <si>
    <t>NEGRO-AMARILLO</t>
  </si>
  <si>
    <t>LIC. HECTOR ADONAY ROMERO AGUILAR</t>
  </si>
  <si>
    <t>GLENDA MARIBEL QUINTEROS ALFARO</t>
  </si>
  <si>
    <t>OSCAR ALEXANDER HERNANDEZ</t>
  </si>
  <si>
    <t>ET/USA-0026-RNPN-M</t>
  </si>
  <si>
    <t>RECEPCION DE PRESIDENCIA</t>
  </si>
  <si>
    <t>CARLOS RAUL ORELLANA BONILLA</t>
  </si>
  <si>
    <t>CARMEN EMPERATRIZ MELENDEZ</t>
  </si>
  <si>
    <t>DAVID ANTONIO REYES BLANCO</t>
  </si>
  <si>
    <t>CONSULADO DE BOSTON-MASSACHUSET</t>
  </si>
  <si>
    <t>KATY JOSEVELIN CHICAS CHEVEZ</t>
  </si>
  <si>
    <t>MARIO REMBERTO LUNA CORTEZ</t>
  </si>
  <si>
    <t>CONSULADO DE SAN FRANCISCO</t>
  </si>
  <si>
    <t>PATRICIA IVON VILLALTA ALVARES</t>
  </si>
  <si>
    <t>MONICA MARIA HERNANDEZ GARCIA</t>
  </si>
  <si>
    <t>VERONICA CRISTINA MARCOS DE BENAVIDES</t>
  </si>
  <si>
    <t>HOSPITAL SAN RAFAEL SANTA  TECLA</t>
  </si>
  <si>
    <t>AIRE ACONDICIONADO CENTRAL DE 7.5 TONELADAS (INCLUYE COMPRESOR)</t>
  </si>
  <si>
    <t>DONADO ALCALDIA DE SAN MIGUEL TEPEZONTES-LA PAZ</t>
  </si>
  <si>
    <t>Estacion de trabajo que incluye: cpu, monitor, teclado, mouse, ups, pad de firmas, lector de huellas, scanner tipo adf, camara fotografica, tripode y licencias. Marca HP</t>
  </si>
  <si>
    <t>Estacion de trabajo incluye: PC completa con windows 7 pro+office, teclado en español, lector de huella (4-4-2) Para captura de datos, lector de huella individual para entrega de documentos, pad de firma, camara de alta definicion, printer laser, scanner de documentos 15 PPM duplex, lector de dui y UPS</t>
  </si>
  <si>
    <t>ESTACION DE TRABAJO PARA DUI EXTERIOR QUE CONSISTE EN: COMPUTADORA DE ESCRITORIO, LECTOR DE HUELLA, PAD DE FIRMA, CAMARA DE ALTA RESOLUCION, SCANNER ADF DE DOCUMENTOS Y UPS</t>
  </si>
  <si>
    <t>COM-0066-RNPN</t>
  </si>
  <si>
    <t>5CB2341BJJ</t>
  </si>
  <si>
    <t>ELITEBOOK 8560P</t>
  </si>
  <si>
    <t>EMBAJADA DE LOS EEUU</t>
  </si>
  <si>
    <t>CPU-0641-RNPN</t>
  </si>
  <si>
    <t>HP/COMPAQ</t>
  </si>
  <si>
    <t>2UA2340731</t>
  </si>
  <si>
    <t>CPU-0642-RNPN</t>
  </si>
  <si>
    <t>2UA2340741</t>
  </si>
  <si>
    <t>PRO 6300 SFF PC</t>
  </si>
  <si>
    <t>CPU-0643-RNPN</t>
  </si>
  <si>
    <t>2UA234073R</t>
  </si>
  <si>
    <t>CPU-0644-RNPN</t>
  </si>
  <si>
    <t>2UA234073Z</t>
  </si>
  <si>
    <t>DONADO ALCALDIA DE EL CONGO-SANTA ANA</t>
  </si>
  <si>
    <t>DONADO ALCALDIA DE SAN JUAN NONUALCO-LA PAZ</t>
  </si>
  <si>
    <t>DONADO ALCALDIA DE CIUDAD ARCE-LA LIBERTAD</t>
  </si>
  <si>
    <t>DONADO ALCALDIA DE SAN FERNANDO-MORAZAN</t>
  </si>
  <si>
    <t>DONADO ALCALDIA DE EL ROSARIO-MORAZAN</t>
  </si>
  <si>
    <t>DONANDO ALCALDIA DE PERQUIN-MORAZAN</t>
  </si>
  <si>
    <t>DONADO ALCALDIA DE ARAMBALA-MORAZAN</t>
  </si>
  <si>
    <t>DONADO ALCALDIA DE SAN SIMON-MORAZAN</t>
  </si>
  <si>
    <t>DONADO ALCALDIA DE SAN ISIDRO-MORAZAN</t>
  </si>
  <si>
    <t>DONADO ALCALDIA DE TECOLUCA-SAN VICENTE</t>
  </si>
  <si>
    <t>DONADO ALCALDIA DE APANECA-AHUACHAPAN</t>
  </si>
  <si>
    <t>SEGACORP, S.A. DE C.V.</t>
  </si>
  <si>
    <t>DONADO ALCALDIA DE ROSARIO DE MORA-SAN SALVADOR</t>
  </si>
  <si>
    <t>SCANER PLANETARIO INCLUYE MONITOR (VER DETALLE EN INVENTARIO GENERAL)</t>
  </si>
  <si>
    <t>ESTELA CAROLINA RIVERA</t>
  </si>
  <si>
    <t>JEFA DE LA UNIDAD DE TESORERIA</t>
  </si>
  <si>
    <t>RODOLFO ORLANDO ROSALES GOMEZ</t>
  </si>
  <si>
    <t>JORGE ANTONIO HERNANDEZ</t>
  </si>
  <si>
    <t>ASISTENTE DE PRESIDENCIA</t>
  </si>
  <si>
    <t>RAQUEL BEATRIZ RETANA DE VINDEL</t>
  </si>
  <si>
    <t>AREA DE SERVIODRES ( RACK 2)</t>
  </si>
  <si>
    <t>AREA DE SERVIODRES ( RACK 3)</t>
  </si>
  <si>
    <t>AREA DE SERVIDORES(RACK 2)</t>
  </si>
  <si>
    <t>AREA DE SERVIDORES (RACK 4)</t>
  </si>
  <si>
    <t>EXTERIOR DE EDIFICIO</t>
  </si>
  <si>
    <t>JEFE DE LA UNIDAD DE DESARROLLO DE APLICACIONES</t>
  </si>
  <si>
    <t>JEFE DE LA UNIDAD DE ADMINISTRACION DE REDES Y RECURSOS INFORMATICOS</t>
  </si>
  <si>
    <t>DATA CENTER INTRANET</t>
  </si>
  <si>
    <t>BEIGE</t>
  </si>
  <si>
    <t>AIRE ACONDICIONADO CENTRAL DE 10 TONELADAS (compresor esta inservible)</t>
  </si>
  <si>
    <t>DIRECCION OLIVARES</t>
  </si>
  <si>
    <t>ANGELICA LISSETTE LEMUS TOCHE</t>
  </si>
  <si>
    <t>EVELYN YESENIA HERNANDEZ CENTENO</t>
  </si>
  <si>
    <t>JAKELINE SORAYA AVILA DE ORDOÑEZ</t>
  </si>
  <si>
    <t>KARLA INES CAMPOS ZAVALA</t>
  </si>
  <si>
    <t>CLAUDIA ELIZABETH AMAYA ESCOBAR</t>
  </si>
  <si>
    <t>LONG ISLAND,NEW YORK</t>
  </si>
  <si>
    <t>NIDIA MILENA HERNANDEZ BARAHONA</t>
  </si>
  <si>
    <t>VERONICA LISSETH DIAZ DE GUERRERO</t>
  </si>
  <si>
    <t>WOODBRIDGE,VIRGINIA</t>
  </si>
  <si>
    <t>WASHINGTON</t>
  </si>
  <si>
    <t>DAVID SALVADOR PARADA MANZANARES</t>
  </si>
  <si>
    <t>MARIA DEL CARMEN MENDOZA CRUZ</t>
  </si>
  <si>
    <t>FLOR DE MARIA EGUIZABAL SANJUANELO</t>
  </si>
  <si>
    <t>ELIZABETH, NEW JERSEY</t>
  </si>
  <si>
    <t>BOSTON MASSACHUSETTS</t>
  </si>
  <si>
    <t>ADA LUZ ROMERO CHACON</t>
  </si>
  <si>
    <t>DORAL FLORIDA</t>
  </si>
  <si>
    <t>JUAN CARLOS PEÑA JAVIER</t>
  </si>
  <si>
    <t>HOUSTON TEXAS</t>
  </si>
  <si>
    <t>MERCEDES ANGELICA TEJADA DE  LEON</t>
  </si>
  <si>
    <t>VERONICA JOSEFINA RAMIREZ DE SANCHEZ</t>
  </si>
  <si>
    <t>ZOILA LOURDES MACHON DE ALVARADO</t>
  </si>
  <si>
    <t>ROSA ESMERALDA VILLEGAS DE CARTAGENA</t>
  </si>
  <si>
    <t>DALLAS TEXAS</t>
  </si>
  <si>
    <t>SANDRA CAROLINA ARTOLA QUIÑONEZ</t>
  </si>
  <si>
    <t>MARTA HILDA ZACAPA ANGULO</t>
  </si>
  <si>
    <t>CHICAGO ILLINOIS</t>
  </si>
  <si>
    <t>MARIA ELENA RIVERA CAÑAS</t>
  </si>
  <si>
    <t>LAS VEGAS NEVADA</t>
  </si>
  <si>
    <t>KARLA ARACELY TORRES LEE</t>
  </si>
  <si>
    <t>SEATTLE WASHINGTON</t>
  </si>
  <si>
    <t>GLORIA HEIDY CORTEZ</t>
  </si>
  <si>
    <t>TORONTO CANADA</t>
  </si>
  <si>
    <t>HAYDEE MAYRENE ESPINOLA RAMIREZ</t>
  </si>
  <si>
    <t>NEW YORK</t>
  </si>
  <si>
    <t>LIGIA MAGDALENA ZALDAÑA DIEZIC</t>
  </si>
  <si>
    <t>ATLANTA GEORGIA</t>
  </si>
  <si>
    <t>REBECA CAROLINA MENEDEZ RODRIGUEZ</t>
  </si>
  <si>
    <t>SAN FRANCISCO CALIFORNIA</t>
  </si>
  <si>
    <t>ANA JAZMIN GRANDE ACEVEDO</t>
  </si>
  <si>
    <t>RICARDO CABRERA CASTRO</t>
  </si>
  <si>
    <t>LOS ANGELES CALIFORNIA</t>
  </si>
  <si>
    <t>MARIA EUGENIA SOLIS</t>
  </si>
  <si>
    <t>PATRICIA TATIANA RIVERA ALVAREZ</t>
  </si>
  <si>
    <t>VICTOR ALFREDO MEJIA MARTINEZ</t>
  </si>
  <si>
    <t>CARLOS ORLANDO SANCHEZ</t>
  </si>
  <si>
    <t>ANA CRISTINA FRANCIA MARTINEZ</t>
  </si>
  <si>
    <t>PABLO ALBERTO POLIO RODRIGUEZ</t>
  </si>
  <si>
    <t>EMMANUEL ALEJANDRO BARAHONA MENDOZA</t>
  </si>
  <si>
    <t>CONSULADO DE WASHINGTON</t>
  </si>
  <si>
    <t>JOSE ATILIO BENITEZ CEDILLOS</t>
  </si>
  <si>
    <t>EDUARDO ANTONIO RODRIGUEZ VILLALTA</t>
  </si>
  <si>
    <t>BLANCA ISABEL BARAHONA ARTIGA</t>
  </si>
  <si>
    <t>JAVIER ENRIQUE SANCHEZ</t>
  </si>
  <si>
    <t>KMJHG17BPGC068838</t>
  </si>
  <si>
    <t>HUGO RENE VILLALOBOS</t>
  </si>
  <si>
    <t>OFICINA DE ASESOR DE PRESIDENCIA</t>
  </si>
  <si>
    <t>SML-0050-RNPN</t>
  </si>
  <si>
    <t>SML-0051-RNPN</t>
  </si>
  <si>
    <t>RICOH EL SALVADOR, S.A. DE C.V.</t>
  </si>
  <si>
    <t>W916P701574</t>
  </si>
  <si>
    <t>W916P705236</t>
  </si>
  <si>
    <t>AFICIO MP 301SPS</t>
  </si>
  <si>
    <t>FRANCISCO EDGARDO FLORES</t>
  </si>
  <si>
    <t>ERICK WLFREDO FUENTES TRUJILLO</t>
  </si>
  <si>
    <t>WALTER ELIAS FUENTES LEON</t>
  </si>
  <si>
    <t>JULIO CESAR MARROQUIN</t>
  </si>
  <si>
    <t>U64207B6N15819</t>
  </si>
  <si>
    <t>Estacion de trabajo que incluye: CPU REGRESO INSERVIBLE monitor, teclado, mouse, ups, pad de firmas, lector de huellas, scanner tipo adf, camara fotografica, tripode y licencias. Marca HP</t>
  </si>
  <si>
    <t>COMPAQ PRO4300</t>
  </si>
  <si>
    <t>2UA325128S</t>
  </si>
  <si>
    <t>MXL2291GC0</t>
  </si>
  <si>
    <t>MXL22916TJ</t>
  </si>
  <si>
    <t>MXL229116SZ</t>
  </si>
  <si>
    <t>MXL2291GC8</t>
  </si>
  <si>
    <t>FATIMA FUNES</t>
  </si>
  <si>
    <t>MAURICIO  CABRERA TRAMPE</t>
  </si>
  <si>
    <t>SML-0052-RNPN</t>
  </si>
  <si>
    <t>SML-0053-RNPN</t>
  </si>
  <si>
    <t>U64207B6N15904</t>
  </si>
  <si>
    <t>DIRECTOR DE REGISTRO PERSONAS NATURALES</t>
  </si>
  <si>
    <t>DONADO ALCALDIA DE CINQUERA-CABAÑAS</t>
  </si>
  <si>
    <t>FRANCISCO JAVIER URQUILLA</t>
  </si>
  <si>
    <t>FATIMA RUTILIA ROMERO</t>
  </si>
  <si>
    <t>VICTORIA HERNANDEZ DE LOBO</t>
  </si>
  <si>
    <t>KAREN ROMERO</t>
  </si>
  <si>
    <t>ALCALDIA MUNICIPAL DE SAN JUAN TALPA</t>
  </si>
  <si>
    <t>OTTO OLIVARES</t>
  </si>
  <si>
    <t>ADMINISTRACION DE REDES Y RECURSOS INFORMATICOS</t>
  </si>
  <si>
    <t>GRISELDA GICELA LEMUS</t>
  </si>
  <si>
    <t>COM-0067-RNPN</t>
  </si>
  <si>
    <t>CND64912LJ</t>
  </si>
  <si>
    <t>ZBOOK 17 G3</t>
  </si>
  <si>
    <t>GERMAN EMILIO PALMA</t>
  </si>
  <si>
    <t>AUTOMÓVIL (CAMIONETA) (P-561844)</t>
  </si>
  <si>
    <t>AUTOMOVIL (CAMIONETA) P- 561834</t>
  </si>
  <si>
    <t>AUTOMOVIL (PICK UP)  DOBLE CABINA 4X4  ( N-9080)</t>
  </si>
  <si>
    <t>AUTOMOVIL (PICK UP)  DOBLE CABINA 4X4   N-8698</t>
  </si>
  <si>
    <t>AUTOMOVIL TIPO SEDAN N-4657</t>
  </si>
  <si>
    <t>AUTOMOVIL TIPO SEDAN N-4656</t>
  </si>
  <si>
    <t>AUTOMOVIL ( PICK UP ) N-8462</t>
  </si>
  <si>
    <t>AUTOMOVIL ( PICK UP ) N-8384</t>
  </si>
  <si>
    <t>AUTOMOVIL ( PICK UP )N-8453</t>
  </si>
  <si>
    <t>AUTOMOVIL ( PICK UP ) N-8366</t>
  </si>
  <si>
    <t>AUTOMOVIL ( PICK UP )N-8450</t>
  </si>
  <si>
    <t>AUTOMOVIL ( PICK UP )N-8367</t>
  </si>
  <si>
    <t>AUTOMOVIL(TIPO MICROBUS)N-16351</t>
  </si>
  <si>
    <t>FIDEL ARNOLDO DIAZ</t>
  </si>
  <si>
    <t>COMISION DE SERVICIO CIVIL</t>
  </si>
  <si>
    <t>FRW-0001-RNPN</t>
  </si>
  <si>
    <t>NERI DE LA PAZ AREVALO DE CORTEZ</t>
  </si>
  <si>
    <t>JEFA UNIDAD DE GENERO</t>
  </si>
  <si>
    <t>WALTER GEOVANNI LOPEZ RIVERA</t>
  </si>
  <si>
    <t>SILVIA GUADALUPE GARCIA DE LEON</t>
  </si>
  <si>
    <t>AUXILIAR DE ARCHIVO</t>
  </si>
  <si>
    <t>OSCAR HERNANDEZ</t>
  </si>
  <si>
    <t>KARLA YANET GARCIA</t>
  </si>
  <si>
    <t>AIRC-0003-RNPN/CPA-0001</t>
  </si>
  <si>
    <t>N1C3578817 Y N2B6347917</t>
  </si>
  <si>
    <t>NE120C00C6AAA1 Y  YC120C00A2AAA</t>
  </si>
  <si>
    <t>GALILEO GONZALEZ</t>
  </si>
  <si>
    <t>UNIDA DE VERIFICACION</t>
  </si>
  <si>
    <t>REGISTRO CIVIL HOSPITALARIO</t>
  </si>
  <si>
    <t xml:space="preserve"> JOSE VLADIMIR URQUILLA</t>
  </si>
  <si>
    <t>GESTION DOCUMENTAL Y ARCHIVO</t>
  </si>
  <si>
    <t>OSCAR ARMANDO FLORES CASTILLO</t>
  </si>
  <si>
    <t>UNIDAD DE GESTION DOCUMENTAL Y ARCHIVOS</t>
  </si>
  <si>
    <t>CLAUDIA JEANNETTE OVIEDO QUINTEROS</t>
  </si>
  <si>
    <t>COM-0068-RNPN</t>
  </si>
  <si>
    <t>COM-0069-RNPN</t>
  </si>
  <si>
    <t>5CG6451PGN</t>
  </si>
  <si>
    <t>240G5</t>
  </si>
  <si>
    <t>5CG6451S06</t>
  </si>
  <si>
    <t>SCA-0306-RNPN</t>
  </si>
  <si>
    <t>ATLH008300</t>
  </si>
  <si>
    <t>FI-7030</t>
  </si>
  <si>
    <t>DORIS CASTRO</t>
  </si>
  <si>
    <t>JEFA DE AUDITORIA INTERNA</t>
  </si>
  <si>
    <t>CELIA ELIZABETH SANTOS PORTILLO</t>
  </si>
  <si>
    <t>JEFE DE ARCHIVO DOCUMENTAL REGISTRAL</t>
  </si>
  <si>
    <t>SONIA CAROLINA GUZMAN</t>
  </si>
  <si>
    <t>ALEXANDER TRINIDAD PINEDA</t>
  </si>
  <si>
    <t>FATIMA HERNANDEZ BURGOS</t>
  </si>
  <si>
    <t>MFC-L6750DW</t>
  </si>
  <si>
    <t>SWICHT CISCO 12 PUERTOS</t>
  </si>
  <si>
    <t>SCA-0307-RNPN</t>
  </si>
  <si>
    <t>ATLH006689</t>
  </si>
  <si>
    <t>ARCHIVO CENTRAL</t>
  </si>
  <si>
    <t>CPU-0761-RNPN</t>
  </si>
  <si>
    <t>CPU-0762-RNPN</t>
  </si>
  <si>
    <t>LENOVO</t>
  </si>
  <si>
    <t>MJ05B5CD</t>
  </si>
  <si>
    <t>THINKCENTRE M700SFF</t>
  </si>
  <si>
    <t>GABRIEL ALEJANDRO DOMINGUEZ</t>
  </si>
  <si>
    <t>MJ05A4NW</t>
  </si>
  <si>
    <t>CINDY LISSETH GIRON</t>
  </si>
  <si>
    <t>SANTOS AMILCAR CRUZ LIEBANO</t>
  </si>
  <si>
    <t>JOSE OVIDIO DURAN MARADIAGA</t>
  </si>
  <si>
    <t>SCANNER DE ALTO VOLUMEN</t>
  </si>
  <si>
    <t>JOSE ARMANDO GUERRERO</t>
  </si>
  <si>
    <t>OFICIAL DE GESTION DOCUMENTAL Y ARCHIVOS</t>
  </si>
  <si>
    <t>HERIBERTO VASQUEZ</t>
  </si>
  <si>
    <t>AIR-0023-RNPN</t>
  </si>
  <si>
    <t>SDS-0001-RNPN</t>
  </si>
  <si>
    <t>SISTEMA DE SEGURIDAD( INCLUYE DVR,8 CAMARAS INFRAROJAS, CONEXIÓN IP,MOITOR 24")</t>
  </si>
  <si>
    <t>TELESIS, S.A. DE C.V.</t>
  </si>
  <si>
    <t>EPCOM</t>
  </si>
  <si>
    <t>JDS-0005-RNPN</t>
  </si>
  <si>
    <t>JUEGO DE SALA 3-1-1</t>
  </si>
  <si>
    <t>FERROCENTRO, S.A. DE C.V.</t>
  </si>
  <si>
    <t>MOBEL</t>
  </si>
  <si>
    <t>IBIZA</t>
  </si>
  <si>
    <t>CPU-0763-RNPN</t>
  </si>
  <si>
    <t>CJ4GHL2</t>
  </si>
  <si>
    <t>JS8WWK2</t>
  </si>
  <si>
    <t>CHWSXK2</t>
  </si>
  <si>
    <t>JS7BXK2</t>
  </si>
  <si>
    <t>CHQFHL2</t>
  </si>
  <si>
    <t>JS84HK2</t>
  </si>
  <si>
    <t>CHSFHL2</t>
  </si>
  <si>
    <t>CJ3TXK2</t>
  </si>
  <si>
    <t>JS8DHK2</t>
  </si>
  <si>
    <t>CJ3SXK2</t>
  </si>
  <si>
    <t>CHRDHL2</t>
  </si>
  <si>
    <t>CHTDHL2</t>
  </si>
  <si>
    <t>CJ4DHL2</t>
  </si>
  <si>
    <t>CHRRXK2</t>
  </si>
  <si>
    <t>JTBLHK2</t>
  </si>
  <si>
    <t>CJHDHL2</t>
  </si>
  <si>
    <t>CJKTXK2</t>
  </si>
  <si>
    <t>JS6YWK2</t>
  </si>
  <si>
    <t>CPU-0764-RNPN</t>
  </si>
  <si>
    <t>CPU-0765-RNPN</t>
  </si>
  <si>
    <t>CPU-0766-RNPN</t>
  </si>
  <si>
    <t>CPU-0767-RNPN</t>
  </si>
  <si>
    <t>CPU-0768-RNPN</t>
  </si>
  <si>
    <t>CPU-0769-RNPN</t>
  </si>
  <si>
    <t>CPU-0770-RNPN</t>
  </si>
  <si>
    <t>CPU-0771-RNPN</t>
  </si>
  <si>
    <t>CPU-0772-RNPN</t>
  </si>
  <si>
    <t>CPU-0773-RNPN</t>
  </si>
  <si>
    <t>CPU-0774-RNPN</t>
  </si>
  <si>
    <t>CPU-0775-RNPN</t>
  </si>
  <si>
    <t>CPU-0776-RNPN</t>
  </si>
  <si>
    <t>CPU-0777-RNPN</t>
  </si>
  <si>
    <t>CPU-0778-RNPN</t>
  </si>
  <si>
    <t>CPU-0779-RNPN</t>
  </si>
  <si>
    <t>CPU-0780-RNPN</t>
  </si>
  <si>
    <t>UNIDAD DE ADMINISTRACION DE REDES Y RECURSOS INFORMATICOS</t>
  </si>
  <si>
    <t>HECTOR ROMERO</t>
  </si>
  <si>
    <t>CLAUDIA MARIA OSORIO</t>
  </si>
  <si>
    <t>MIRNA ESPERANZA MARIN</t>
  </si>
  <si>
    <t>PLANIFICACION</t>
  </si>
  <si>
    <t>SML-0054-RNPN</t>
  </si>
  <si>
    <t>RZJ30350</t>
  </si>
  <si>
    <t>IMAGE RUNNER 1435IF</t>
  </si>
  <si>
    <t>JESICA  IVETH MARTINEZ DE RODRIGUEZ</t>
  </si>
  <si>
    <t>SML-0055-RNPN</t>
  </si>
  <si>
    <t>SML-0056-RNPN</t>
  </si>
  <si>
    <t>QMU00897</t>
  </si>
  <si>
    <t>QMU00882</t>
  </si>
  <si>
    <t>IMAGE RUNNER 2202N</t>
  </si>
  <si>
    <t>KAREN ELIZABETH TRUJILLO</t>
  </si>
  <si>
    <t>ANA CAROLINA CANALES</t>
  </si>
  <si>
    <t>CARLOS ALBERTO RAMIREZ BELTRAN</t>
  </si>
  <si>
    <t>BEATRIZ CASTILLO</t>
  </si>
  <si>
    <t>JUIDICO</t>
  </si>
  <si>
    <t xml:space="preserve">WILIAM PACHECO </t>
  </si>
  <si>
    <t>ALEXANDER ROMAN HERNANDEZ VALLE</t>
  </si>
  <si>
    <t>CPU-0781-RNPN</t>
  </si>
  <si>
    <t>CPU-0782-RNPN</t>
  </si>
  <si>
    <t>CPU-0783-RNPN</t>
  </si>
  <si>
    <t>OD EL SALVADOR, S.A. DE C.V.</t>
  </si>
  <si>
    <t>5D9NGK2</t>
  </si>
  <si>
    <t>5DDQGK2</t>
  </si>
  <si>
    <t>26BSHK2</t>
  </si>
  <si>
    <t>OPTIPLEX 3050</t>
  </si>
  <si>
    <t>PATRICIA ALVARENGA BONILLA</t>
  </si>
  <si>
    <t>DUICENTRO DE MEJICANOS</t>
  </si>
  <si>
    <t>DUICENTRO DE EL PUERTO DE LA LIBERTAD</t>
  </si>
  <si>
    <t>IRIS IVETH SANCHEZ GALDAMEZ</t>
  </si>
  <si>
    <t>CELIA MARGARITA MOLINA RIVAS</t>
  </si>
  <si>
    <t>DUICENTRO DE ANTIGUO CUSCATLAN</t>
  </si>
  <si>
    <t>OPTIPLEX 3050 SFF</t>
  </si>
  <si>
    <t>DR-C240</t>
  </si>
  <si>
    <t>AJUSTE 2017</t>
  </si>
  <si>
    <t>SCA-0308-RNPN</t>
  </si>
  <si>
    <t>HD445328</t>
  </si>
  <si>
    <t>HD311059</t>
  </si>
  <si>
    <t>UNIDAD JURIDICA REGISTRAL</t>
  </si>
  <si>
    <t>OFICINA DE ASESOR JURIDICO DE PRESIDENCIA</t>
  </si>
  <si>
    <t>UNIDAD JURIDICA RESGISTRAL</t>
  </si>
  <si>
    <t>LICDA. ANGELA MARIA DE LEON DE RIOS</t>
  </si>
  <si>
    <t>LIC. FRANCISCO EDGARDO FLORES</t>
  </si>
  <si>
    <t>LIC. MAURICIO  CABRERA TRAMPE</t>
  </si>
  <si>
    <t xml:space="preserve">TOTAL EQUIPO MEDICO </t>
  </si>
  <si>
    <t>CPA-0001-RNPN</t>
  </si>
  <si>
    <t>COMPRESOR PARA AIRE</t>
  </si>
  <si>
    <t>N1B6347917</t>
  </si>
  <si>
    <t>YC120C00A2AAA</t>
  </si>
  <si>
    <t>SCA-0309-RNPN</t>
  </si>
  <si>
    <t>DEP'N 1998</t>
  </si>
  <si>
    <t>DEP'N 1999</t>
  </si>
  <si>
    <t>DEP'N 2000</t>
  </si>
  <si>
    <t>DEP'N 2001</t>
  </si>
  <si>
    <t>DEP'N 2002</t>
  </si>
  <si>
    <t>DEP'N 2003</t>
  </si>
  <si>
    <t>DEP'N 2004</t>
  </si>
  <si>
    <t>DEP'N 2005</t>
  </si>
  <si>
    <t>DEP'N 2006</t>
  </si>
  <si>
    <t>DEP'N 2007</t>
  </si>
  <si>
    <t>DEP'N 2008</t>
  </si>
  <si>
    <t>DEP'N 2009</t>
  </si>
  <si>
    <t>DEP'N 2010</t>
  </si>
  <si>
    <t>DEP'N 2011</t>
  </si>
  <si>
    <t>DEP'N 2012</t>
  </si>
  <si>
    <t>AJUSTE 2012</t>
  </si>
  <si>
    <t>DEP'N 2013</t>
  </si>
  <si>
    <t>DEP'N 2014</t>
  </si>
  <si>
    <t>DEP'N 2015</t>
  </si>
  <si>
    <t>AJUSTE 2016</t>
  </si>
  <si>
    <t>DEP'N 2016</t>
  </si>
  <si>
    <t>DEP'N 2017</t>
  </si>
  <si>
    <t>DEP'N 2018</t>
  </si>
  <si>
    <t>DEP'N ACUMULADA</t>
  </si>
  <si>
    <t>EXTERIOR DE ANEXO A-3</t>
  </si>
  <si>
    <t>NULL</t>
  </si>
  <si>
    <t>ET/USA-0043-RNPN-M</t>
  </si>
  <si>
    <t>ET/USA-0044-RNPN-M</t>
  </si>
  <si>
    <t>ET/USA-0045-RNPN-M</t>
  </si>
  <si>
    <t>ET/USA-0046-RNPN-M</t>
  </si>
  <si>
    <t>ET/USA-0047-RNPN-M</t>
  </si>
  <si>
    <t xml:space="preserve">9T7GXM2 </t>
  </si>
  <si>
    <t>OPTIPLEX 7050</t>
  </si>
  <si>
    <t>ESTACION DE TRABAJO: CPU, MONITOR, MOUSE, PAD DE FIRMA,, TRIPODE, SCANNER DE UNA HUELLA, SCANNER DE 10 HUELLAS, WEB CAM, SCANNER DE DUI, SCANNER ADF, IMPRESOR LASER Y UPS.</t>
  </si>
  <si>
    <t>PENDIENTE DE ASIGNAR</t>
  </si>
  <si>
    <t>9SDJXM2</t>
  </si>
  <si>
    <t>9TGJXM2</t>
  </si>
  <si>
    <t>BMG51M2</t>
  </si>
  <si>
    <t>CONSULADO DE LAS VEGAS</t>
  </si>
  <si>
    <t>CONSULADO DE NEW JERSEY</t>
  </si>
  <si>
    <t>CONSULADO DE NEW YORK</t>
  </si>
  <si>
    <t>CONSULADO DE VIRGINIA</t>
  </si>
  <si>
    <t>9SFGXM2</t>
  </si>
  <si>
    <t>SML-0061-RNPN</t>
  </si>
  <si>
    <t>Y178H104450</t>
  </si>
  <si>
    <t>MP 402SPF</t>
  </si>
  <si>
    <t>SML-0062-RNPN</t>
  </si>
  <si>
    <t>SML-0063-RNPN</t>
  </si>
  <si>
    <t>BIEGE</t>
  </si>
  <si>
    <t>ADOLFO HOMERO ROSALES ESCOBAR</t>
  </si>
  <si>
    <t>Y178H100156</t>
  </si>
  <si>
    <t>Y178H100260</t>
  </si>
  <si>
    <t>SCA-0310-RNPN</t>
  </si>
  <si>
    <t>AM5A302905</t>
  </si>
  <si>
    <t>FI-7140</t>
  </si>
  <si>
    <t>COM-0070-RNPN</t>
  </si>
  <si>
    <t>LAPTOP</t>
  </si>
  <si>
    <t>5CD73115P1</t>
  </si>
  <si>
    <t>PROBOOK 430 G4</t>
  </si>
  <si>
    <t>LICDA. VERONICA HERNANDEZ</t>
  </si>
  <si>
    <t>EDUARDO ZELAYA</t>
  </si>
  <si>
    <t>CPU-0789-RNPN</t>
  </si>
  <si>
    <t>MXL8351GM4</t>
  </si>
  <si>
    <t>HP PRO DESK 400G5 SFF</t>
  </si>
  <si>
    <t>CPU-0790-RNPN</t>
  </si>
  <si>
    <t>DISTRIBUCION Y SERVICIOS MULTIPLES</t>
  </si>
  <si>
    <t>MXL8351GLV</t>
  </si>
  <si>
    <t>COM-0071-RNPN</t>
  </si>
  <si>
    <t>INTELMAX, S.A. DE C.V.</t>
  </si>
  <si>
    <t>YD04FY0B</t>
  </si>
  <si>
    <t>81F5006FUS</t>
  </si>
  <si>
    <t>SML-0064-RNPN</t>
  </si>
  <si>
    <t>Y178H401861</t>
  </si>
  <si>
    <t>LIC. MARLON MORAN</t>
  </si>
  <si>
    <t>SML-0065-RNPN</t>
  </si>
  <si>
    <t>Y178H800961</t>
  </si>
  <si>
    <t>COORDINACION DE DUI EXTERIOR</t>
  </si>
  <si>
    <t>SDS-0002-RNPN</t>
  </si>
  <si>
    <t>SISTEMA DE SEGURIDAD</t>
  </si>
  <si>
    <t>RAFAEL CRUZ AMAYA</t>
  </si>
  <si>
    <t>HIKVISION</t>
  </si>
  <si>
    <t>COMPROMISO DE COMPRA DE CAJA FUERTE PARA CONSULADO DE DALLAS, TX. PENDIENTE DE LIQUIDAR</t>
  </si>
  <si>
    <t>TOTAL GENERAL ACTIVO FIJO</t>
  </si>
  <si>
    <t>TOTAL GENERAL CONCILIADO</t>
  </si>
  <si>
    <t>COMPRA DE 2 CAJAS FUERTES PARA CONSULADO DE LOS ANGELES, CA. MENORES DE $600 SEGÚN COMPROBANTE DE RECEPCION No. 0036-11-18 PENDIENTES DE RECLASIFICAR EN CUENTAS CONTABLES</t>
  </si>
  <si>
    <t>LICDA. MAYRA PATRICIA ZUNIGA DE TEJADA</t>
  </si>
  <si>
    <t>ENCARGADA DEL DEPARTAMENTO DE ACTIVO FIJO</t>
  </si>
  <si>
    <t>________________________________________________________________________________________________________</t>
  </si>
  <si>
    <t>COM-0072-RNPN</t>
  </si>
  <si>
    <t>9LHF6P2</t>
  </si>
  <si>
    <t>VOSTROS 3468</t>
  </si>
  <si>
    <t>C3JF6P2</t>
  </si>
  <si>
    <t>COM-0073-RNPN</t>
  </si>
  <si>
    <t>AIR-0189-RNPN</t>
  </si>
  <si>
    <t>AIRE ACONDICIONADO MINI SPLIT + COMPRESOR</t>
  </si>
  <si>
    <t>JR INGENIERIA S.A. DE C.V.</t>
  </si>
  <si>
    <t>804KAPB1WJ24</t>
  </si>
  <si>
    <t>SW362HV</t>
  </si>
  <si>
    <t>DEP'N 2019</t>
  </si>
  <si>
    <t>CFD-0083-RNPN</t>
  </si>
  <si>
    <t>COPROSER S.A. DE C.V.</t>
  </si>
  <si>
    <t>092103007489</t>
  </si>
  <si>
    <t>80D</t>
  </si>
  <si>
    <t>SCAH-0005-RNPN-M</t>
  </si>
  <si>
    <t>SCAH-0006-RNPN-M</t>
  </si>
  <si>
    <t>SCAH-0007-RNPN-M</t>
  </si>
  <si>
    <t>SCANNER DE 10 HUELLAS</t>
  </si>
  <si>
    <t>SUPREMA</t>
  </si>
  <si>
    <t>939571598</t>
  </si>
  <si>
    <t>939571600</t>
  </si>
  <si>
    <t>939571612</t>
  </si>
  <si>
    <t>939571615</t>
  </si>
  <si>
    <t>RS-G10</t>
  </si>
  <si>
    <t>DOCUMENTOS INTELIGENTES S.A. DE C.V.</t>
  </si>
  <si>
    <t>SCAH-0008-RNPN-M</t>
  </si>
  <si>
    <t>SERVIDOR FORTINET SIEM + LICENCIA BASE 50 DEVICE AND 500 EPS ALL-IN -ONE PERPETUAL LICENSE</t>
  </si>
  <si>
    <t>TOTAL MOBILIARIOS</t>
  </si>
  <si>
    <t>TOTAL CONCILIADO DE MOBILIARIOS</t>
  </si>
  <si>
    <t>GRUPO Q EL SALVADOR, S.A. DE C.V.</t>
  </si>
  <si>
    <t>CAMARA FOTOGRAFICA DIGITAL + FLASH (FPC-0001-RNPN)</t>
  </si>
  <si>
    <t>ET/USA-0048-RNPN-M</t>
  </si>
  <si>
    <t>ESTACION DE TRABAJO PORTATIL: ESTACION MOVIL, LAPTOP, PAD DE FIRMA, CAMARA, ESCANER DE HUELLAS, COFRE AVIADOR, IMPRESOR MOVIL, ESCANER DE DOCUMENTOS.</t>
  </si>
  <si>
    <t>5CD9112TVQ</t>
  </si>
  <si>
    <t>PROBOOK 440 G6</t>
  </si>
  <si>
    <t>ET/USA-0049-RNPN-M</t>
  </si>
  <si>
    <t>ET/USA-0050-RNPN-M</t>
  </si>
  <si>
    <t>ET/USA-0051-RNPN-M</t>
  </si>
  <si>
    <t>ET/USA-0052-RNPN-M</t>
  </si>
  <si>
    <t>ET/USA-0053-RNPN-M</t>
  </si>
  <si>
    <t>ET/USA-0054-RNPN-M</t>
  </si>
  <si>
    <t>ET/USA-0055-RNPN-M</t>
  </si>
  <si>
    <t>5CD9112TVW</t>
  </si>
  <si>
    <t>5CD9112TT0</t>
  </si>
  <si>
    <t>5CD9112TVN</t>
  </si>
  <si>
    <t>5CD9112TKP</t>
  </si>
  <si>
    <t>5CD9112TSG</t>
  </si>
  <si>
    <t>5CD9112TS1</t>
  </si>
  <si>
    <t>5CD9112TVM</t>
  </si>
  <si>
    <t>SCAH-0001-RNPN-M</t>
  </si>
  <si>
    <t>939571594</t>
  </si>
  <si>
    <t>SCAH-0002-RNPN-M</t>
  </si>
  <si>
    <t>939571595</t>
  </si>
  <si>
    <t>SCAH-0003-RNPN-M</t>
  </si>
  <si>
    <t>939571596</t>
  </si>
  <si>
    <t>SCAH-0004-RNPN-M</t>
  </si>
  <si>
    <t>939571597</t>
  </si>
  <si>
    <t>AUTOMOVIL ( PICK UP )N-8368</t>
  </si>
  <si>
    <t>AUTOMOVIL ( PICK UP )N-8369</t>
  </si>
  <si>
    <t>AUTOMOVIL ( PICK UP )N-8370</t>
  </si>
  <si>
    <t>AUTOMOVIL ( PICK UP )N-8371</t>
  </si>
  <si>
    <t>AUTOMOVIL ( PICK UP )N-8372</t>
  </si>
  <si>
    <t>SML-0066-RNPN</t>
  </si>
  <si>
    <t>SML-0067-RNPN</t>
  </si>
  <si>
    <t>AIR-0190-RNPN</t>
  </si>
  <si>
    <t>AIRE ACONDICIONADO MINI SPLIT</t>
  </si>
  <si>
    <t>3408682040298200160012</t>
  </si>
  <si>
    <t>NEO60SC-S</t>
  </si>
  <si>
    <t xml:space="preserve">3359P701652 </t>
  </si>
  <si>
    <t>IM 430F</t>
  </si>
  <si>
    <t>3359P900193</t>
  </si>
  <si>
    <t>X52U910248L</t>
  </si>
  <si>
    <t>H856A</t>
  </si>
  <si>
    <t>X52U910252L</t>
  </si>
  <si>
    <t>PYE-0010-RNPN</t>
  </si>
  <si>
    <t>PYE-0011-RNPN</t>
  </si>
  <si>
    <t>EQUIPOS ELECTRÓNICOS VALDES</t>
  </si>
  <si>
    <t>H4D-2051 NP300 FRONTIER</t>
  </si>
  <si>
    <t>3N6CD33B7ZK418669</t>
  </si>
  <si>
    <t>3N6CD33B9ZK418737</t>
  </si>
  <si>
    <t>3N6CD33B3ZK418538</t>
  </si>
  <si>
    <t>3N6CD33B3ZK418569</t>
  </si>
  <si>
    <t>3N6CD33B0ZK418450</t>
  </si>
  <si>
    <t>3N6CD33B7ZK418624</t>
  </si>
  <si>
    <t>COM-0074-RNPN</t>
  </si>
  <si>
    <t>COM-0075-RNPN</t>
  </si>
  <si>
    <t>COM-0076-RNPN</t>
  </si>
  <si>
    <t>COM-0077-RNPN</t>
  </si>
  <si>
    <t>COM-0078-RNPN</t>
  </si>
  <si>
    <t>COM-0079-RNPN</t>
  </si>
  <si>
    <t>COM-0080-RNPN</t>
  </si>
  <si>
    <t>COM-0081-RNPN</t>
  </si>
  <si>
    <t>COM-0082-RNPN</t>
  </si>
  <si>
    <t>COM-0083-RNPN</t>
  </si>
  <si>
    <t>COM-0084-RNPN</t>
  </si>
  <si>
    <t>COM-0085-RNPN</t>
  </si>
  <si>
    <t>COM-0086-RNPN</t>
  </si>
  <si>
    <t>5CD943DKFQ</t>
  </si>
  <si>
    <t>PROBOOK 450 G6</t>
  </si>
  <si>
    <t xml:space="preserve"> 5CD943DKG4</t>
  </si>
  <si>
    <t>5CD92314MK</t>
  </si>
  <si>
    <t>5CD92314M1</t>
  </si>
  <si>
    <t>5CD92314L1</t>
  </si>
  <si>
    <t>5CD92314V2</t>
  </si>
  <si>
    <t>5CD92314J9</t>
  </si>
  <si>
    <t>5CD943DKHK</t>
  </si>
  <si>
    <t>5CD92314ZW</t>
  </si>
  <si>
    <t>5CD9231508</t>
  </si>
  <si>
    <t>5CD92314JS</t>
  </si>
  <si>
    <t>5CD943DKGJ</t>
  </si>
  <si>
    <t>5CD924FJLD</t>
  </si>
  <si>
    <t>CPU-0791-RNPN</t>
  </si>
  <si>
    <t>CPU-0792-RNPN</t>
  </si>
  <si>
    <t>CPU-0793-RNPN</t>
  </si>
  <si>
    <t>CPU-0794-RNPN</t>
  </si>
  <si>
    <t>CPU-0795-RNPN</t>
  </si>
  <si>
    <t>CPU-0796-RNPN</t>
  </si>
  <si>
    <t>CPU-0797-RNPN</t>
  </si>
  <si>
    <t>CPU-0798-RNPN</t>
  </si>
  <si>
    <t>CPU-0799-RNPN</t>
  </si>
  <si>
    <t>CPU-0800-RNPN</t>
  </si>
  <si>
    <t>CPU-0801-RNPN</t>
  </si>
  <si>
    <t>CPU-0802-RNPN</t>
  </si>
  <si>
    <t>CPU-0803-RNPN</t>
  </si>
  <si>
    <t>CPU-0804-RNPN</t>
  </si>
  <si>
    <t>CPU-0805-RNPN</t>
  </si>
  <si>
    <t>CPU-0806-RNPN</t>
  </si>
  <si>
    <t>CPU-0807-RNPN</t>
  </si>
  <si>
    <t>CPU-0808-RNPN</t>
  </si>
  <si>
    <t>CPU-0809-RNPN</t>
  </si>
  <si>
    <t>CPU-0810-RNPN</t>
  </si>
  <si>
    <t>CPU-0811-RNPN</t>
  </si>
  <si>
    <t>CPU-0812-RNPN</t>
  </si>
  <si>
    <t>CPU-0813-RNPN</t>
  </si>
  <si>
    <t>CPU-0814-RNPN</t>
  </si>
  <si>
    <t>CPU-0815-RNPN</t>
  </si>
  <si>
    <t>CPU-0816-RNPN</t>
  </si>
  <si>
    <t>CPU-0817-RNPN</t>
  </si>
  <si>
    <t>CPU-0818-RNPN</t>
  </si>
  <si>
    <t>CPU-0819-RNPN</t>
  </si>
  <si>
    <t>CPU-0820-RNPN</t>
  </si>
  <si>
    <t>CPU-0821-RNPN</t>
  </si>
  <si>
    <t>CPU-0822-RNPN</t>
  </si>
  <si>
    <t>CPU-0823-RNPN</t>
  </si>
  <si>
    <t>CPU-0824-RNPN</t>
  </si>
  <si>
    <t>CPU-0825-RNPN</t>
  </si>
  <si>
    <t>CPU-0826-RNPN</t>
  </si>
  <si>
    <t>CPU-0827-RNPN</t>
  </si>
  <si>
    <t>CPU-0828-RNPN</t>
  </si>
  <si>
    <t>CPU-0829-RNPN</t>
  </si>
  <si>
    <t>CPU-0830-RNPN</t>
  </si>
  <si>
    <t>CPU-0831-RNPN</t>
  </si>
  <si>
    <t>CPU-0832-RNPN</t>
  </si>
  <si>
    <t>CPU-0833-RNPN</t>
  </si>
  <si>
    <t>CPU-0834-RNPN</t>
  </si>
  <si>
    <t>CPU-0835-RNPN</t>
  </si>
  <si>
    <t>CPU-0836-RNPN</t>
  </si>
  <si>
    <t>CPU-0837-RNPN</t>
  </si>
  <si>
    <t>CPU-0838-RNPN</t>
  </si>
  <si>
    <t>CPU-0839-RNPN</t>
  </si>
  <si>
    <t>CPU-0840-RNPN</t>
  </si>
  <si>
    <t>CPU-0841-RNPN</t>
  </si>
  <si>
    <t>CPU-0842-RNPN</t>
  </si>
  <si>
    <t>CPU-0843-RNPN</t>
  </si>
  <si>
    <t>CPU-0844-RNPN</t>
  </si>
  <si>
    <t>CPU-0845-RNPN</t>
  </si>
  <si>
    <t>CPU-0846-RNPN</t>
  </si>
  <si>
    <t>CPU-0847-RNPN</t>
  </si>
  <si>
    <t>CPU-0848-RNPN</t>
  </si>
  <si>
    <t>CPU-0849-RNPN</t>
  </si>
  <si>
    <t>CPU-0850-RNPN</t>
  </si>
  <si>
    <t>MXL00527HG</t>
  </si>
  <si>
    <t>HP PRODESK 600 G5 SFF</t>
  </si>
  <si>
    <t>MXL00527GS</t>
  </si>
  <si>
    <t>MXL00527HX</t>
  </si>
  <si>
    <t>MXL00527GW</t>
  </si>
  <si>
    <t>MXL00527HB</t>
  </si>
  <si>
    <t>MXL00527HL</t>
  </si>
  <si>
    <t xml:space="preserve"> MXL00527H2</t>
  </si>
  <si>
    <t>MXL00527J8</t>
  </si>
  <si>
    <t>MXL00527J0</t>
  </si>
  <si>
    <t>MXL00527HJ</t>
  </si>
  <si>
    <t>MXL00527GM</t>
  </si>
  <si>
    <t>MXL00527H8</t>
  </si>
  <si>
    <t>MXL00527GQ</t>
  </si>
  <si>
    <t>MXL00527JC</t>
  </si>
  <si>
    <t>MXL00527H6</t>
  </si>
  <si>
    <t>MXL00527H5</t>
  </si>
  <si>
    <t>MXL00527J4</t>
  </si>
  <si>
    <t>MXL00527GN</t>
  </si>
  <si>
    <t>MXL00527J5</t>
  </si>
  <si>
    <t>MXL00527HH</t>
  </si>
  <si>
    <t>MXL00527HS</t>
  </si>
  <si>
    <t>MXL00527HD</t>
  </si>
  <si>
    <t>MXL00527HV</t>
  </si>
  <si>
    <t>MXL00527J7</t>
  </si>
  <si>
    <t>MXL00527HF</t>
  </si>
  <si>
    <t>MXL00527HN</t>
  </si>
  <si>
    <t>MXL00527HQ</t>
  </si>
  <si>
    <t>MXL00527J9</t>
  </si>
  <si>
    <t>MXL00527HR</t>
  </si>
  <si>
    <t>MXL00527GK</t>
  </si>
  <si>
    <t>MXL00527HT</t>
  </si>
  <si>
    <t>MXL00527GR</t>
  </si>
  <si>
    <t>MXL00527JF</t>
  </si>
  <si>
    <t>MXL00527HW</t>
  </si>
  <si>
    <t>MXL00527JB</t>
  </si>
  <si>
    <t>MXL00527JD</t>
  </si>
  <si>
    <t>MXL00527H0</t>
  </si>
  <si>
    <t>MXL00527HP</t>
  </si>
  <si>
    <t xml:space="preserve">MXL00527GJ </t>
  </si>
  <si>
    <t>MXL00527HY</t>
  </si>
  <si>
    <t>MXL00527G7</t>
  </si>
  <si>
    <t>MXL00527J3</t>
  </si>
  <si>
    <t>MXL00527HM</t>
  </si>
  <si>
    <t>MXL00527J2</t>
  </si>
  <si>
    <t>MXL00527H3</t>
  </si>
  <si>
    <t>MXL00527HC</t>
  </si>
  <si>
    <t>MXL00527GT</t>
  </si>
  <si>
    <t>MXL00527HZ</t>
  </si>
  <si>
    <t>MXL00527J1</t>
  </si>
  <si>
    <t>MXL00527H1</t>
  </si>
  <si>
    <t>MXL00527SP</t>
  </si>
  <si>
    <t>MXL00527GX</t>
  </si>
  <si>
    <t>MXL00527J6</t>
  </si>
  <si>
    <t>MXL00527GL</t>
  </si>
  <si>
    <t>MXL00527H7</t>
  </si>
  <si>
    <t>MXL00527H9</t>
  </si>
  <si>
    <t>MXL00527GV</t>
  </si>
  <si>
    <t>MXL00527HK</t>
  </si>
  <si>
    <t>MXL00527H4</t>
  </si>
  <si>
    <t>MXL00527GY</t>
  </si>
  <si>
    <t>ICE-FRIO</t>
  </si>
  <si>
    <t>AUT-0037-RNPN</t>
  </si>
  <si>
    <t>AUT-0038-RNPN</t>
  </si>
  <si>
    <t>AUT-0039-RNPN</t>
  </si>
  <si>
    <t>AUT-0040-RNPN</t>
  </si>
  <si>
    <t>AUT-0041-RNPN</t>
  </si>
  <si>
    <t>AUT-0042-RNPN</t>
  </si>
  <si>
    <t>FRW-0011-RNPN</t>
  </si>
  <si>
    <t>FRW-0012-RNPN</t>
  </si>
  <si>
    <t>FRW-0013-RNPN</t>
  </si>
  <si>
    <t>FRW-0014-RNPN</t>
  </si>
  <si>
    <t>FRW-0015-RNPN</t>
  </si>
  <si>
    <t>FRW-0016-RNPN</t>
  </si>
  <si>
    <t>FRW-0017-RNPN</t>
  </si>
  <si>
    <t>FRW-0018-RNPN</t>
  </si>
  <si>
    <t>FRW-0019-RNPN</t>
  </si>
  <si>
    <t>FRW-0020-RNPN</t>
  </si>
  <si>
    <t>FRW-0021-RNPN</t>
  </si>
  <si>
    <t>FRW-0022-RNPN</t>
  </si>
  <si>
    <t>FRW-0023-RNPN</t>
  </si>
  <si>
    <t>FRW-0024-RNPN</t>
  </si>
  <si>
    <t>FRW-0025-RNPN</t>
  </si>
  <si>
    <t>FRW-0026-RNPN</t>
  </si>
  <si>
    <t>FIREWALL FORTIGATE/ FORTIWIFI 50E SERIES</t>
  </si>
  <si>
    <t>FORTIGATE</t>
  </si>
  <si>
    <t>S/S</t>
  </si>
  <si>
    <t>F6-50EBDL</t>
  </si>
  <si>
    <t>DELL/FORTINET</t>
  </si>
  <si>
    <t>Fortinet SIEM</t>
  </si>
  <si>
    <t>SVR-0092-RNPN</t>
  </si>
  <si>
    <t>SERVIDOR</t>
  </si>
  <si>
    <t>MXQ74605RH</t>
  </si>
  <si>
    <t>PRO LIANT DL 360</t>
  </si>
  <si>
    <t>19/</t>
  </si>
  <si>
    <t>SVR-0093-RNPN</t>
  </si>
  <si>
    <t>3209X60517</t>
  </si>
  <si>
    <t>IM550F</t>
  </si>
  <si>
    <t>SML-0068-RNPN</t>
  </si>
  <si>
    <t>DEP'N 2020</t>
  </si>
  <si>
    <t>bb</t>
  </si>
  <si>
    <t>INELCI, S.A. DC.V.</t>
  </si>
  <si>
    <t>340A607090506110170076</t>
  </si>
  <si>
    <t>CSA18CD(I)</t>
  </si>
  <si>
    <t>AIR-0191-RNPN</t>
  </si>
  <si>
    <t>CPA-0003-RNPN/AIR-0167-RNPN-D</t>
  </si>
  <si>
    <t>COMPRESOR PARA AIRE ACONDICIONADO</t>
  </si>
  <si>
    <t>CPA-0004-RNPN/AIR-0152-RNPN-D</t>
  </si>
  <si>
    <t>AIRE ACONDICIONADO MINISPLIT</t>
  </si>
  <si>
    <t>SML-0069-RNPN</t>
  </si>
  <si>
    <t>3350P0501443</t>
  </si>
  <si>
    <t>SWT-0109-RNPN</t>
  </si>
  <si>
    <t>SWT-0110-RNPN</t>
  </si>
  <si>
    <t>TW-0HR40N-DNG00-09M-0251</t>
  </si>
  <si>
    <t>N1148T-ON</t>
  </si>
  <si>
    <t>SWT-0111-RNPN</t>
  </si>
  <si>
    <t>TW-0HR40N-DNG00-09M-0191</t>
  </si>
  <si>
    <t>TW-0HR40N-DNG00-09M-0273</t>
  </si>
  <si>
    <t>TW-0HR40N-DNG00-09M-0287</t>
  </si>
  <si>
    <t>TW-0HR40N-DNG00-09M-0156</t>
  </si>
  <si>
    <t>TW-0HR40N-DNG00-09M-0104</t>
  </si>
  <si>
    <t>TW-0HR40N-DNG00-09M-0229</t>
  </si>
  <si>
    <t>SWT-0115-RNPN</t>
  </si>
  <si>
    <t>SWT-0112-RNPN</t>
  </si>
  <si>
    <t>SWT-0113-RNPN</t>
  </si>
  <si>
    <t>SWT-0114-RNPN</t>
  </si>
  <si>
    <t>SWT-0116-RNPN</t>
  </si>
  <si>
    <t>SWT-0117-RNPN</t>
  </si>
  <si>
    <t>SWITCH L2 DE 48 PUERTOS</t>
  </si>
  <si>
    <t>SWITCH L3 DE 48 PUERTOS</t>
  </si>
  <si>
    <t>N3048ET-ON</t>
  </si>
  <si>
    <t>TW-0Y3J8G-DNG00-04M-0487</t>
  </si>
  <si>
    <t>TW-0Y3J8G-DNG00-04M-0490</t>
  </si>
  <si>
    <t>FIREWALL EQUIPO DE SEGURIDAD</t>
  </si>
  <si>
    <t>JM TELCOM, S.A. DE C.V.</t>
  </si>
  <si>
    <t>PRODUCTIVE BUSINESS SOLUTIONS EL SALVADOR</t>
  </si>
  <si>
    <t>ET/USA-0056-RNPN-M</t>
  </si>
  <si>
    <t>ESTACION DE TRABAJO COMPUTADORA COMPLETA, ESCANER DE 1 HUELLA,PAD DE FIRMA, CAMARA WEB, ESCANER DE  10 HUELLAS,ESCANER DE DUI, TRIPODE, SELFIE PARA TRIPODE,  IMPRESOR, ESCANER DE DOCUMENTOS Y UPS.</t>
  </si>
  <si>
    <t>MXL0514MT1</t>
  </si>
  <si>
    <t>HP PRODESK 400 G6 SFF</t>
  </si>
  <si>
    <t>SVR-0115-RNPN</t>
  </si>
  <si>
    <t>MXQ04909TL</t>
  </si>
  <si>
    <t>PROLIANT DL360 GEN 10</t>
  </si>
  <si>
    <t>SCA-0358-RNPN</t>
  </si>
  <si>
    <t>i4650 SCANNER</t>
  </si>
  <si>
    <t>SCA-0359-RNPN</t>
  </si>
  <si>
    <r>
      <t>VALOR ACTUAL 30-06</t>
    </r>
    <r>
      <rPr>
        <b/>
        <sz val="14"/>
        <color rgb="FF000000"/>
        <rFont val="Calibri"/>
        <family val="2"/>
        <scheme val="minor"/>
      </rPr>
      <t>-</t>
    </r>
    <r>
      <rPr>
        <b/>
        <sz val="14"/>
        <color indexed="8"/>
        <rFont val="Calibri"/>
        <family val="2"/>
        <scheme val="minor"/>
      </rPr>
      <t>2021</t>
    </r>
  </si>
  <si>
    <t>FRW-0039-RNPN</t>
  </si>
  <si>
    <t>FG200ETK19920334</t>
  </si>
  <si>
    <t>FG-200E</t>
  </si>
  <si>
    <t>DEP'N JUNIO 2021</t>
  </si>
  <si>
    <t>Bienes que ya llegaron a su valor residual</t>
  </si>
  <si>
    <t>Bienes que les faltan centavos para depreciarse</t>
  </si>
  <si>
    <t>NOTA ACLARATORIA:</t>
  </si>
  <si>
    <t>COM-0072</t>
  </si>
  <si>
    <t>DEPRECIACION AL 31/12/2020</t>
  </si>
  <si>
    <t>PENDIENTE DE APLICAR AL 31/12/2020</t>
  </si>
  <si>
    <t>DEPRECIACION AL 30/06/2021</t>
  </si>
  <si>
    <t>COM-0072  y COM-0073-RNPN, SU DEPRECIACION AL 31 DE DIIEMBRE DEBIO SER DE $151.20 Y POR ERROR INVOLUNTARIO SE PUSO $63, QUEDANDO PENDIENTE $88.20 PARA EL AÑO 2020</t>
  </si>
  <si>
    <t>SML-0069</t>
  </si>
  <si>
    <t>=</t>
  </si>
  <si>
    <t>ORDEN DE COMPRA N°05673</t>
  </si>
  <si>
    <t>INGIENERIA ELELCTRICA Y CIVIL C.A. DE C.V</t>
  </si>
  <si>
    <t xml:space="preserve">COMPRA DE AIRE </t>
  </si>
  <si>
    <t>COM-0087-RNPN</t>
  </si>
  <si>
    <t>DOCUMENTOS INTELIGENTES, S.A. DE C.V.</t>
  </si>
  <si>
    <t>5CD113HJWF</t>
  </si>
  <si>
    <t>PROBOOK 440 G7</t>
  </si>
  <si>
    <t>CPU-0963-RNPN</t>
  </si>
  <si>
    <t>1CZ11308KG</t>
  </si>
  <si>
    <t>PRO DESK 400G7-SFF</t>
  </si>
  <si>
    <t>CPU-0964-RNPN</t>
  </si>
  <si>
    <t>1CZ11308KM</t>
  </si>
  <si>
    <t>SWITCH CON COMPROMISO N° 951</t>
  </si>
  <si>
    <t>NETWORKING N1548</t>
  </si>
  <si>
    <t>COMPRA DE COMPRESOR PARA DUI EXTERIOR</t>
  </si>
  <si>
    <t>ORDEN DE COMPRA 5673</t>
  </si>
  <si>
    <t>INGENIERIA ELECTRICA Y CIVIL, S.A. DE C.V.</t>
  </si>
  <si>
    <t>24/6/2021</t>
  </si>
  <si>
    <t>TOTAL HERRAMIENTA Y REPUESTOS PRINCIPALES</t>
  </si>
  <si>
    <t xml:space="preserve">NOMBRE DE CUENTAS </t>
  </si>
  <si>
    <t>CUENTA CONTABLE</t>
  </si>
  <si>
    <t>NOMBRE</t>
  </si>
  <si>
    <t>ESPECIFICO</t>
  </si>
  <si>
    <t>SALDO FINAL INVENTARIO ACTIVO FIJO</t>
  </si>
  <si>
    <t>SALDOS CONCILIADOS DE ACTIVO FIJO</t>
  </si>
  <si>
    <t>SALDO INVENTARIO CONTABILIDAD</t>
  </si>
  <si>
    <t>241 17 001</t>
  </si>
  <si>
    <t>EQUIPO DE TRANSPORTE</t>
  </si>
  <si>
    <t>241 19 004</t>
  </si>
  <si>
    <t>EQUIPO INFORMATICO</t>
  </si>
  <si>
    <t>EMBAJADA DE EEUU</t>
  </si>
  <si>
    <t>241 19 002</t>
  </si>
  <si>
    <t>MAQUINARIA Y EQUIPO</t>
  </si>
  <si>
    <t>241 19 001</t>
  </si>
  <si>
    <t>241 19 099</t>
  </si>
  <si>
    <t>BIENES MUEBLES DIVERSOS</t>
  </si>
  <si>
    <t>241 15 001</t>
  </si>
  <si>
    <t>EQUIPO MEDICO</t>
  </si>
  <si>
    <t>TOTAL</t>
  </si>
  <si>
    <t>VALOR DEPRECIACION</t>
  </si>
  <si>
    <t>DIFERENCIA</t>
  </si>
  <si>
    <t>241 19 005</t>
  </si>
  <si>
    <t>HERRAMIENTAS Y REPUESTOS PRINCIPALES</t>
  </si>
  <si>
    <t>MOBILIARIO</t>
  </si>
  <si>
    <t>SALDO CONTABLE AL 31 DE DICIEMBRE 2020</t>
  </si>
  <si>
    <r>
      <t xml:space="preserve">Nota: </t>
    </r>
    <r>
      <rPr>
        <i/>
        <sz val="14"/>
        <rFont val="Times New Roman"/>
        <family val="1"/>
      </rPr>
      <t xml:space="preserve"> La diferencia  en la cuenta 241 19 001 Mobiliario por un monto de $841.68,  corresponde a dos compras diferentes: 1) La liquidación de la compra de dos Cajas Fuertes reflejadas en el comprobante de recepción de bienes No. 0036-11-2018 la cual fué entregada en su departamento el dia 30 de Noviembre de 2018 y 2) Una Caja pendiente de Liquidar </t>
    </r>
  </si>
  <si>
    <r>
      <t xml:space="preserve">Nota: </t>
    </r>
    <r>
      <rPr>
        <sz val="14"/>
        <rFont val="Times New Roman"/>
        <family val="1"/>
      </rPr>
      <t xml:space="preserve"> La diferencia en el cálculo de la depreciación entre el Saldo del Departamento de Activo Fijo y el Departamento de Contabilidad de $54,668.09 se debe a que el departamento de Activo Fijo lo ha cálculado al 30 de junio de 2021, mientras que el Departamento de Contabilidad aplica la depreciación lineal al 31 de diciembre de 2020  </t>
    </r>
  </si>
  <si>
    <t>CONCILIACION DE COSTOS DE ADQUISICION AL 31 DE JULIO DE 2021</t>
  </si>
  <si>
    <t>CONCILIACION DE DEPRECIACION ACUMULADA AL 31 DE JULIO DE 2021</t>
  </si>
  <si>
    <t>INVENTARIO DE BIENES MAYORES A $600 AL 31 DE JULIO 2021</t>
  </si>
  <si>
    <t>DEP'N JULIO 2021</t>
  </si>
  <si>
    <t>VALOR ACTUAL 31-07-2021</t>
  </si>
</sst>
</file>

<file path=xl/styles.xml><?xml version="1.0" encoding="utf-8"?>
<styleSheet xmlns="http://schemas.openxmlformats.org/spreadsheetml/2006/main">
  <numFmts count="4">
    <numFmt numFmtId="44" formatCode="_(&quot;$&quot;* #,##0.00_);_(&quot;$&quot;* \(#,##0.00\);_(&quot;$&quot;* &quot;-&quot;??_);_(@_)"/>
    <numFmt numFmtId="43" formatCode="_(* #,##0.00_);_(* \(#,##0.00\);_(* &quot;-&quot;??_);_(@_)"/>
    <numFmt numFmtId="164" formatCode="_-&quot;$&quot;* #,##0.00_-;\-&quot;$&quot;* #,##0.00_-;_-&quot;$&quot;* &quot;-&quot;??_-;_-@_-"/>
    <numFmt numFmtId="165" formatCode="_-* #,##0.00\ [$€]_-;\-* #,##0.00\ [$€]_-;_-* &quot;-&quot;??\ [$€]_-;_-@_-"/>
  </numFmts>
  <fonts count="38">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sz val="10"/>
      <name val="Calibri"/>
      <family val="2"/>
      <scheme val="minor"/>
    </font>
    <font>
      <sz val="10"/>
      <color indexed="8"/>
      <name val="Calibri"/>
      <family val="2"/>
      <scheme val="minor"/>
    </font>
    <font>
      <b/>
      <sz val="14"/>
      <name val="Calibri"/>
      <family val="2"/>
      <scheme val="minor"/>
    </font>
    <font>
      <b/>
      <sz val="14"/>
      <color indexed="8"/>
      <name val="Calibri"/>
      <family val="2"/>
      <scheme val="minor"/>
    </font>
    <font>
      <b/>
      <sz val="16"/>
      <color indexed="8"/>
      <name val="Calibri"/>
      <family val="2"/>
      <scheme val="minor"/>
    </font>
    <font>
      <sz val="14"/>
      <name val="Calibri"/>
      <family val="2"/>
      <scheme val="minor"/>
    </font>
    <font>
      <sz val="16"/>
      <name val="Calibri"/>
      <family val="2"/>
      <scheme val="minor"/>
    </font>
    <font>
      <sz val="12"/>
      <name val="Calibri"/>
      <family val="2"/>
      <scheme val="minor"/>
    </font>
    <font>
      <b/>
      <sz val="12"/>
      <name val="Calibri"/>
      <family val="2"/>
      <scheme val="minor"/>
    </font>
    <font>
      <sz val="12"/>
      <color indexed="8"/>
      <name val="Calibri"/>
      <family val="2"/>
      <scheme val="minor"/>
    </font>
    <font>
      <sz val="12"/>
      <color theme="1"/>
      <name val="Calibri"/>
      <family val="2"/>
      <scheme val="minor"/>
    </font>
    <font>
      <b/>
      <sz val="16"/>
      <name val="Calibri"/>
      <family val="2"/>
      <scheme val="minor"/>
    </font>
    <font>
      <b/>
      <u/>
      <sz val="16"/>
      <color indexed="8"/>
      <name val="Calibri"/>
      <family val="2"/>
      <scheme val="minor"/>
    </font>
    <font>
      <b/>
      <sz val="10"/>
      <name val="Calibri"/>
      <family val="2"/>
      <scheme val="minor"/>
    </font>
    <font>
      <b/>
      <sz val="12"/>
      <color indexed="8"/>
      <name val="Calibri"/>
      <family val="2"/>
      <scheme val="minor"/>
    </font>
    <font>
      <sz val="18"/>
      <color indexed="8"/>
      <name val="Calibri"/>
      <family val="2"/>
      <scheme val="minor"/>
    </font>
    <font>
      <b/>
      <sz val="24"/>
      <color indexed="8"/>
      <name val="Calibri"/>
      <family val="2"/>
      <scheme val="minor"/>
    </font>
    <font>
      <b/>
      <sz val="22"/>
      <name val="Calibri"/>
      <family val="2"/>
      <scheme val="minor"/>
    </font>
    <font>
      <b/>
      <u/>
      <sz val="22"/>
      <color indexed="8"/>
      <name val="Calibri"/>
      <family val="2"/>
      <scheme val="minor"/>
    </font>
    <font>
      <sz val="22"/>
      <color indexed="8"/>
      <name val="Calibri"/>
      <family val="2"/>
      <scheme val="minor"/>
    </font>
    <font>
      <sz val="11"/>
      <color indexed="8"/>
      <name val="Calibri"/>
      <family val="2"/>
      <scheme val="minor"/>
    </font>
    <font>
      <b/>
      <sz val="14"/>
      <color rgb="FF000000"/>
      <name val="Calibri"/>
      <family val="2"/>
      <scheme val="minor"/>
    </font>
    <font>
      <sz val="14"/>
      <color indexed="8"/>
      <name val="Calibri"/>
      <family val="2"/>
      <scheme val="minor"/>
    </font>
    <font>
      <sz val="16"/>
      <color indexed="8"/>
      <name val="Calibri"/>
      <family val="2"/>
      <scheme val="minor"/>
    </font>
    <font>
      <b/>
      <sz val="12"/>
      <color theme="1"/>
      <name val="Calibri"/>
      <family val="2"/>
      <scheme val="minor"/>
    </font>
    <font>
      <b/>
      <sz val="12"/>
      <color rgb="FFFF0000"/>
      <name val="Calibri"/>
      <family val="2"/>
      <scheme val="minor"/>
    </font>
    <font>
      <sz val="22"/>
      <name val="Calibri"/>
      <family val="2"/>
      <scheme val="minor"/>
    </font>
    <font>
      <b/>
      <sz val="18"/>
      <color indexed="8"/>
      <name val="Calibri"/>
      <family val="2"/>
      <scheme val="minor"/>
    </font>
    <font>
      <b/>
      <sz val="20"/>
      <color indexed="8"/>
      <name val="Calibri"/>
      <family val="2"/>
      <scheme val="minor"/>
    </font>
    <font>
      <b/>
      <sz val="18"/>
      <name val="Calibri"/>
      <family val="2"/>
      <scheme val="minor"/>
    </font>
    <font>
      <b/>
      <i/>
      <sz val="14"/>
      <name val="Times New Roman"/>
      <family val="1"/>
    </font>
    <font>
      <i/>
      <sz val="14"/>
      <name val="Times New Roman"/>
      <family val="1"/>
    </font>
    <font>
      <sz val="14"/>
      <name val="Times New Roman"/>
      <family val="1"/>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theme="3" tint="0.79998168889431442"/>
        <bgColor indexed="26"/>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top/>
      <bottom/>
      <diagonal/>
    </border>
    <border>
      <left/>
      <right style="medium">
        <color indexed="64"/>
      </right>
      <top/>
      <bottom/>
      <diagonal/>
    </border>
  </borders>
  <cellStyleXfs count="6">
    <xf numFmtId="0" fontId="0"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0" fontId="3" fillId="0" borderId="0"/>
    <xf numFmtId="0" fontId="1" fillId="0" borderId="0"/>
  </cellStyleXfs>
  <cellXfs count="301">
    <xf numFmtId="0" fontId="0" fillId="0" borderId="0" xfId="0"/>
    <xf numFmtId="49" fontId="6" fillId="0" borderId="0" xfId="0" applyNumberFormat="1" applyFont="1" applyFill="1" applyBorder="1" applyAlignment="1">
      <alignment horizontal="center" vertical="center" wrapText="1"/>
    </xf>
    <xf numFmtId="0" fontId="6" fillId="0" borderId="0" xfId="0" applyFont="1" applyFill="1" applyBorder="1" applyAlignment="1">
      <alignment vertical="center" wrapText="1"/>
    </xf>
    <xf numFmtId="0" fontId="6" fillId="0" borderId="0" xfId="0" applyFont="1" applyFill="1" applyAlignment="1">
      <alignment vertical="center" wrapText="1"/>
    </xf>
    <xf numFmtId="4" fontId="6"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14" fontId="6" fillId="0" borderId="0" xfId="0" applyNumberFormat="1" applyFont="1" applyFill="1" applyBorder="1" applyAlignment="1">
      <alignment vertical="center" wrapText="1"/>
    </xf>
    <xf numFmtId="4" fontId="20" fillId="0" borderId="0"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4" fontId="6" fillId="0" borderId="0" xfId="0" applyNumberFormat="1" applyFont="1" applyFill="1" applyAlignment="1">
      <alignment vertical="center" wrapText="1"/>
    </xf>
    <xf numFmtId="49" fontId="14" fillId="0" borderId="1" xfId="0" applyNumberFormat="1" applyFont="1" applyFill="1" applyBorder="1" applyAlignment="1">
      <alignment horizontal="center" vertical="center" wrapText="1"/>
    </xf>
    <xf numFmtId="44" fontId="12" fillId="0" borderId="1" xfId="0" applyNumberFormat="1" applyFont="1" applyFill="1" applyBorder="1" applyAlignment="1">
      <alignment horizontal="center" vertical="center" wrapText="1"/>
    </xf>
    <xf numFmtId="44" fontId="14" fillId="0" borderId="1" xfId="0" applyNumberFormat="1"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10" xfId="0" applyFont="1" applyFill="1" applyBorder="1" applyAlignment="1">
      <alignment horizontal="center" vertical="center" wrapText="1"/>
    </xf>
    <xf numFmtId="44" fontId="16" fillId="0" borderId="4" xfId="0" applyNumberFormat="1" applyFont="1" applyFill="1" applyBorder="1" applyAlignment="1">
      <alignment horizontal="center" vertical="center" wrapText="1"/>
    </xf>
    <xf numFmtId="0" fontId="9" fillId="0" borderId="4" xfId="0" applyFont="1" applyFill="1" applyBorder="1" applyAlignment="1">
      <alignment vertical="center" wrapText="1"/>
    </xf>
    <xf numFmtId="0" fontId="9" fillId="0" borderId="10" xfId="0" applyFont="1" applyFill="1" applyBorder="1" applyAlignment="1">
      <alignment vertical="center" wrapText="1"/>
    </xf>
    <xf numFmtId="49" fontId="22" fillId="2" borderId="4" xfId="0" applyNumberFormat="1" applyFont="1" applyFill="1" applyBorder="1" applyAlignment="1">
      <alignment vertical="center" wrapText="1"/>
    </xf>
    <xf numFmtId="44" fontId="16" fillId="2" borderId="4" xfId="0" applyNumberFormat="1" applyFont="1" applyFill="1" applyBorder="1" applyAlignment="1">
      <alignment horizontal="center" vertical="center" wrapText="1"/>
    </xf>
    <xf numFmtId="49" fontId="22" fillId="2" borderId="2" xfId="0" applyNumberFormat="1" applyFont="1" applyFill="1" applyBorder="1" applyAlignment="1">
      <alignment vertical="center" wrapText="1"/>
    </xf>
    <xf numFmtId="44" fontId="16" fillId="2" borderId="2" xfId="0" applyNumberFormat="1" applyFont="1" applyFill="1" applyBorder="1" applyAlignment="1">
      <alignment horizontal="center" vertical="center" wrapText="1"/>
    </xf>
    <xf numFmtId="49" fontId="22" fillId="2" borderId="1" xfId="0" applyNumberFormat="1" applyFont="1" applyFill="1" applyBorder="1" applyAlignment="1">
      <alignment horizontal="center" vertical="center" wrapText="1"/>
    </xf>
    <xf numFmtId="44" fontId="16" fillId="2" borderId="1" xfId="0" applyNumberFormat="1" applyFont="1" applyFill="1" applyBorder="1" applyAlignment="1">
      <alignment horizontal="center" vertical="center" wrapText="1"/>
    </xf>
    <xf numFmtId="49" fontId="23" fillId="3" borderId="1" xfId="0" applyNumberFormat="1" applyFont="1" applyFill="1" applyBorder="1" applyAlignment="1">
      <alignment vertical="center" wrapText="1"/>
    </xf>
    <xf numFmtId="44" fontId="17" fillId="3" borderId="1" xfId="0" applyNumberFormat="1" applyFont="1" applyFill="1" applyBorder="1" applyAlignment="1">
      <alignment horizontal="center" vertical="center" wrapText="1"/>
    </xf>
    <xf numFmtId="49" fontId="23" fillId="3" borderId="6" xfId="0" applyNumberFormat="1" applyFont="1" applyFill="1" applyBorder="1" applyAlignment="1">
      <alignment vertical="center" wrapText="1"/>
    </xf>
    <xf numFmtId="44" fontId="17" fillId="3" borderId="6" xfId="0" applyNumberFormat="1" applyFont="1" applyFill="1" applyBorder="1" applyAlignment="1">
      <alignment horizontal="center" vertical="center" wrapText="1"/>
    </xf>
    <xf numFmtId="4" fontId="6" fillId="0" borderId="0" xfId="0" applyNumberFormat="1" applyFont="1" applyFill="1" applyAlignment="1">
      <alignment vertical="center" wrapText="1"/>
    </xf>
    <xf numFmtId="0" fontId="7" fillId="0" borderId="0" xfId="0" applyFont="1" applyFill="1" applyBorder="1" applyAlignment="1">
      <alignment vertical="center" wrapText="1"/>
    </xf>
    <xf numFmtId="44" fontId="7" fillId="0" borderId="0" xfId="0" applyNumberFormat="1" applyFont="1" applyFill="1" applyBorder="1" applyAlignment="1">
      <alignment horizontal="center" vertical="center" wrapText="1"/>
    </xf>
    <xf numFmtId="0" fontId="18" fillId="0" borderId="0" xfId="0" applyFont="1" applyFill="1" applyBorder="1" applyAlignment="1">
      <alignment horizontal="center" vertical="center" wrapText="1"/>
    </xf>
    <xf numFmtId="49" fontId="8" fillId="3" borderId="3" xfId="0" applyNumberFormat="1" applyFont="1" applyFill="1" applyBorder="1" applyAlignment="1">
      <alignment horizontal="center" vertical="center" wrapText="1"/>
    </xf>
    <xf numFmtId="49" fontId="8" fillId="3" borderId="4" xfId="0" applyNumberFormat="1" applyFont="1" applyFill="1" applyBorder="1" applyAlignment="1">
      <alignment horizontal="center" vertical="center" wrapText="1"/>
    </xf>
    <xf numFmtId="14" fontId="8" fillId="3" borderId="4" xfId="0" applyNumberFormat="1" applyFont="1" applyFill="1" applyBorder="1" applyAlignment="1">
      <alignment horizontal="center" vertical="center" wrapText="1"/>
    </xf>
    <xf numFmtId="4" fontId="8" fillId="3" borderId="4" xfId="0" applyNumberFormat="1" applyFont="1" applyFill="1" applyBorder="1" applyAlignment="1">
      <alignment horizontal="center" vertical="center" wrapText="1"/>
    </xf>
    <xf numFmtId="4" fontId="8" fillId="4" borderId="4" xfId="0" applyNumberFormat="1" applyFont="1" applyFill="1" applyBorder="1" applyAlignment="1">
      <alignment horizontal="center" vertical="center" wrapText="1"/>
    </xf>
    <xf numFmtId="44" fontId="8" fillId="3" borderId="4" xfId="0" applyNumberFormat="1" applyFont="1" applyFill="1" applyBorder="1" applyAlignment="1">
      <alignment horizontal="center" vertical="center" wrapText="1"/>
    </xf>
    <xf numFmtId="44" fontId="10" fillId="0" borderId="0"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19" fillId="0" borderId="13"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5" fillId="5" borderId="0" xfId="0" applyFont="1" applyFill="1" applyBorder="1" applyAlignment="1">
      <alignment horizontal="center" vertical="center" wrapText="1"/>
    </xf>
    <xf numFmtId="44" fontId="7" fillId="5" borderId="0" xfId="0" applyNumberFormat="1" applyFont="1" applyFill="1" applyBorder="1" applyAlignment="1">
      <alignment horizontal="center" vertical="center" wrapText="1"/>
    </xf>
    <xf numFmtId="0" fontId="24" fillId="0" borderId="0" xfId="0" applyFont="1" applyFill="1" applyAlignment="1">
      <alignment horizontal="center" vertical="center" wrapText="1"/>
    </xf>
    <xf numFmtId="0" fontId="6" fillId="0" borderId="0" xfId="0" applyFont="1" applyFill="1" applyAlignment="1">
      <alignment horizontal="center" vertical="center" wrapText="1"/>
    </xf>
    <xf numFmtId="44" fontId="5" fillId="5" borderId="0" xfId="0" applyNumberFormat="1" applyFont="1" applyFill="1" applyBorder="1" applyAlignment="1">
      <alignment horizontal="center" vertical="center" wrapText="1"/>
    </xf>
    <xf numFmtId="44" fontId="4" fillId="5" borderId="0" xfId="0" applyNumberFormat="1" applyFont="1" applyFill="1" applyBorder="1" applyAlignment="1">
      <alignment vertical="center"/>
    </xf>
    <xf numFmtId="49" fontId="22" fillId="2" borderId="3" xfId="0" applyNumberFormat="1" applyFont="1" applyFill="1" applyBorder="1" applyAlignment="1">
      <alignment vertical="center" wrapText="1"/>
    </xf>
    <xf numFmtId="44" fontId="16" fillId="2" borderId="10" xfId="0" applyNumberFormat="1"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165" fontId="14" fillId="0" borderId="7"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44" fontId="15" fillId="0" borderId="1" xfId="0" applyNumberFormat="1" applyFont="1" applyFill="1" applyBorder="1" applyAlignment="1">
      <alignment horizontal="center" vertical="center" wrapText="1"/>
    </xf>
    <xf numFmtId="44"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1" fontId="15"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165" fontId="12" fillId="0" borderId="1" xfId="0" applyNumberFormat="1" applyFont="1" applyFill="1" applyBorder="1" applyAlignment="1">
      <alignment horizontal="center" vertical="center" wrapText="1"/>
    </xf>
    <xf numFmtId="0" fontId="15" fillId="0" borderId="7" xfId="0" applyFont="1" applyFill="1" applyBorder="1" applyAlignment="1">
      <alignment horizontal="center" vertical="center" wrapText="1"/>
    </xf>
    <xf numFmtId="49" fontId="14" fillId="0" borderId="1" xfId="5" applyNumberFormat="1" applyFont="1" applyFill="1" applyBorder="1" applyAlignment="1">
      <alignment horizontal="center" vertical="center" wrapText="1"/>
    </xf>
    <xf numFmtId="0" fontId="24" fillId="0" borderId="0" xfId="0" applyFont="1" applyFill="1" applyAlignment="1">
      <alignment horizontal="center" vertical="center"/>
    </xf>
    <xf numFmtId="49" fontId="12" fillId="6" borderId="2" xfId="0" applyNumberFormat="1"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44" fontId="12" fillId="6" borderId="1" xfId="0" applyNumberFormat="1" applyFont="1" applyFill="1" applyBorder="1" applyAlignment="1">
      <alignment horizontal="center" vertical="center" wrapText="1"/>
    </xf>
    <xf numFmtId="49" fontId="12" fillId="6" borderId="9" xfId="0" applyNumberFormat="1" applyFont="1" applyFill="1" applyBorder="1" applyAlignment="1">
      <alignment horizontal="center" vertical="center" wrapText="1"/>
    </xf>
    <xf numFmtId="49" fontId="14" fillId="6" borderId="2" xfId="0" applyNumberFormat="1" applyFont="1" applyFill="1" applyBorder="1" applyAlignment="1">
      <alignment horizontal="center" vertical="center" wrapText="1"/>
    </xf>
    <xf numFmtId="49" fontId="14" fillId="6" borderId="1" xfId="0" applyNumberFormat="1" applyFont="1" applyFill="1" applyBorder="1" applyAlignment="1">
      <alignment horizontal="center" vertical="center" wrapText="1"/>
    </xf>
    <xf numFmtId="0" fontId="12" fillId="6" borderId="1" xfId="0" applyFont="1" applyFill="1" applyBorder="1" applyAlignment="1">
      <alignment horizontal="center" vertical="center" wrapText="1"/>
    </xf>
    <xf numFmtId="49" fontId="14" fillId="6" borderId="9" xfId="0" applyNumberFormat="1" applyFont="1" applyFill="1" applyBorder="1" applyAlignment="1">
      <alignment horizontal="center" vertical="center" wrapText="1"/>
    </xf>
    <xf numFmtId="0" fontId="14" fillId="6" borderId="1" xfId="0" applyFont="1" applyFill="1" applyBorder="1" applyAlignment="1">
      <alignment horizontal="center" vertical="center" wrapText="1"/>
    </xf>
    <xf numFmtId="49" fontId="12" fillId="7" borderId="1" xfId="0" applyNumberFormat="1" applyFont="1" applyFill="1" applyBorder="1" applyAlignment="1">
      <alignment horizontal="center" vertical="center" wrapText="1"/>
    </xf>
    <xf numFmtId="49" fontId="12" fillId="7" borderId="13" xfId="0" applyNumberFormat="1" applyFont="1" applyFill="1" applyBorder="1" applyAlignment="1">
      <alignment horizontal="center" vertical="center" wrapText="1"/>
    </xf>
    <xf numFmtId="0" fontId="27" fillId="6" borderId="0" xfId="0" applyFont="1" applyFill="1" applyAlignment="1">
      <alignment vertical="center" wrapText="1"/>
    </xf>
    <xf numFmtId="0" fontId="27" fillId="0" borderId="0" xfId="0" applyFont="1" applyFill="1" applyAlignment="1">
      <alignment vertical="center" wrapText="1"/>
    </xf>
    <xf numFmtId="0" fontId="6" fillId="7" borderId="0" xfId="0" applyFont="1" applyFill="1" applyAlignment="1">
      <alignment vertical="center" wrapText="1"/>
    </xf>
    <xf numFmtId="49" fontId="14" fillId="7" borderId="1" xfId="0" applyNumberFormat="1" applyFont="1" applyFill="1" applyBorder="1" applyAlignment="1">
      <alignment horizontal="center" vertical="center" wrapText="1"/>
    </xf>
    <xf numFmtId="49" fontId="14" fillId="7" borderId="13" xfId="0" applyNumberFormat="1" applyFont="1" applyFill="1" applyBorder="1" applyAlignment="1">
      <alignment horizontal="center" vertical="center" wrapText="1"/>
    </xf>
    <xf numFmtId="49" fontId="14" fillId="6" borderId="13" xfId="0" applyNumberFormat="1" applyFont="1" applyFill="1" applyBorder="1" applyAlignment="1">
      <alignment horizontal="center" vertical="center" wrapText="1"/>
    </xf>
    <xf numFmtId="49" fontId="14" fillId="6" borderId="15" xfId="0" applyNumberFormat="1" applyFont="1" applyFill="1" applyBorder="1" applyAlignment="1">
      <alignment horizontal="center" vertical="center" wrapText="1"/>
    </xf>
    <xf numFmtId="49" fontId="14" fillId="6" borderId="12" xfId="0" applyNumberFormat="1" applyFont="1" applyFill="1" applyBorder="1" applyAlignment="1">
      <alignment horizontal="center" vertical="center" wrapText="1"/>
    </xf>
    <xf numFmtId="49" fontId="12" fillId="6" borderId="13" xfId="0" applyNumberFormat="1" applyFont="1" applyFill="1" applyBorder="1" applyAlignment="1">
      <alignment horizontal="center" vertical="center" wrapText="1"/>
    </xf>
    <xf numFmtId="0" fontId="14" fillId="6" borderId="13" xfId="0" applyFont="1" applyFill="1" applyBorder="1" applyAlignment="1">
      <alignment horizontal="center" vertical="center" wrapText="1"/>
    </xf>
    <xf numFmtId="49" fontId="12" fillId="6" borderId="12" xfId="0" applyNumberFormat="1" applyFont="1" applyFill="1" applyBorder="1" applyAlignment="1">
      <alignment horizontal="center" vertical="center" wrapText="1"/>
    </xf>
    <xf numFmtId="49" fontId="12" fillId="6" borderId="15" xfId="0" applyNumberFormat="1" applyFont="1" applyFill="1" applyBorder="1" applyAlignment="1">
      <alignment horizontal="center" vertical="center" wrapText="1"/>
    </xf>
    <xf numFmtId="44" fontId="12" fillId="6" borderId="13" xfId="0" applyNumberFormat="1" applyFont="1" applyFill="1" applyBorder="1" applyAlignment="1">
      <alignment horizontal="center" vertical="center" wrapText="1"/>
    </xf>
    <xf numFmtId="0" fontId="9" fillId="2" borderId="4" xfId="0" applyFont="1" applyFill="1" applyBorder="1" applyAlignment="1">
      <alignment vertical="center" wrapText="1"/>
    </xf>
    <xf numFmtId="0" fontId="9" fillId="2" borderId="10" xfId="0" applyFont="1" applyFill="1" applyBorder="1" applyAlignment="1">
      <alignment vertical="center" wrapText="1"/>
    </xf>
    <xf numFmtId="0" fontId="9" fillId="2" borderId="8" xfId="0" applyFont="1" applyFill="1" applyBorder="1" applyAlignment="1">
      <alignment vertical="center" wrapText="1"/>
    </xf>
    <xf numFmtId="0" fontId="9" fillId="2" borderId="2" xfId="0" applyFont="1" applyFill="1" applyBorder="1" applyAlignment="1">
      <alignment vertical="center" wrapText="1"/>
    </xf>
    <xf numFmtId="0" fontId="9" fillId="2" borderId="12" xfId="0" applyFont="1" applyFill="1" applyBorder="1" applyAlignment="1">
      <alignment vertical="center" wrapText="1"/>
    </xf>
    <xf numFmtId="0" fontId="9" fillId="2" borderId="1" xfId="0" applyFont="1" applyFill="1" applyBorder="1" applyAlignment="1">
      <alignment vertical="center" wrapText="1"/>
    </xf>
    <xf numFmtId="0" fontId="9" fillId="2" borderId="13" xfId="0" applyFont="1" applyFill="1" applyBorder="1" applyAlignment="1">
      <alignment vertical="center" wrapText="1"/>
    </xf>
    <xf numFmtId="44" fontId="12" fillId="0" borderId="1" xfId="2" applyNumberFormat="1" applyFont="1" applyFill="1" applyBorder="1" applyAlignment="1">
      <alignment horizontal="center" vertical="center" wrapText="1"/>
    </xf>
    <xf numFmtId="49" fontId="12" fillId="0" borderId="13" xfId="0" applyNumberFormat="1" applyFont="1" applyFill="1" applyBorder="1" applyAlignment="1">
      <alignment horizontal="center" vertical="center" wrapText="1"/>
    </xf>
    <xf numFmtId="44" fontId="5" fillId="0" borderId="0" xfId="0" applyNumberFormat="1" applyFont="1" applyFill="1" applyBorder="1" applyAlignment="1">
      <alignment horizontal="center" vertical="center" wrapText="1"/>
    </xf>
    <xf numFmtId="0" fontId="1" fillId="0" borderId="1" xfId="5" applyFill="1" applyBorder="1" applyAlignment="1">
      <alignment horizontal="center" vertical="center" wrapText="1"/>
    </xf>
    <xf numFmtId="0" fontId="1" fillId="0" borderId="0" xfId="5" applyFill="1" applyBorder="1" applyAlignment="1">
      <alignment horizontal="center" vertical="center" wrapText="1"/>
    </xf>
    <xf numFmtId="0" fontId="12" fillId="0" borderId="0"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1" xfId="0" applyFont="1" applyFill="1" applyBorder="1" applyAlignment="1">
      <alignment horizontal="center" vertical="center" wrapText="1"/>
    </xf>
    <xf numFmtId="44" fontId="14" fillId="0" borderId="1" xfId="1" applyNumberFormat="1" applyFont="1" applyFill="1" applyBorder="1" applyAlignment="1">
      <alignment horizontal="center" vertical="center" wrapText="1"/>
    </xf>
    <xf numFmtId="44" fontId="13" fillId="0" borderId="1" xfId="2" applyNumberFormat="1" applyFont="1" applyFill="1" applyBorder="1" applyAlignment="1">
      <alignment horizontal="center" vertical="center" wrapText="1"/>
    </xf>
    <xf numFmtId="44" fontId="19" fillId="0" borderId="1" xfId="0" applyNumberFormat="1" applyFont="1" applyFill="1" applyBorder="1" applyAlignment="1">
      <alignment horizontal="center" vertical="center" wrapText="1"/>
    </xf>
    <xf numFmtId="0" fontId="6" fillId="0" borderId="0" xfId="0" applyFont="1" applyFill="1" applyAlignment="1">
      <alignment horizontal="left" vertical="center"/>
    </xf>
    <xf numFmtId="0" fontId="14" fillId="0" borderId="0" xfId="0" applyFont="1" applyFill="1" applyAlignment="1">
      <alignment vertical="center" wrapText="1"/>
    </xf>
    <xf numFmtId="49" fontId="14" fillId="0" borderId="0" xfId="0" applyNumberFormat="1" applyFont="1" applyFill="1" applyBorder="1" applyAlignment="1">
      <alignment horizontal="center" vertical="center" wrapText="1"/>
    </xf>
    <xf numFmtId="0" fontId="19" fillId="0" borderId="0" xfId="0" applyFont="1" applyFill="1" applyAlignment="1">
      <alignment vertical="center" wrapText="1"/>
    </xf>
    <xf numFmtId="0" fontId="8" fillId="0" borderId="0" xfId="0" applyFont="1" applyFill="1" applyAlignment="1">
      <alignment vertical="center" wrapText="1"/>
    </xf>
    <xf numFmtId="44" fontId="8" fillId="0" borderId="0" xfId="2" applyFont="1" applyFill="1" applyAlignment="1">
      <alignment vertical="center" wrapText="1"/>
    </xf>
    <xf numFmtId="0" fontId="9" fillId="7" borderId="0" xfId="0" applyFont="1" applyFill="1" applyAlignment="1">
      <alignment vertical="center" wrapText="1"/>
    </xf>
    <xf numFmtId="49" fontId="19" fillId="0" borderId="0" xfId="0" applyNumberFormat="1" applyFont="1" applyFill="1" applyBorder="1" applyAlignment="1">
      <alignment horizontal="center" vertical="center" wrapText="1"/>
    </xf>
    <xf numFmtId="14" fontId="19" fillId="0" borderId="0" xfId="0" applyNumberFormat="1" applyFont="1" applyFill="1" applyBorder="1" applyAlignment="1">
      <alignment vertical="center" wrapText="1"/>
    </xf>
    <xf numFmtId="4" fontId="19" fillId="0" borderId="0" xfId="0" applyNumberFormat="1" applyFont="1" applyFill="1" applyBorder="1" applyAlignment="1">
      <alignment horizontal="center" vertical="center" wrapText="1"/>
    </xf>
    <xf numFmtId="0" fontId="19" fillId="0" borderId="0" xfId="0" applyFont="1" applyFill="1" applyBorder="1" applyAlignment="1">
      <alignment vertical="center" wrapText="1"/>
    </xf>
    <xf numFmtId="0" fontId="13" fillId="0" borderId="0" xfId="0" applyFont="1" applyFill="1" applyBorder="1" applyAlignment="1">
      <alignment vertical="center" wrapText="1"/>
    </xf>
    <xf numFmtId="0" fontId="9" fillId="0" borderId="0" xfId="0" applyFont="1" applyFill="1" applyAlignment="1">
      <alignment vertical="center" wrapText="1"/>
    </xf>
    <xf numFmtId="164" fontId="9" fillId="0" borderId="0" xfId="0" applyNumberFormat="1" applyFont="1" applyFill="1" applyAlignment="1">
      <alignment vertical="center" wrapText="1"/>
    </xf>
    <xf numFmtId="0" fontId="28" fillId="0" borderId="0" xfId="0" applyFont="1" applyFill="1" applyAlignment="1">
      <alignment vertical="center" wrapText="1"/>
    </xf>
    <xf numFmtId="44" fontId="19" fillId="0" borderId="0" xfId="2" applyFont="1" applyFill="1" applyAlignment="1">
      <alignment vertical="center" wrapText="1"/>
    </xf>
    <xf numFmtId="164" fontId="19" fillId="0" borderId="0" xfId="0" applyNumberFormat="1" applyFont="1" applyFill="1" applyAlignment="1">
      <alignment vertical="center" wrapText="1"/>
    </xf>
    <xf numFmtId="44" fontId="11" fillId="0" borderId="4" xfId="0" applyNumberFormat="1" applyFont="1" applyFill="1" applyBorder="1" applyAlignment="1">
      <alignment horizontal="center" vertical="center" wrapText="1"/>
    </xf>
    <xf numFmtId="0" fontId="17" fillId="3" borderId="1" xfId="0" applyFont="1" applyFill="1" applyBorder="1" applyAlignment="1">
      <alignment vertical="center" wrapText="1"/>
    </xf>
    <xf numFmtId="0" fontId="17" fillId="3" borderId="13" xfId="0" applyFont="1" applyFill="1" applyBorder="1" applyAlignment="1">
      <alignment vertical="center" wrapText="1"/>
    </xf>
    <xf numFmtId="0" fontId="17" fillId="3" borderId="6" xfId="0" applyFont="1" applyFill="1" applyBorder="1" applyAlignment="1">
      <alignment vertical="center" wrapText="1"/>
    </xf>
    <xf numFmtId="0" fontId="17" fillId="3" borderId="16" xfId="0" applyFont="1" applyFill="1" applyBorder="1" applyAlignment="1">
      <alignment vertical="center" wrapText="1"/>
    </xf>
    <xf numFmtId="44" fontId="12" fillId="0" borderId="2" xfId="0" applyNumberFormat="1"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49" fontId="13" fillId="0" borderId="17" xfId="0" applyNumberFormat="1" applyFont="1" applyFill="1" applyBorder="1" applyAlignment="1">
      <alignment horizontal="center" vertical="center" wrapText="1"/>
    </xf>
    <xf numFmtId="49" fontId="19" fillId="0" borderId="1" xfId="5" applyNumberFormat="1" applyFont="1" applyFill="1" applyBorder="1" applyAlignment="1">
      <alignment horizontal="center" vertical="center" wrapText="1"/>
    </xf>
    <xf numFmtId="49" fontId="19" fillId="6" borderId="1" xfId="0" applyNumberFormat="1" applyFont="1" applyFill="1" applyBorder="1" applyAlignment="1">
      <alignment horizontal="center" vertical="center" wrapText="1"/>
    </xf>
    <xf numFmtId="49" fontId="19" fillId="6" borderId="13" xfId="0" applyNumberFormat="1" applyFont="1" applyFill="1" applyBorder="1" applyAlignment="1">
      <alignment horizontal="center" vertical="center" wrapText="1"/>
    </xf>
    <xf numFmtId="0" fontId="18" fillId="5" borderId="0" xfId="0" applyFont="1" applyFill="1" applyBorder="1" applyAlignment="1">
      <alignment horizontal="center" vertical="center" wrapText="1"/>
    </xf>
    <xf numFmtId="49" fontId="22" fillId="2" borderId="21" xfId="0" applyNumberFormat="1" applyFont="1" applyFill="1" applyBorder="1" applyAlignment="1">
      <alignment vertical="center" wrapText="1"/>
    </xf>
    <xf numFmtId="44" fontId="16" fillId="2" borderId="21" xfId="0" applyNumberFormat="1" applyFont="1" applyFill="1" applyBorder="1" applyAlignment="1">
      <alignment horizontal="center" vertical="center" wrapText="1"/>
    </xf>
    <xf numFmtId="49" fontId="13" fillId="0" borderId="9" xfId="0" applyNumberFormat="1" applyFont="1" applyFill="1" applyBorder="1" applyAlignment="1">
      <alignment horizontal="center" vertical="center" wrapText="1"/>
    </xf>
    <xf numFmtId="49" fontId="13" fillId="0" borderId="9" xfId="0" applyNumberFormat="1" applyFont="1" applyFill="1" applyBorder="1" applyAlignment="1">
      <alignment vertical="center" wrapText="1"/>
    </xf>
    <xf numFmtId="44" fontId="13" fillId="0" borderId="9" xfId="0" applyNumberFormat="1" applyFont="1" applyFill="1" applyBorder="1" applyAlignment="1">
      <alignment horizontal="center" vertical="center" wrapText="1"/>
    </xf>
    <xf numFmtId="44" fontId="12" fillId="0" borderId="9" xfId="0" applyNumberFormat="1" applyFont="1" applyFill="1" applyBorder="1" applyAlignment="1">
      <alignment horizontal="center" vertical="center" wrapText="1"/>
    </xf>
    <xf numFmtId="0" fontId="9" fillId="0" borderId="18" xfId="0" applyFont="1" applyFill="1" applyBorder="1" applyAlignment="1">
      <alignment vertical="center" wrapText="1"/>
    </xf>
    <xf numFmtId="0" fontId="9" fillId="0" borderId="19" xfId="0" applyFont="1" applyFill="1" applyBorder="1" applyAlignment="1">
      <alignment vertical="center" wrapText="1"/>
    </xf>
    <xf numFmtId="0" fontId="30" fillId="0" borderId="18" xfId="0" applyFont="1" applyFill="1" applyBorder="1" applyAlignment="1">
      <alignment vertical="center" wrapText="1"/>
    </xf>
    <xf numFmtId="0" fontId="30" fillId="0" borderId="19" xfId="0" applyFont="1" applyFill="1" applyBorder="1" applyAlignment="1">
      <alignment vertical="center" wrapText="1"/>
    </xf>
    <xf numFmtId="0" fontId="30" fillId="0" borderId="0" xfId="0" applyFont="1" applyFill="1" applyBorder="1" applyAlignment="1">
      <alignment horizontal="center" vertical="center" wrapText="1"/>
    </xf>
    <xf numFmtId="44" fontId="30" fillId="0" borderId="0" xfId="0" applyNumberFormat="1" applyFont="1" applyFill="1" applyBorder="1" applyAlignment="1">
      <alignment horizontal="center" vertical="center" wrapText="1"/>
    </xf>
    <xf numFmtId="0" fontId="24" fillId="0" borderId="0" xfId="0" applyFont="1" applyFill="1" applyAlignment="1">
      <alignment horizontal="center" wrapText="1"/>
    </xf>
    <xf numFmtId="49" fontId="13" fillId="2" borderId="1" xfId="0" applyNumberFormat="1" applyFont="1" applyFill="1" applyBorder="1" applyAlignment="1">
      <alignment vertical="center" wrapText="1"/>
    </xf>
    <xf numFmtId="44" fontId="13" fillId="2" borderId="1" xfId="0" applyNumberFormat="1" applyFont="1" applyFill="1" applyBorder="1" applyAlignment="1">
      <alignment horizontal="center" vertical="center" wrapText="1"/>
    </xf>
    <xf numFmtId="44" fontId="12" fillId="2" borderId="1" xfId="0" applyNumberFormat="1" applyFont="1" applyFill="1" applyBorder="1" applyAlignment="1">
      <alignment horizontal="center" vertical="center" wrapText="1"/>
    </xf>
    <xf numFmtId="4" fontId="8" fillId="3" borderId="21" xfId="0" applyNumberFormat="1" applyFont="1" applyFill="1" applyBorder="1" applyAlignment="1">
      <alignment horizontal="center" vertical="center" wrapText="1"/>
    </xf>
    <xf numFmtId="4" fontId="8" fillId="4" borderId="21" xfId="0" applyNumberFormat="1" applyFont="1" applyFill="1" applyBorder="1" applyAlignment="1">
      <alignment horizontal="center" vertical="center" wrapText="1"/>
    </xf>
    <xf numFmtId="44" fontId="8" fillId="3" borderId="21" xfId="0" applyNumberFormat="1" applyFont="1" applyFill="1" applyBorder="1" applyAlignment="1">
      <alignment horizontal="center" vertical="center" wrapText="1"/>
    </xf>
    <xf numFmtId="164" fontId="0" fillId="0" borderId="0" xfId="0" applyNumberFormat="1"/>
    <xf numFmtId="44" fontId="11" fillId="0" borderId="1" xfId="0" applyNumberFormat="1" applyFont="1" applyFill="1" applyBorder="1" applyAlignment="1">
      <alignment horizontal="center" vertical="center" wrapText="1"/>
    </xf>
    <xf numFmtId="0" fontId="0" fillId="0" borderId="0" xfId="0" applyFill="1"/>
    <xf numFmtId="49" fontId="12" fillId="0" borderId="1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14" fontId="12" fillId="0" borderId="2" xfId="0" applyNumberFormat="1" applyFont="1" applyFill="1" applyBorder="1" applyAlignment="1">
      <alignment horizontal="center" vertical="center" wrapText="1"/>
    </xf>
    <xf numFmtId="44" fontId="12" fillId="0" borderId="2" xfId="2" applyNumberFormat="1" applyFont="1" applyFill="1" applyBorder="1" applyAlignment="1">
      <alignment horizontal="center" vertical="center" wrapText="1"/>
    </xf>
    <xf numFmtId="49" fontId="12" fillId="0" borderId="14" xfId="0" applyNumberFormat="1" applyFont="1" applyFill="1" applyBorder="1" applyAlignment="1">
      <alignment horizontal="center" vertical="center" wrapText="1"/>
    </xf>
    <xf numFmtId="49" fontId="12" fillId="0" borderId="9" xfId="0" applyNumberFormat="1" applyFont="1" applyFill="1" applyBorder="1" applyAlignment="1">
      <alignment horizontal="center" vertical="center" wrapText="1"/>
    </xf>
    <xf numFmtId="14" fontId="12" fillId="0" borderId="9" xfId="0" applyNumberFormat="1" applyFont="1" applyFill="1" applyBorder="1" applyAlignment="1">
      <alignment horizontal="center" vertical="center" wrapText="1"/>
    </xf>
    <xf numFmtId="44" fontId="12" fillId="0" borderId="9" xfId="2"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44" fontId="14" fillId="0" borderId="2" xfId="0" applyNumberFormat="1" applyFont="1" applyFill="1" applyBorder="1" applyAlignment="1">
      <alignment horizontal="center" vertical="center" wrapText="1"/>
    </xf>
    <xf numFmtId="165" fontId="15" fillId="0" borderId="7" xfId="0" applyNumberFormat="1" applyFont="1" applyFill="1" applyBorder="1" applyAlignment="1">
      <alignment horizontal="center" vertical="center" wrapText="1"/>
    </xf>
    <xf numFmtId="165" fontId="12" fillId="0" borderId="7" xfId="0" applyNumberFormat="1" applyFont="1" applyFill="1" applyBorder="1" applyAlignment="1">
      <alignment horizontal="center" vertical="center" wrapText="1"/>
    </xf>
    <xf numFmtId="49" fontId="13" fillId="0" borderId="7" xfId="0" applyNumberFormat="1" applyFont="1" applyFill="1" applyBorder="1" applyAlignment="1">
      <alignment horizontal="center" vertical="center" wrapText="1"/>
    </xf>
    <xf numFmtId="49" fontId="14" fillId="0" borderId="9"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wrapText="1"/>
    </xf>
    <xf numFmtId="1" fontId="14" fillId="0" borderId="1" xfId="0" applyNumberFormat="1" applyFont="1" applyFill="1" applyBorder="1" applyAlignment="1">
      <alignment horizontal="center" vertical="center" wrapText="1"/>
    </xf>
    <xf numFmtId="49" fontId="14" fillId="0" borderId="1" xfId="1"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44" fontId="19" fillId="0" borderId="1" xfId="1" applyNumberFormat="1" applyFont="1" applyFill="1" applyBorder="1" applyAlignment="1">
      <alignment horizontal="center" vertical="center" wrapText="1"/>
    </xf>
    <xf numFmtId="44" fontId="29" fillId="0" borderId="1" xfId="0" applyNumberFormat="1"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4" fillId="0" borderId="9" xfId="0" applyFont="1" applyFill="1" applyBorder="1" applyAlignment="1">
      <alignment horizontal="center" vertical="center" wrapText="1"/>
    </xf>
    <xf numFmtId="14" fontId="14" fillId="0" borderId="9" xfId="0" applyNumberFormat="1" applyFont="1" applyFill="1" applyBorder="1" applyAlignment="1">
      <alignment horizontal="center" vertical="center" wrapText="1"/>
    </xf>
    <xf numFmtId="44" fontId="14" fillId="0" borderId="9" xfId="0" applyNumberFormat="1"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2" xfId="0" applyFont="1" applyFill="1" applyBorder="1" applyAlignment="1">
      <alignment horizontal="center" vertical="center" wrapText="1"/>
    </xf>
    <xf numFmtId="44" fontId="15" fillId="0" borderId="2" xfId="0" applyNumberFormat="1" applyFont="1" applyFill="1" applyBorder="1" applyAlignment="1">
      <alignment horizontal="center" vertical="center" wrapText="1"/>
    </xf>
    <xf numFmtId="49" fontId="14" fillId="0" borderId="14"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xf>
    <xf numFmtId="0" fontId="7" fillId="3" borderId="34"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10" fillId="8" borderId="37" xfId="0" applyFont="1" applyFill="1" applyBorder="1" applyAlignment="1">
      <alignment horizontal="center" vertical="center"/>
    </xf>
    <xf numFmtId="44" fontId="10" fillId="8" borderId="38" xfId="0" applyNumberFormat="1" applyFont="1" applyFill="1" applyBorder="1" applyAlignment="1">
      <alignment horizontal="center" vertical="center"/>
    </xf>
    <xf numFmtId="0" fontId="10" fillId="8" borderId="6" xfId="0" applyFont="1" applyFill="1" applyBorder="1" applyAlignment="1">
      <alignment horizontal="center" vertical="center"/>
    </xf>
    <xf numFmtId="44" fontId="10" fillId="8" borderId="41" xfId="0" applyNumberFormat="1" applyFont="1" applyFill="1" applyBorder="1" applyAlignment="1">
      <alignment horizontal="center" vertical="center"/>
    </xf>
    <xf numFmtId="0" fontId="10" fillId="9" borderId="37" xfId="0" applyFont="1" applyFill="1" applyBorder="1" applyAlignment="1">
      <alignment horizontal="center" vertical="center"/>
    </xf>
    <xf numFmtId="44" fontId="10" fillId="9" borderId="38" xfId="0" applyNumberFormat="1" applyFont="1" applyFill="1" applyBorder="1" applyAlignment="1">
      <alignment horizontal="center" vertical="center"/>
    </xf>
    <xf numFmtId="0" fontId="10" fillId="9" borderId="1" xfId="0" applyFont="1" applyFill="1" applyBorder="1" applyAlignment="1">
      <alignment horizontal="center" vertical="center"/>
    </xf>
    <xf numFmtId="44" fontId="10" fillId="9" borderId="24" xfId="0" applyNumberFormat="1" applyFont="1" applyFill="1" applyBorder="1" applyAlignment="1">
      <alignment horizontal="center" vertical="center"/>
    </xf>
    <xf numFmtId="0" fontId="10" fillId="9" borderId="6" xfId="0" applyFont="1" applyFill="1" applyBorder="1" applyAlignment="1">
      <alignment horizontal="center" vertical="center"/>
    </xf>
    <xf numFmtId="44" fontId="10" fillId="9" borderId="41" xfId="0" applyNumberFormat="1" applyFont="1" applyFill="1" applyBorder="1" applyAlignment="1">
      <alignment horizontal="center" vertical="center"/>
    </xf>
    <xf numFmtId="0" fontId="10" fillId="9" borderId="3" xfId="0" applyFont="1" applyFill="1" applyBorder="1" applyAlignment="1">
      <alignment horizontal="center" vertical="center"/>
    </xf>
    <xf numFmtId="0" fontId="10" fillId="9" borderId="4" xfId="0" applyFont="1" applyFill="1" applyBorder="1" applyAlignment="1">
      <alignment horizontal="center" vertical="center" wrapText="1"/>
    </xf>
    <xf numFmtId="0" fontId="10" fillId="9" borderId="4" xfId="0" applyFont="1" applyFill="1" applyBorder="1" applyAlignment="1">
      <alignment horizontal="center" vertical="center"/>
    </xf>
    <xf numFmtId="44" fontId="10" fillId="9" borderId="34" xfId="0" applyNumberFormat="1" applyFont="1" applyFill="1" applyBorder="1" applyAlignment="1">
      <alignment horizontal="center" vertical="center"/>
    </xf>
    <xf numFmtId="44" fontId="11" fillId="9" borderId="35" xfId="0" applyNumberFormat="1" applyFont="1" applyFill="1" applyBorder="1" applyAlignment="1">
      <alignment horizontal="center" vertical="center"/>
    </xf>
    <xf numFmtId="44" fontId="11" fillId="9" borderId="26" xfId="0" applyNumberFormat="1" applyFont="1" applyFill="1" applyBorder="1" applyAlignment="1">
      <alignment horizontal="center" vertical="center"/>
    </xf>
    <xf numFmtId="0" fontId="10" fillId="8" borderId="3" xfId="0" applyFont="1" applyFill="1" applyBorder="1" applyAlignment="1">
      <alignment horizontal="center" vertical="center"/>
    </xf>
    <xf numFmtId="0" fontId="10" fillId="8" borderId="4" xfId="0" applyFont="1" applyFill="1" applyBorder="1" applyAlignment="1">
      <alignment horizontal="center" vertical="center" wrapText="1"/>
    </xf>
    <xf numFmtId="0" fontId="10" fillId="8" borderId="4" xfId="0" applyFont="1" applyFill="1" applyBorder="1" applyAlignment="1">
      <alignment horizontal="center" vertical="center"/>
    </xf>
    <xf numFmtId="44" fontId="10" fillId="8" borderId="34" xfId="0" applyNumberFormat="1" applyFont="1" applyFill="1" applyBorder="1" applyAlignment="1">
      <alignment horizontal="center" vertical="center"/>
    </xf>
    <xf numFmtId="44" fontId="11" fillId="8" borderId="35" xfId="0" applyNumberFormat="1" applyFont="1" applyFill="1" applyBorder="1" applyAlignment="1">
      <alignment horizontal="center" vertical="center"/>
    </xf>
    <xf numFmtId="44" fontId="11" fillId="8" borderId="26" xfId="0" applyNumberFormat="1" applyFont="1" applyFill="1" applyBorder="1" applyAlignment="1">
      <alignment horizontal="center" vertical="center"/>
    </xf>
    <xf numFmtId="44" fontId="34" fillId="3" borderId="35" xfId="0" applyNumberFormat="1" applyFont="1" applyFill="1" applyBorder="1" applyAlignment="1">
      <alignment horizontal="center" vertical="center"/>
    </xf>
    <xf numFmtId="0" fontId="0" fillId="0" borderId="0" xfId="0" applyAlignment="1">
      <alignment horizontal="center" vertical="center"/>
    </xf>
    <xf numFmtId="0" fontId="7" fillId="3" borderId="3" xfId="0" applyFont="1" applyFill="1" applyBorder="1" applyAlignment="1">
      <alignment horizontal="center" vertical="center"/>
    </xf>
    <xf numFmtId="0" fontId="7" fillId="3" borderId="34" xfId="0" applyFont="1" applyFill="1" applyBorder="1" applyAlignment="1">
      <alignment horizontal="center" vertical="center"/>
    </xf>
    <xf numFmtId="44" fontId="16" fillId="3" borderId="34" xfId="0" applyNumberFormat="1" applyFont="1" applyFill="1" applyBorder="1" applyAlignment="1">
      <alignment horizontal="center" vertical="center"/>
    </xf>
    <xf numFmtId="0" fontId="10" fillId="8" borderId="18" xfId="0" applyFont="1" applyFill="1" applyBorder="1" applyAlignment="1">
      <alignment horizontal="center" vertical="center" wrapText="1"/>
    </xf>
    <xf numFmtId="0" fontId="10" fillId="8" borderId="18" xfId="0" applyFont="1" applyFill="1" applyBorder="1" applyAlignment="1">
      <alignment horizontal="center" vertical="center"/>
    </xf>
    <xf numFmtId="44" fontId="10" fillId="8" borderId="46" xfId="0" applyNumberFormat="1" applyFont="1" applyFill="1" applyBorder="1" applyAlignment="1">
      <alignment horizontal="center" vertical="center"/>
    </xf>
    <xf numFmtId="44" fontId="11" fillId="8" borderId="44" xfId="0" applyNumberFormat="1" applyFont="1" applyFill="1" applyBorder="1" applyAlignment="1">
      <alignment horizontal="center" vertical="center"/>
    </xf>
    <xf numFmtId="164" fontId="11" fillId="8" borderId="47" xfId="0" applyNumberFormat="1" applyFont="1" applyFill="1" applyBorder="1" applyAlignment="1">
      <alignment horizontal="center" vertical="center"/>
    </xf>
    <xf numFmtId="0" fontId="19" fillId="0" borderId="0" xfId="0" applyFont="1" applyFill="1" applyAlignment="1">
      <alignment horizontal="left" vertical="center" wrapText="1"/>
    </xf>
    <xf numFmtId="0" fontId="21" fillId="0" borderId="0" xfId="0" applyFont="1" applyFill="1" applyAlignment="1">
      <alignment horizontal="center" vertical="center" wrapText="1"/>
    </xf>
    <xf numFmtId="0" fontId="21" fillId="0" borderId="0" xfId="0" applyFont="1" applyFill="1" applyBorder="1" applyAlignment="1">
      <alignment horizontal="center" vertical="center" wrapText="1"/>
    </xf>
    <xf numFmtId="49" fontId="22" fillId="2" borderId="3" xfId="0" applyNumberFormat="1" applyFont="1" applyFill="1" applyBorder="1" applyAlignment="1">
      <alignment horizontal="center" vertical="center" wrapText="1"/>
    </xf>
    <xf numFmtId="49" fontId="22" fillId="2" borderId="4" xfId="0" applyNumberFormat="1" applyFont="1" applyFill="1" applyBorder="1" applyAlignment="1">
      <alignment horizontal="center" vertical="center" wrapText="1"/>
    </xf>
    <xf numFmtId="49" fontId="22" fillId="2" borderId="20" xfId="0" applyNumberFormat="1" applyFont="1" applyFill="1" applyBorder="1" applyAlignment="1">
      <alignment horizontal="center" vertical="center" wrapText="1"/>
    </xf>
    <xf numFmtId="49" fontId="22" fillId="2" borderId="21" xfId="0" applyNumberFormat="1" applyFont="1" applyFill="1" applyBorder="1" applyAlignment="1">
      <alignment horizontal="center" vertical="center" wrapText="1"/>
    </xf>
    <xf numFmtId="49" fontId="22" fillId="2" borderId="10" xfId="0" applyNumberFormat="1" applyFont="1" applyFill="1" applyBorder="1" applyAlignment="1">
      <alignment horizontal="center" vertical="center" wrapText="1"/>
    </xf>
    <xf numFmtId="0" fontId="25" fillId="0" borderId="0" xfId="0" applyFont="1" applyFill="1" applyAlignment="1">
      <alignment horizontal="left" vertical="center" wrapText="1"/>
    </xf>
    <xf numFmtId="49" fontId="16" fillId="0" borderId="3"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49" fontId="23" fillId="3" borderId="5" xfId="0" applyNumberFormat="1" applyFont="1" applyFill="1" applyBorder="1" applyAlignment="1">
      <alignment horizontal="center" vertical="center" wrapText="1"/>
    </xf>
    <xf numFmtId="49" fontId="23" fillId="3" borderId="6" xfId="0" applyNumberFormat="1" applyFont="1" applyFill="1" applyBorder="1" applyAlignment="1">
      <alignment horizontal="center" vertical="center" wrapText="1"/>
    </xf>
    <xf numFmtId="49" fontId="22" fillId="2" borderId="7" xfId="0" applyNumberFormat="1" applyFont="1" applyFill="1" applyBorder="1" applyAlignment="1">
      <alignment horizontal="center" vertical="center" wrapText="1"/>
    </xf>
    <xf numFmtId="49" fontId="22" fillId="2" borderId="1"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23" fillId="3" borderId="1" xfId="0" applyNumberFormat="1" applyFont="1" applyFill="1" applyBorder="1" applyAlignment="1">
      <alignment horizontal="center" vertical="center" wrapText="1"/>
    </xf>
    <xf numFmtId="49" fontId="22" fillId="2" borderId="11" xfId="0" applyNumberFormat="1" applyFont="1" applyFill="1" applyBorder="1" applyAlignment="1">
      <alignment horizontal="center" vertical="center" wrapText="1"/>
    </xf>
    <xf numFmtId="49" fontId="22" fillId="2" borderId="2" xfId="0" applyNumberFormat="1" applyFont="1" applyFill="1" applyBorder="1" applyAlignment="1">
      <alignment horizontal="center" vertical="center" wrapText="1"/>
    </xf>
    <xf numFmtId="0" fontId="34" fillId="3" borderId="22" xfId="0" applyFont="1" applyFill="1" applyBorder="1" applyAlignment="1">
      <alignment horizontal="center" vertical="center"/>
    </xf>
    <xf numFmtId="0" fontId="34" fillId="3" borderId="23" xfId="0" applyFont="1" applyFill="1" applyBorder="1" applyAlignment="1">
      <alignment horizontal="center" vertical="center"/>
    </xf>
    <xf numFmtId="0" fontId="34" fillId="3" borderId="8" xfId="0" applyFont="1" applyFill="1" applyBorder="1" applyAlignment="1">
      <alignment horizontal="center" vertical="center"/>
    </xf>
    <xf numFmtId="0" fontId="35" fillId="0" borderId="0" xfId="0" applyFont="1" applyAlignment="1">
      <alignment horizontal="left" vertical="center" wrapText="1"/>
    </xf>
    <xf numFmtId="0" fontId="35" fillId="0" borderId="0" xfId="0" applyFont="1" applyAlignment="1">
      <alignment horizontal="left" vertical="top" wrapText="1"/>
    </xf>
    <xf numFmtId="0" fontId="10" fillId="9" borderId="36" xfId="0" applyFont="1" applyFill="1" applyBorder="1" applyAlignment="1">
      <alignment horizontal="center" vertical="center"/>
    </xf>
    <xf numFmtId="0" fontId="10" fillId="9" borderId="7" xfId="0" applyFont="1" applyFill="1" applyBorder="1" applyAlignment="1">
      <alignment horizontal="center" vertical="center"/>
    </xf>
    <xf numFmtId="0" fontId="10" fillId="9" borderId="5" xfId="0" applyFont="1" applyFill="1" applyBorder="1" applyAlignment="1">
      <alignment horizontal="center" vertical="center"/>
    </xf>
    <xf numFmtId="0" fontId="10" fillId="9" borderId="37" xfId="0" applyFont="1" applyFill="1" applyBorder="1" applyAlignment="1">
      <alignment horizontal="center" vertical="center"/>
    </xf>
    <xf numFmtId="0" fontId="10" fillId="9" borderId="1" xfId="0" applyFont="1" applyFill="1" applyBorder="1" applyAlignment="1">
      <alignment horizontal="center" vertical="center"/>
    </xf>
    <xf numFmtId="0" fontId="10" fillId="9" borderId="6" xfId="0" applyFont="1" applyFill="1" applyBorder="1" applyAlignment="1">
      <alignment horizontal="center" vertical="center"/>
    </xf>
    <xf numFmtId="44" fontId="11" fillId="9" borderId="39" xfId="0" applyNumberFormat="1" applyFont="1" applyFill="1" applyBorder="1" applyAlignment="1">
      <alignment horizontal="center" vertical="center"/>
    </xf>
    <xf numFmtId="44" fontId="11" fillId="9" borderId="44" xfId="0" applyNumberFormat="1" applyFont="1" applyFill="1" applyBorder="1" applyAlignment="1">
      <alignment horizontal="center" vertical="center"/>
    </xf>
    <xf numFmtId="44" fontId="11" fillId="9" borderId="42" xfId="0" applyNumberFormat="1" applyFont="1" applyFill="1" applyBorder="1" applyAlignment="1">
      <alignment horizontal="center" vertical="center"/>
    </xf>
    <xf numFmtId="0" fontId="34" fillId="3" borderId="26" xfId="0" applyFont="1" applyFill="1" applyBorder="1" applyAlignment="1">
      <alignment horizontal="center" vertical="center"/>
    </xf>
    <xf numFmtId="0" fontId="34" fillId="0" borderId="0" xfId="0" applyFont="1" applyAlignment="1">
      <alignment horizontal="center" vertical="center"/>
    </xf>
    <xf numFmtId="0" fontId="10" fillId="8" borderId="36"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37" xfId="0" applyFont="1" applyFill="1" applyBorder="1" applyAlignment="1">
      <alignment horizontal="center" vertical="center"/>
    </xf>
    <xf numFmtId="0" fontId="10" fillId="8" borderId="6" xfId="0" applyFont="1" applyFill="1" applyBorder="1" applyAlignment="1">
      <alignment horizontal="center" vertical="center"/>
    </xf>
    <xf numFmtId="44" fontId="11" fillId="8" borderId="39" xfId="0" applyNumberFormat="1" applyFont="1" applyFill="1" applyBorder="1" applyAlignment="1">
      <alignment horizontal="center" vertical="center"/>
    </xf>
    <xf numFmtId="44" fontId="11" fillId="8" borderId="42" xfId="0" applyNumberFormat="1" applyFont="1" applyFill="1" applyBorder="1" applyAlignment="1">
      <alignment horizontal="center" vertical="center"/>
    </xf>
    <xf numFmtId="44" fontId="11" fillId="8" borderId="40" xfId="0" applyNumberFormat="1" applyFont="1" applyFill="1" applyBorder="1" applyAlignment="1">
      <alignment horizontal="center" vertical="center"/>
    </xf>
    <xf numFmtId="44" fontId="11" fillId="8" borderId="43" xfId="0" applyNumberFormat="1" applyFont="1" applyFill="1" applyBorder="1" applyAlignment="1">
      <alignment horizontal="center" vertical="center"/>
    </xf>
    <xf numFmtId="0" fontId="10" fillId="9" borderId="37"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10" fillId="9" borderId="6" xfId="0" applyFont="1" applyFill="1" applyBorder="1" applyAlignment="1">
      <alignment horizontal="center" vertical="center" wrapText="1"/>
    </xf>
    <xf numFmtId="44" fontId="11" fillId="9" borderId="40" xfId="0" applyNumberFormat="1" applyFont="1" applyFill="1" applyBorder="1" applyAlignment="1">
      <alignment horizontal="center" vertical="center"/>
    </xf>
    <xf numFmtId="0" fontId="11" fillId="9" borderId="45" xfId="0" applyFont="1" applyFill="1" applyBorder="1" applyAlignment="1">
      <alignment horizontal="center" vertical="center"/>
    </xf>
    <xf numFmtId="0" fontId="11" fillId="9" borderId="43" xfId="0" applyFont="1" applyFill="1" applyBorder="1" applyAlignment="1">
      <alignment horizontal="center" vertical="center"/>
    </xf>
    <xf numFmtId="44" fontId="11" fillId="9" borderId="43" xfId="0" applyNumberFormat="1" applyFont="1" applyFill="1" applyBorder="1" applyAlignment="1">
      <alignment horizontal="center" vertical="center"/>
    </xf>
    <xf numFmtId="0" fontId="10" fillId="8" borderId="37" xfId="0" applyFont="1" applyFill="1" applyBorder="1" applyAlignment="1">
      <alignment horizontal="center" vertical="center" wrapText="1"/>
    </xf>
    <xf numFmtId="0" fontId="10" fillId="8" borderId="6" xfId="0" applyFont="1" applyFill="1" applyBorder="1" applyAlignment="1">
      <alignment horizontal="center" vertical="center" wrapText="1"/>
    </xf>
    <xf numFmtId="49" fontId="31" fillId="0" borderId="1" xfId="0" applyNumberFormat="1" applyFont="1" applyFill="1" applyBorder="1" applyAlignment="1">
      <alignment horizontal="center" vertical="center" wrapText="1"/>
    </xf>
    <xf numFmtId="49" fontId="33" fillId="3" borderId="30" xfId="0" applyNumberFormat="1" applyFont="1" applyFill="1" applyBorder="1" applyAlignment="1">
      <alignment horizontal="center" vertical="center" wrapText="1"/>
    </xf>
    <xf numFmtId="49" fontId="33" fillId="3" borderId="25" xfId="0" applyNumberFormat="1" applyFont="1" applyFill="1" applyBorder="1" applyAlignment="1">
      <alignment horizontal="center" vertical="center" wrapText="1"/>
    </xf>
    <xf numFmtId="49" fontId="33" fillId="3" borderId="17" xfId="0" applyNumberFormat="1" applyFont="1" applyFill="1" applyBorder="1" applyAlignment="1">
      <alignment horizontal="center" vertical="center" wrapText="1"/>
    </xf>
    <xf numFmtId="49" fontId="33" fillId="3" borderId="31" xfId="0" applyNumberFormat="1" applyFont="1" applyFill="1" applyBorder="1" applyAlignment="1">
      <alignment horizontal="center" vertical="center" wrapText="1"/>
    </xf>
    <xf numFmtId="49" fontId="33" fillId="3" borderId="32" xfId="0" applyNumberFormat="1" applyFont="1" applyFill="1" applyBorder="1" applyAlignment="1">
      <alignment horizontal="center" vertical="center" wrapText="1"/>
    </xf>
    <xf numFmtId="49" fontId="33" fillId="3" borderId="33" xfId="0" applyNumberFormat="1" applyFont="1" applyFill="1" applyBorder="1" applyAlignment="1">
      <alignment horizontal="center" vertical="center" wrapText="1"/>
    </xf>
    <xf numFmtId="49" fontId="32" fillId="3" borderId="27" xfId="0" applyNumberFormat="1" applyFont="1" applyFill="1" applyBorder="1" applyAlignment="1">
      <alignment horizontal="center" vertical="center" wrapText="1"/>
    </xf>
    <xf numFmtId="49" fontId="32" fillId="3" borderId="28" xfId="0" applyNumberFormat="1" applyFont="1" applyFill="1" applyBorder="1" applyAlignment="1">
      <alignment horizontal="center" vertical="center" wrapText="1"/>
    </xf>
    <xf numFmtId="49" fontId="32" fillId="3" borderId="29" xfId="0" applyNumberFormat="1" applyFont="1" applyFill="1" applyBorder="1" applyAlignment="1">
      <alignment horizontal="center" vertical="center" wrapText="1"/>
    </xf>
  </cellXfs>
  <cellStyles count="6">
    <cellStyle name="Millares" xfId="1" builtinId="3"/>
    <cellStyle name="Moneda" xfId="2" builtinId="4"/>
    <cellStyle name="Normal" xfId="0" builtinId="0"/>
    <cellStyle name="Normal 2" xfId="3"/>
    <cellStyle name="Normal 2 2" xfId="4"/>
    <cellStyle name="Normal 3" xfId="5"/>
  </cellStyles>
  <dxfs count="0"/>
  <tableStyles count="0" defaultTableStyle="TableStyleMedium9" defaultPivotStyle="PivotStyleLight16"/>
  <colors>
    <mruColors>
      <color rgb="FFFF6600"/>
      <color rgb="FFFF99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495473</xdr:colOff>
      <xdr:row>184</xdr:row>
      <xdr:rowOff>0</xdr:rowOff>
    </xdr:from>
    <xdr:to>
      <xdr:col>4</xdr:col>
      <xdr:colOff>1499950</xdr:colOff>
      <xdr:row>184</xdr:row>
      <xdr:rowOff>64977</xdr:rowOff>
    </xdr:to>
    <xdr:sp macro="" textlink="">
      <xdr:nvSpPr>
        <xdr:cNvPr id="2" name="Text Box 1">
          <a:extLst>
            <a:ext uri="{FF2B5EF4-FFF2-40B4-BE49-F238E27FC236}">
              <a16:creationId xmlns:a16="http://schemas.microsoft.com/office/drawing/2014/main" xmlns="" id="{00000000-0008-0000-0000-000002000000}"/>
            </a:ext>
          </a:extLst>
        </xdr:cNvPr>
        <xdr:cNvSpPr txBox="1">
          <a:spLocks noChangeArrowheads="1"/>
        </xdr:cNvSpPr>
      </xdr:nvSpPr>
      <xdr:spPr bwMode="auto">
        <a:xfrm>
          <a:off x="6949786" y="24698036"/>
          <a:ext cx="1195211" cy="56855"/>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605</xdr:row>
      <xdr:rowOff>0</xdr:rowOff>
    </xdr:from>
    <xdr:to>
      <xdr:col>4</xdr:col>
      <xdr:colOff>1499950</xdr:colOff>
      <xdr:row>605</xdr:row>
      <xdr:rowOff>64977</xdr:rowOff>
    </xdr:to>
    <xdr:sp macro="" textlink="">
      <xdr:nvSpPr>
        <xdr:cNvPr id="4" name="Text Box 1">
          <a:extLst>
            <a:ext uri="{FF2B5EF4-FFF2-40B4-BE49-F238E27FC236}">
              <a16:creationId xmlns:a16="http://schemas.microsoft.com/office/drawing/2014/main" xmlns="" id="{00000000-0008-0000-0000-000004000000}"/>
            </a:ext>
          </a:extLst>
        </xdr:cNvPr>
        <xdr:cNvSpPr txBox="1">
          <a:spLocks noChangeArrowheads="1"/>
        </xdr:cNvSpPr>
      </xdr:nvSpPr>
      <xdr:spPr bwMode="auto">
        <a:xfrm>
          <a:off x="4291853" y="1355912"/>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624</xdr:row>
      <xdr:rowOff>0</xdr:rowOff>
    </xdr:from>
    <xdr:to>
      <xdr:col>4</xdr:col>
      <xdr:colOff>1499950</xdr:colOff>
      <xdr:row>624</xdr:row>
      <xdr:rowOff>543496</xdr:rowOff>
    </xdr:to>
    <xdr:sp macro="" textlink="">
      <xdr:nvSpPr>
        <xdr:cNvPr id="5" name="Text Box 1">
          <a:extLst>
            <a:ext uri="{FF2B5EF4-FFF2-40B4-BE49-F238E27FC236}">
              <a16:creationId xmlns:a16="http://schemas.microsoft.com/office/drawing/2014/main" xmlns="" id="{00000000-0008-0000-0000-000005000000}"/>
            </a:ext>
          </a:extLst>
        </xdr:cNvPr>
        <xdr:cNvSpPr txBox="1">
          <a:spLocks noChangeArrowheads="1"/>
        </xdr:cNvSpPr>
      </xdr:nvSpPr>
      <xdr:spPr bwMode="auto">
        <a:xfrm>
          <a:off x="4291853" y="1355912"/>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0</xdr:col>
      <xdr:colOff>11201</xdr:colOff>
      <xdr:row>0</xdr:row>
      <xdr:rowOff>1</xdr:rowOff>
    </xdr:from>
    <xdr:to>
      <xdr:col>1</xdr:col>
      <xdr:colOff>309253</xdr:colOff>
      <xdr:row>2</xdr:row>
      <xdr:rowOff>256925</xdr:rowOff>
    </xdr:to>
    <xdr:pic>
      <xdr:nvPicPr>
        <xdr:cNvPr id="9" name="Imagen 1">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biLevel thresh="75000"/>
          <a:extLst>
            <a:ext uri="{28A0092B-C50C-407E-A947-70E740481C1C}">
              <a14:useLocalDpi xmlns:a14="http://schemas.microsoft.com/office/drawing/2010/main" xmlns="" val="0"/>
            </a:ext>
          </a:extLst>
        </a:blip>
        <a:stretch>
          <a:fillRect/>
        </a:stretch>
      </xdr:blipFill>
      <xdr:spPr>
        <a:xfrm>
          <a:off x="11201" y="1"/>
          <a:ext cx="2257481" cy="880379"/>
        </a:xfrm>
        <a:prstGeom prst="rect">
          <a:avLst/>
        </a:prstGeom>
      </xdr:spPr>
    </xdr:pic>
    <xdr:clientData/>
  </xdr:twoCellAnchor>
  <xdr:twoCellAnchor editAs="oneCell">
    <xdr:from>
      <xdr:col>40</xdr:col>
      <xdr:colOff>161017</xdr:colOff>
      <xdr:row>0</xdr:row>
      <xdr:rowOff>0</xdr:rowOff>
    </xdr:from>
    <xdr:to>
      <xdr:col>40</xdr:col>
      <xdr:colOff>1302656</xdr:colOff>
      <xdr:row>2</xdr:row>
      <xdr:rowOff>272142</xdr:rowOff>
    </xdr:to>
    <xdr:pic>
      <xdr:nvPicPr>
        <xdr:cNvPr id="6" name="Imagen 1">
          <a:extLst>
            <a:ext uri="{FF2B5EF4-FFF2-40B4-BE49-F238E27FC236}">
              <a16:creationId xmlns:a16="http://schemas.microsoft.com/office/drawing/2014/main" xmlns="" id="{00000000-0008-0000-0000-000006000000}"/>
            </a:ext>
          </a:extLst>
        </xdr:cNvPr>
        <xdr:cNvPicPr>
          <a:picLocks noChangeAspect="1"/>
        </xdr:cNvPicPr>
      </xdr:nvPicPr>
      <xdr:blipFill>
        <a:blip xmlns:r="http://schemas.openxmlformats.org/officeDocument/2006/relationships" r:embed="rId2" cstate="print">
          <a:biLevel thresh="75000"/>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36975142" y="0"/>
          <a:ext cx="1141639" cy="907142"/>
        </a:xfrm>
        <a:prstGeom prst="rect">
          <a:avLst/>
        </a:prstGeom>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495473</xdr:colOff>
      <xdr:row>0</xdr:row>
      <xdr:rowOff>0</xdr:rowOff>
    </xdr:from>
    <xdr:to>
      <xdr:col>5</xdr:col>
      <xdr:colOff>737950</xdr:colOff>
      <xdr:row>0</xdr:row>
      <xdr:rowOff>64977</xdr:rowOff>
    </xdr:to>
    <xdr:sp macro="" textlink="">
      <xdr:nvSpPr>
        <xdr:cNvPr id="11" name="Text Box 1">
          <a:extLst>
            <a:ext uri="{FF2B5EF4-FFF2-40B4-BE49-F238E27FC236}">
              <a16:creationId xmlns:a16="http://schemas.microsoft.com/office/drawing/2014/main" xmlns="" id="{E04C1A19-9683-4C66-A871-668A7F638056}"/>
            </a:ext>
          </a:extLst>
        </xdr:cNvPr>
        <xdr:cNvSpPr txBox="1">
          <a:spLocks noChangeArrowheads="1"/>
        </xdr:cNvSpPr>
      </xdr:nvSpPr>
      <xdr:spPr bwMode="auto">
        <a:xfrm>
          <a:off x="8448848" y="216217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0</xdr:row>
      <xdr:rowOff>0</xdr:rowOff>
    </xdr:from>
    <xdr:to>
      <xdr:col>5</xdr:col>
      <xdr:colOff>737950</xdr:colOff>
      <xdr:row>0</xdr:row>
      <xdr:rowOff>64977</xdr:rowOff>
    </xdr:to>
    <xdr:sp macro="" textlink="">
      <xdr:nvSpPr>
        <xdr:cNvPr id="12" name="Text Box 1">
          <a:extLst>
            <a:ext uri="{FF2B5EF4-FFF2-40B4-BE49-F238E27FC236}">
              <a16:creationId xmlns:a16="http://schemas.microsoft.com/office/drawing/2014/main" xmlns="" id="{C04692DA-A9E8-44A3-9B80-001143F7D556}"/>
            </a:ext>
          </a:extLst>
        </xdr:cNvPr>
        <xdr:cNvSpPr txBox="1">
          <a:spLocks noChangeArrowheads="1"/>
        </xdr:cNvSpPr>
      </xdr:nvSpPr>
      <xdr:spPr bwMode="auto">
        <a:xfrm>
          <a:off x="8448848" y="279082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0</xdr:row>
      <xdr:rowOff>0</xdr:rowOff>
    </xdr:from>
    <xdr:to>
      <xdr:col>5</xdr:col>
      <xdr:colOff>737950</xdr:colOff>
      <xdr:row>3</xdr:row>
      <xdr:rowOff>43433</xdr:rowOff>
    </xdr:to>
    <xdr:sp macro="" textlink="">
      <xdr:nvSpPr>
        <xdr:cNvPr id="13" name="Text Box 1">
          <a:extLst>
            <a:ext uri="{FF2B5EF4-FFF2-40B4-BE49-F238E27FC236}">
              <a16:creationId xmlns:a16="http://schemas.microsoft.com/office/drawing/2014/main" xmlns="" id="{7EBA8568-A692-4671-A155-DBDF2965ED59}"/>
            </a:ext>
          </a:extLst>
        </xdr:cNvPr>
        <xdr:cNvSpPr txBox="1">
          <a:spLocks noChangeArrowheads="1"/>
        </xdr:cNvSpPr>
      </xdr:nvSpPr>
      <xdr:spPr bwMode="auto">
        <a:xfrm>
          <a:off x="8448848" y="2790825"/>
          <a:ext cx="1004477" cy="543496"/>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oneCellAnchor>
    <xdr:from>
      <xdr:col>4</xdr:col>
      <xdr:colOff>495473</xdr:colOff>
      <xdr:row>1</xdr:row>
      <xdr:rowOff>23813</xdr:rowOff>
    </xdr:from>
    <xdr:ext cx="1004477" cy="64977"/>
    <xdr:sp macro="" textlink="">
      <xdr:nvSpPr>
        <xdr:cNvPr id="5" name="Text Box 1">
          <a:extLst>
            <a:ext uri="{FF2B5EF4-FFF2-40B4-BE49-F238E27FC236}">
              <a16:creationId xmlns:a16="http://schemas.microsoft.com/office/drawing/2014/main" xmlns="" id="{DC6E168D-F941-430E-A150-D8A550AB467A}"/>
            </a:ext>
          </a:extLst>
        </xdr:cNvPr>
        <xdr:cNvSpPr txBox="1">
          <a:spLocks noChangeArrowheads="1"/>
        </xdr:cNvSpPr>
      </xdr:nvSpPr>
      <xdr:spPr bwMode="auto">
        <a:xfrm>
          <a:off x="8448848" y="216217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1</xdr:row>
      <xdr:rowOff>35718</xdr:rowOff>
    </xdr:from>
    <xdr:ext cx="1004477" cy="64977"/>
    <xdr:sp macro="" textlink="">
      <xdr:nvSpPr>
        <xdr:cNvPr id="6" name="Text Box 1">
          <a:extLst>
            <a:ext uri="{FF2B5EF4-FFF2-40B4-BE49-F238E27FC236}">
              <a16:creationId xmlns:a16="http://schemas.microsoft.com/office/drawing/2014/main" xmlns="" id="{B5732E6E-82BA-4647-B359-F9F4FD01AD19}"/>
            </a:ext>
          </a:extLst>
        </xdr:cNvPr>
        <xdr:cNvSpPr txBox="1">
          <a:spLocks noChangeArrowheads="1"/>
        </xdr:cNvSpPr>
      </xdr:nvSpPr>
      <xdr:spPr bwMode="auto">
        <a:xfrm>
          <a:off x="8448848" y="341947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1</xdr:row>
      <xdr:rowOff>35718</xdr:rowOff>
    </xdr:from>
    <xdr:ext cx="1004477" cy="548259"/>
    <xdr:sp macro="" textlink="">
      <xdr:nvSpPr>
        <xdr:cNvPr id="7" name="Text Box 1">
          <a:extLst>
            <a:ext uri="{FF2B5EF4-FFF2-40B4-BE49-F238E27FC236}">
              <a16:creationId xmlns:a16="http://schemas.microsoft.com/office/drawing/2014/main" xmlns="" id="{86EEEB48-7E82-4FD9-8208-CE3C1A698E2B}"/>
            </a:ext>
          </a:extLst>
        </xdr:cNvPr>
        <xdr:cNvSpPr txBox="1">
          <a:spLocks noChangeArrowheads="1"/>
        </xdr:cNvSpPr>
      </xdr:nvSpPr>
      <xdr:spPr bwMode="auto">
        <a:xfrm>
          <a:off x="8448848" y="3419475"/>
          <a:ext cx="1004477" cy="543496"/>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2</xdr:row>
      <xdr:rowOff>59532</xdr:rowOff>
    </xdr:from>
    <xdr:ext cx="1004477" cy="64977"/>
    <xdr:sp macro="" textlink="">
      <xdr:nvSpPr>
        <xdr:cNvPr id="8" name="Text Box 1">
          <a:extLst>
            <a:ext uri="{FF2B5EF4-FFF2-40B4-BE49-F238E27FC236}">
              <a16:creationId xmlns:a16="http://schemas.microsoft.com/office/drawing/2014/main" xmlns="" id="{2A1DA3EB-F9AE-4720-A612-75460DAC5E1C}"/>
            </a:ext>
          </a:extLst>
        </xdr:cNvPr>
        <xdr:cNvSpPr txBox="1">
          <a:spLocks noChangeArrowheads="1"/>
        </xdr:cNvSpPr>
      </xdr:nvSpPr>
      <xdr:spPr bwMode="auto">
        <a:xfrm>
          <a:off x="8448848" y="153352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2</xdr:row>
      <xdr:rowOff>59532</xdr:rowOff>
    </xdr:from>
    <xdr:ext cx="1004477" cy="64977"/>
    <xdr:sp macro="" textlink="">
      <xdr:nvSpPr>
        <xdr:cNvPr id="9" name="Text Box 1">
          <a:extLst>
            <a:ext uri="{FF2B5EF4-FFF2-40B4-BE49-F238E27FC236}">
              <a16:creationId xmlns:a16="http://schemas.microsoft.com/office/drawing/2014/main" xmlns="" id="{C382C37B-BEF6-41FE-A5E3-C5531BC60329}"/>
            </a:ext>
          </a:extLst>
        </xdr:cNvPr>
        <xdr:cNvSpPr txBox="1">
          <a:spLocks noChangeArrowheads="1"/>
        </xdr:cNvSpPr>
      </xdr:nvSpPr>
      <xdr:spPr bwMode="auto">
        <a:xfrm>
          <a:off x="8448848" y="153352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2</xdr:row>
      <xdr:rowOff>59532</xdr:rowOff>
    </xdr:from>
    <xdr:ext cx="1004477" cy="548259"/>
    <xdr:sp macro="" textlink="">
      <xdr:nvSpPr>
        <xdr:cNvPr id="10" name="Text Box 1">
          <a:extLst>
            <a:ext uri="{FF2B5EF4-FFF2-40B4-BE49-F238E27FC236}">
              <a16:creationId xmlns:a16="http://schemas.microsoft.com/office/drawing/2014/main" xmlns="" id="{94AE86FB-7B27-4813-B449-7C63C6EB2588}"/>
            </a:ext>
          </a:extLst>
        </xdr:cNvPr>
        <xdr:cNvSpPr txBox="1">
          <a:spLocks noChangeArrowheads="1"/>
        </xdr:cNvSpPr>
      </xdr:nvSpPr>
      <xdr:spPr bwMode="auto">
        <a:xfrm>
          <a:off x="8448848" y="1533525"/>
          <a:ext cx="1004477" cy="543496"/>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zuniga/Desktop/Mayra%20Zuniga%20Escritorio/PROCESOS%202019/INVENTARIO%20CONTABLE%20AL%2031-12-2019%20imprimir.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IENES MAYORES - RNPN"/>
      <sheetName val="CONCILIACION (2)"/>
      <sheetName val="Detrimento "/>
      <sheetName val="MAYORES DONADOS Y DESC. CAJA FU"/>
      <sheetName val="DESCARGO DE BIENES MAYO-2018"/>
      <sheetName val="PROY-BID-40639"/>
      <sheetName val="RNPB BID-40639"/>
    </sheetNames>
    <sheetDataSet>
      <sheetData sheetId="0">
        <row r="620">
          <cell r="J620">
            <v>277355.68000000005</v>
          </cell>
        </row>
        <row r="624">
          <cell r="J624">
            <v>14126.02</v>
          </cell>
        </row>
        <row r="627">
          <cell r="J627">
            <v>1977.5</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00B050"/>
    <pageSetUpPr fitToPage="1"/>
  </sheetPr>
  <dimension ref="A1:BF796"/>
  <sheetViews>
    <sheetView tabSelected="1" zoomScale="60" zoomScaleNormal="60" zoomScaleSheetLayoutView="50" workbookViewId="0">
      <pane ySplit="4" topLeftCell="A5" activePane="bottomLeft" state="frozen"/>
      <selection pane="bottomLeft" activeCell="AK711" sqref="AK711"/>
    </sheetView>
  </sheetViews>
  <sheetFormatPr baseColWidth="10" defaultRowHeight="18.75"/>
  <cols>
    <col min="1" max="1" width="29.42578125" style="3" customWidth="1"/>
    <col min="2" max="2" width="41.7109375" style="3" customWidth="1"/>
    <col min="3" max="3" width="23.28515625" style="12" customWidth="1"/>
    <col min="4" max="4" width="24.85546875" style="3" customWidth="1"/>
    <col min="5" max="6" width="30.7109375" style="3" customWidth="1"/>
    <col min="7" max="7" width="20.85546875" style="3" bestFit="1" customWidth="1"/>
    <col min="8" max="8" width="13" style="3" customWidth="1"/>
    <col min="9" max="9" width="15.7109375" style="10" customWidth="1"/>
    <col min="10" max="10" width="28.140625" style="13" customWidth="1"/>
    <col min="11" max="11" width="23.28515625" style="3" customWidth="1"/>
    <col min="12" max="12" width="27" style="3" customWidth="1"/>
    <col min="13" max="13" width="17.140625" style="3" hidden="1" customWidth="1"/>
    <col min="14" max="14" width="20.85546875" style="3" hidden="1" customWidth="1"/>
    <col min="15" max="16" width="21.28515625" style="3" hidden="1" customWidth="1"/>
    <col min="17" max="17" width="21.28515625" style="13" hidden="1" customWidth="1"/>
    <col min="18" max="18" width="21" style="13" hidden="1" customWidth="1"/>
    <col min="19" max="20" width="21.28515625" style="13" hidden="1" customWidth="1"/>
    <col min="21" max="21" width="18.140625" style="13" hidden="1" customWidth="1"/>
    <col min="22" max="25" width="21.28515625" style="13" hidden="1" customWidth="1"/>
    <col min="26" max="26" width="27.85546875" style="13" hidden="1" customWidth="1"/>
    <col min="27" max="27" width="21.28515625" style="13" hidden="1" customWidth="1"/>
    <col min="28" max="28" width="18.7109375" style="13" hidden="1" customWidth="1"/>
    <col min="29" max="29" width="19.42578125" style="13" hidden="1" customWidth="1"/>
    <col min="30" max="30" width="21.85546875" style="13" hidden="1" customWidth="1"/>
    <col min="31" max="31" width="21" style="13" hidden="1" customWidth="1"/>
    <col min="32" max="32" width="24.85546875" style="13" hidden="1" customWidth="1"/>
    <col min="33" max="33" width="21.28515625" style="13" hidden="1" customWidth="1"/>
    <col min="34" max="34" width="24.42578125" style="13" hidden="1" customWidth="1"/>
    <col min="35" max="35" width="21.28515625" style="13" hidden="1" customWidth="1"/>
    <col min="36" max="36" width="21.28515625" style="13" customWidth="1"/>
    <col min="37" max="39" width="28.7109375" style="32" customWidth="1"/>
    <col min="40" max="40" width="23.140625" style="13" customWidth="1"/>
    <col min="41" max="41" width="20.140625" style="3" customWidth="1"/>
    <col min="42" max="42" width="18.7109375" style="2" hidden="1" customWidth="1"/>
    <col min="43" max="43" width="29.140625" style="2" hidden="1" customWidth="1"/>
    <col min="44" max="44" width="5.5703125" style="6" hidden="1" customWidth="1"/>
    <col min="45" max="45" width="20.5703125" style="33" hidden="1" customWidth="1"/>
    <col min="46" max="16384" width="11.42578125" style="6"/>
  </cols>
  <sheetData>
    <row r="1" spans="1:45" ht="24.95" customHeight="1">
      <c r="A1" s="240" t="s">
        <v>2420</v>
      </c>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row>
    <row r="2" spans="1:45" ht="24.95" customHeight="1">
      <c r="A2" s="240"/>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0"/>
      <c r="AN2" s="240"/>
      <c r="AO2" s="240"/>
      <c r="AP2" s="240"/>
      <c r="AQ2" s="240"/>
      <c r="AS2" s="33">
        <v>38046.86</v>
      </c>
    </row>
    <row r="3" spans="1:45" ht="24.95" customHeight="1" thickBo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row>
    <row r="4" spans="1:45" ht="46.5" customHeight="1" thickBot="1">
      <c r="A4" s="36" t="s">
        <v>0</v>
      </c>
      <c r="B4" s="37" t="s">
        <v>1</v>
      </c>
      <c r="C4" s="37" t="s">
        <v>2</v>
      </c>
      <c r="D4" s="37" t="s">
        <v>3</v>
      </c>
      <c r="E4" s="37" t="s">
        <v>4</v>
      </c>
      <c r="F4" s="37" t="s">
        <v>5</v>
      </c>
      <c r="G4" s="37" t="s">
        <v>1604</v>
      </c>
      <c r="H4" s="37" t="s">
        <v>6</v>
      </c>
      <c r="I4" s="38" t="s">
        <v>1607</v>
      </c>
      <c r="J4" s="39" t="s">
        <v>7</v>
      </c>
      <c r="K4" s="40" t="s">
        <v>1605</v>
      </c>
      <c r="L4" s="40" t="s">
        <v>1606</v>
      </c>
      <c r="M4" s="39" t="s">
        <v>1950</v>
      </c>
      <c r="N4" s="39" t="s">
        <v>1951</v>
      </c>
      <c r="O4" s="39" t="s">
        <v>1952</v>
      </c>
      <c r="P4" s="39" t="s">
        <v>1953</v>
      </c>
      <c r="Q4" s="39" t="s">
        <v>1954</v>
      </c>
      <c r="R4" s="39" t="s">
        <v>1955</v>
      </c>
      <c r="S4" s="39" t="s">
        <v>1956</v>
      </c>
      <c r="T4" s="39" t="s">
        <v>1957</v>
      </c>
      <c r="U4" s="39" t="s">
        <v>1958</v>
      </c>
      <c r="V4" s="39" t="s">
        <v>1959</v>
      </c>
      <c r="W4" s="39" t="s">
        <v>1960</v>
      </c>
      <c r="X4" s="39" t="s">
        <v>1961</v>
      </c>
      <c r="Y4" s="39" t="s">
        <v>1962</v>
      </c>
      <c r="Z4" s="39" t="s">
        <v>1963</v>
      </c>
      <c r="AA4" s="39" t="s">
        <v>1964</v>
      </c>
      <c r="AB4" s="39" t="s">
        <v>1965</v>
      </c>
      <c r="AC4" s="39" t="s">
        <v>1966</v>
      </c>
      <c r="AD4" s="39" t="s">
        <v>1967</v>
      </c>
      <c r="AE4" s="39" t="s">
        <v>1968</v>
      </c>
      <c r="AF4" s="41" t="s">
        <v>1969</v>
      </c>
      <c r="AG4" s="39" t="s">
        <v>1970</v>
      </c>
      <c r="AH4" s="41" t="s">
        <v>1934</v>
      </c>
      <c r="AI4" s="39" t="s">
        <v>1971</v>
      </c>
      <c r="AJ4" s="39" t="s">
        <v>1972</v>
      </c>
      <c r="AK4" s="39" t="s">
        <v>2048</v>
      </c>
      <c r="AL4" s="39" t="s">
        <v>2309</v>
      </c>
      <c r="AM4" s="39" t="s">
        <v>2421</v>
      </c>
      <c r="AN4" s="39" t="s">
        <v>1973</v>
      </c>
      <c r="AO4" s="39" t="s">
        <v>2422</v>
      </c>
      <c r="AP4" s="17" t="s">
        <v>1103</v>
      </c>
      <c r="AQ4" s="18" t="s">
        <v>8</v>
      </c>
    </row>
    <row r="5" spans="1:45" s="47" customFormat="1" ht="50.1" customHeight="1">
      <c r="A5" s="169" t="s">
        <v>26</v>
      </c>
      <c r="B5" s="170" t="s">
        <v>625</v>
      </c>
      <c r="C5" s="170" t="s">
        <v>27</v>
      </c>
      <c r="D5" s="170" t="s">
        <v>15</v>
      </c>
      <c r="E5" s="170" t="s">
        <v>28</v>
      </c>
      <c r="F5" s="170" t="s">
        <v>29</v>
      </c>
      <c r="G5" s="170" t="s">
        <v>1104</v>
      </c>
      <c r="H5" s="170" t="s">
        <v>30</v>
      </c>
      <c r="I5" s="171">
        <v>35796</v>
      </c>
      <c r="J5" s="172">
        <f>369900/8.75</f>
        <v>42274.285714285717</v>
      </c>
      <c r="K5" s="139">
        <f t="shared" ref="K5:K36" si="0">J5*0.1</f>
        <v>4227.4285714285716</v>
      </c>
      <c r="L5" s="139">
        <f>+J5-K5</f>
        <v>38046.857142857145</v>
      </c>
      <c r="M5" s="172">
        <v>3804.69</v>
      </c>
      <c r="N5" s="172">
        <v>3804.69</v>
      </c>
      <c r="O5" s="172">
        <v>3804.69</v>
      </c>
      <c r="P5" s="172">
        <v>3804.69</v>
      </c>
      <c r="Q5" s="172">
        <v>3804.69</v>
      </c>
      <c r="R5" s="172">
        <v>3804.69</v>
      </c>
      <c r="S5" s="172">
        <v>3804.69</v>
      </c>
      <c r="T5" s="172">
        <v>3804.69</v>
      </c>
      <c r="U5" s="172">
        <v>3804.69</v>
      </c>
      <c r="V5" s="172">
        <v>3804.66</v>
      </c>
      <c r="W5" s="172">
        <v>0</v>
      </c>
      <c r="X5" s="172">
        <v>0</v>
      </c>
      <c r="Y5" s="172">
        <v>0</v>
      </c>
      <c r="Z5" s="172">
        <v>0</v>
      </c>
      <c r="AA5" s="172">
        <v>0</v>
      </c>
      <c r="AB5" s="172">
        <v>0</v>
      </c>
      <c r="AC5" s="172">
        <v>0</v>
      </c>
      <c r="AD5" s="172">
        <v>0</v>
      </c>
      <c r="AE5" s="172">
        <v>0</v>
      </c>
      <c r="AF5" s="172">
        <v>0</v>
      </c>
      <c r="AG5" s="172">
        <v>0</v>
      </c>
      <c r="AH5" s="172">
        <v>0</v>
      </c>
      <c r="AI5" s="172">
        <v>0</v>
      </c>
      <c r="AJ5" s="172">
        <v>0</v>
      </c>
      <c r="AK5" s="172">
        <v>0</v>
      </c>
      <c r="AL5" s="172">
        <v>0</v>
      </c>
      <c r="AM5" s="172">
        <v>0</v>
      </c>
      <c r="AN5" s="139">
        <f>SUM(M5:AM5)</f>
        <v>38046.869999999995</v>
      </c>
      <c r="AO5" s="139">
        <f t="shared" ref="AO5:AO36" si="1">+J5-AN5</f>
        <v>4227.4157142857221</v>
      </c>
      <c r="AP5" s="75" t="s">
        <v>1623</v>
      </c>
      <c r="AQ5" s="96" t="s">
        <v>11</v>
      </c>
      <c r="AR5" s="51"/>
      <c r="AS5" s="48">
        <f>L5-AN5</f>
        <v>-1.2857142850407399E-2</v>
      </c>
    </row>
    <row r="6" spans="1:45" s="47" customFormat="1" ht="50.1" customHeight="1">
      <c r="A6" s="55" t="s">
        <v>12</v>
      </c>
      <c r="B6" s="46" t="s">
        <v>13</v>
      </c>
      <c r="C6" s="46" t="s">
        <v>14</v>
      </c>
      <c r="D6" s="46" t="s">
        <v>15</v>
      </c>
      <c r="E6" s="46" t="s">
        <v>16</v>
      </c>
      <c r="F6" s="46" t="s">
        <v>17</v>
      </c>
      <c r="G6" s="46" t="s">
        <v>1104</v>
      </c>
      <c r="H6" s="46" t="s">
        <v>18</v>
      </c>
      <c r="I6" s="58">
        <v>37561</v>
      </c>
      <c r="J6" s="106">
        <v>10854.7</v>
      </c>
      <c r="K6" s="15">
        <f t="shared" si="0"/>
        <v>1085.47</v>
      </c>
      <c r="L6" s="15">
        <f t="shared" ref="L6:L36" si="2">+J6-K6</f>
        <v>9769.2300000000014</v>
      </c>
      <c r="M6" s="15">
        <v>0</v>
      </c>
      <c r="N6" s="15">
        <v>0</v>
      </c>
      <c r="O6" s="15">
        <v>0</v>
      </c>
      <c r="P6" s="15">
        <v>0</v>
      </c>
      <c r="Q6" s="15">
        <v>0</v>
      </c>
      <c r="R6" s="15">
        <v>0</v>
      </c>
      <c r="S6" s="15">
        <v>0</v>
      </c>
      <c r="T6" s="15">
        <v>3023.02</v>
      </c>
      <c r="U6" s="15">
        <f>976.92</f>
        <v>976.92</v>
      </c>
      <c r="V6" s="15">
        <v>976.92</v>
      </c>
      <c r="W6" s="15">
        <v>976.92</v>
      </c>
      <c r="X6" s="15">
        <v>976.92</v>
      </c>
      <c r="Y6" s="15">
        <v>976.92</v>
      </c>
      <c r="Z6" s="15">
        <v>976.92</v>
      </c>
      <c r="AA6" s="15">
        <v>884.69</v>
      </c>
      <c r="AB6" s="15">
        <v>0</v>
      </c>
      <c r="AC6" s="15">
        <v>0</v>
      </c>
      <c r="AD6" s="15">
        <v>0</v>
      </c>
      <c r="AE6" s="15">
        <v>0</v>
      </c>
      <c r="AF6" s="15">
        <v>0</v>
      </c>
      <c r="AG6" s="15">
        <v>0</v>
      </c>
      <c r="AH6" s="15">
        <v>0</v>
      </c>
      <c r="AI6" s="15">
        <v>0</v>
      </c>
      <c r="AJ6" s="15">
        <v>0</v>
      </c>
      <c r="AK6" s="15">
        <v>0</v>
      </c>
      <c r="AL6" s="172">
        <v>0</v>
      </c>
      <c r="AM6" s="172">
        <v>0</v>
      </c>
      <c r="AN6" s="15">
        <f>SUM(M6:AM6)</f>
        <v>9769.23</v>
      </c>
      <c r="AO6" s="15">
        <f t="shared" si="1"/>
        <v>1085.4700000000012</v>
      </c>
      <c r="AP6" s="76" t="s">
        <v>1623</v>
      </c>
      <c r="AQ6" s="94" t="s">
        <v>11</v>
      </c>
      <c r="AR6" s="51"/>
      <c r="AS6" s="48">
        <f t="shared" ref="AS6:AS75" si="3">L6-AN6</f>
        <v>0</v>
      </c>
    </row>
    <row r="7" spans="1:45" s="47" customFormat="1" ht="50.1" customHeight="1">
      <c r="A7" s="55" t="s">
        <v>19</v>
      </c>
      <c r="B7" s="46" t="s">
        <v>20</v>
      </c>
      <c r="C7" s="46" t="s">
        <v>21</v>
      </c>
      <c r="D7" s="46" t="s">
        <v>22</v>
      </c>
      <c r="E7" s="46" t="s">
        <v>23</v>
      </c>
      <c r="F7" s="46" t="s">
        <v>24</v>
      </c>
      <c r="G7" s="46" t="s">
        <v>1104</v>
      </c>
      <c r="H7" s="46" t="s">
        <v>25</v>
      </c>
      <c r="I7" s="58">
        <v>38706</v>
      </c>
      <c r="J7" s="106">
        <v>15226.59</v>
      </c>
      <c r="K7" s="15">
        <f t="shared" si="0"/>
        <v>1522.6590000000001</v>
      </c>
      <c r="L7" s="15">
        <f t="shared" si="2"/>
        <v>13703.931</v>
      </c>
      <c r="M7" s="106">
        <v>0</v>
      </c>
      <c r="N7" s="106">
        <v>0</v>
      </c>
      <c r="O7" s="106">
        <v>0</v>
      </c>
      <c r="P7" s="106">
        <v>0</v>
      </c>
      <c r="Q7" s="106">
        <v>0</v>
      </c>
      <c r="R7" s="106">
        <v>0</v>
      </c>
      <c r="S7" s="106">
        <v>0</v>
      </c>
      <c r="T7" s="106">
        <v>0</v>
      </c>
      <c r="U7" s="106">
        <v>1412.26</v>
      </c>
      <c r="V7" s="106">
        <v>1370.39</v>
      </c>
      <c r="W7" s="106">
        <v>1370.39</v>
      </c>
      <c r="X7" s="106">
        <v>1370.39</v>
      </c>
      <c r="Y7" s="106">
        <v>1370.39</v>
      </c>
      <c r="Z7" s="106">
        <v>1370.39</v>
      </c>
      <c r="AA7" s="106">
        <v>1370.39</v>
      </c>
      <c r="AB7" s="106">
        <v>0</v>
      </c>
      <c r="AC7" s="106">
        <v>0</v>
      </c>
      <c r="AD7" s="106">
        <v>1370.39</v>
      </c>
      <c r="AE7" s="106">
        <f>1328.55+1370.39</f>
        <v>2698.94</v>
      </c>
      <c r="AF7" s="106">
        <v>0</v>
      </c>
      <c r="AG7" s="106">
        <v>0</v>
      </c>
      <c r="AH7" s="106">
        <v>0</v>
      </c>
      <c r="AI7" s="106">
        <v>0</v>
      </c>
      <c r="AJ7" s="106">
        <v>0</v>
      </c>
      <c r="AK7" s="106">
        <v>0</v>
      </c>
      <c r="AL7" s="172">
        <v>0</v>
      </c>
      <c r="AM7" s="172">
        <v>0</v>
      </c>
      <c r="AN7" s="15">
        <f>SUM(M7:AM7)</f>
        <v>13703.93</v>
      </c>
      <c r="AO7" s="15">
        <f t="shared" si="1"/>
        <v>1522.6599999999999</v>
      </c>
      <c r="AP7" s="76" t="s">
        <v>1623</v>
      </c>
      <c r="AQ7" s="94" t="s">
        <v>11</v>
      </c>
      <c r="AR7" s="51"/>
      <c r="AS7" s="48">
        <f t="shared" si="3"/>
        <v>1.0000000002037268E-3</v>
      </c>
    </row>
    <row r="8" spans="1:45" s="47" customFormat="1" ht="47.25" customHeight="1">
      <c r="A8" s="55" t="s">
        <v>39</v>
      </c>
      <c r="B8" s="46" t="s">
        <v>1783</v>
      </c>
      <c r="C8" s="46" t="s">
        <v>40</v>
      </c>
      <c r="D8" s="46" t="s">
        <v>41</v>
      </c>
      <c r="E8" s="46" t="s">
        <v>42</v>
      </c>
      <c r="F8" s="46" t="s">
        <v>43</v>
      </c>
      <c r="G8" s="46" t="s">
        <v>1104</v>
      </c>
      <c r="H8" s="46" t="s">
        <v>44</v>
      </c>
      <c r="I8" s="58">
        <v>38961</v>
      </c>
      <c r="J8" s="106">
        <v>34924</v>
      </c>
      <c r="K8" s="15">
        <f t="shared" si="0"/>
        <v>3492.4</v>
      </c>
      <c r="L8" s="15">
        <f t="shared" si="2"/>
        <v>31431.599999999999</v>
      </c>
      <c r="M8" s="106">
        <v>0</v>
      </c>
      <c r="N8" s="106">
        <v>0</v>
      </c>
      <c r="O8" s="106">
        <v>0</v>
      </c>
      <c r="P8" s="106">
        <v>0</v>
      </c>
      <c r="Q8" s="106">
        <v>0</v>
      </c>
      <c r="R8" s="106">
        <v>0</v>
      </c>
      <c r="S8" s="106">
        <v>0</v>
      </c>
      <c r="T8" s="106">
        <v>0</v>
      </c>
      <c r="U8" s="106">
        <v>1047.72</v>
      </c>
      <c r="V8" s="106">
        <v>3143.16</v>
      </c>
      <c r="W8" s="106">
        <v>3143.16</v>
      </c>
      <c r="X8" s="106">
        <v>3143.16</v>
      </c>
      <c r="Y8" s="106">
        <v>3143.16</v>
      </c>
      <c r="Z8" s="106">
        <v>3143.16</v>
      </c>
      <c r="AA8" s="106">
        <v>3143.16</v>
      </c>
      <c r="AB8" s="106">
        <v>0</v>
      </c>
      <c r="AC8" s="106">
        <v>3143.16</v>
      </c>
      <c r="AD8" s="106">
        <v>3143.16</v>
      </c>
      <c r="AE8" s="106">
        <v>3143.16</v>
      </c>
      <c r="AF8" s="106">
        <v>0</v>
      </c>
      <c r="AG8" s="106">
        <v>2095.44</v>
      </c>
      <c r="AH8" s="106">
        <v>0</v>
      </c>
      <c r="AI8" s="106">
        <v>0</v>
      </c>
      <c r="AJ8" s="106">
        <v>0</v>
      </c>
      <c r="AK8" s="106">
        <v>0</v>
      </c>
      <c r="AL8" s="172">
        <v>0</v>
      </c>
      <c r="AM8" s="172">
        <v>0</v>
      </c>
      <c r="AN8" s="15">
        <f>SUM(M8:AM8)</f>
        <v>31431.599999999999</v>
      </c>
      <c r="AO8" s="15">
        <f t="shared" si="1"/>
        <v>3492.4000000000015</v>
      </c>
      <c r="AP8" s="76" t="s">
        <v>1623</v>
      </c>
      <c r="AQ8" s="94" t="s">
        <v>11</v>
      </c>
      <c r="AR8" s="51"/>
      <c r="AS8" s="48">
        <f t="shared" si="3"/>
        <v>0</v>
      </c>
    </row>
    <row r="9" spans="1:45" s="47" customFormat="1" ht="50.1" customHeight="1">
      <c r="A9" s="55" t="s">
        <v>35</v>
      </c>
      <c r="B9" s="46" t="s">
        <v>626</v>
      </c>
      <c r="C9" s="46" t="s">
        <v>2068</v>
      </c>
      <c r="D9" s="46" t="s">
        <v>15</v>
      </c>
      <c r="E9" s="46" t="s">
        <v>36</v>
      </c>
      <c r="F9" s="46" t="s">
        <v>37</v>
      </c>
      <c r="G9" s="46" t="s">
        <v>1104</v>
      </c>
      <c r="H9" s="46" t="s">
        <v>38</v>
      </c>
      <c r="I9" s="58">
        <v>39356</v>
      </c>
      <c r="J9" s="106">
        <v>13900</v>
      </c>
      <c r="K9" s="15">
        <f t="shared" si="0"/>
        <v>1390</v>
      </c>
      <c r="L9" s="15">
        <f t="shared" si="2"/>
        <v>12510</v>
      </c>
      <c r="M9" s="106">
        <v>0</v>
      </c>
      <c r="N9" s="106">
        <v>0</v>
      </c>
      <c r="O9" s="106">
        <v>0</v>
      </c>
      <c r="P9" s="106">
        <v>0</v>
      </c>
      <c r="Q9" s="106">
        <v>0</v>
      </c>
      <c r="R9" s="106">
        <v>0</v>
      </c>
      <c r="S9" s="106">
        <v>0</v>
      </c>
      <c r="T9" s="106">
        <v>0</v>
      </c>
      <c r="U9" s="106">
        <v>0</v>
      </c>
      <c r="V9" s="106">
        <v>312.75</v>
      </c>
      <c r="W9" s="106">
        <v>1251</v>
      </c>
      <c r="X9" s="106">
        <v>1251</v>
      </c>
      <c r="Y9" s="106">
        <v>1251</v>
      </c>
      <c r="Z9" s="106">
        <v>1251</v>
      </c>
      <c r="AA9" s="106">
        <v>1251</v>
      </c>
      <c r="AB9" s="106">
        <v>0</v>
      </c>
      <c r="AC9" s="106">
        <v>1251</v>
      </c>
      <c r="AD9" s="106">
        <v>1251</v>
      </c>
      <c r="AE9" s="106">
        <v>1251</v>
      </c>
      <c r="AF9" s="106">
        <v>0</v>
      </c>
      <c r="AG9" s="106">
        <v>1251</v>
      </c>
      <c r="AH9" s="106">
        <v>0</v>
      </c>
      <c r="AI9" s="106">
        <v>938.26</v>
      </c>
      <c r="AJ9" s="106">
        <v>0</v>
      </c>
      <c r="AK9" s="106">
        <v>0</v>
      </c>
      <c r="AL9" s="172">
        <v>0</v>
      </c>
      <c r="AM9" s="172">
        <v>0</v>
      </c>
      <c r="AN9" s="15">
        <f t="shared" ref="AN9:AN17" si="4">SUM(M9:AM9)</f>
        <v>12510.01</v>
      </c>
      <c r="AO9" s="15">
        <f t="shared" si="1"/>
        <v>1389.9899999999998</v>
      </c>
      <c r="AP9" s="84" t="s">
        <v>1623</v>
      </c>
      <c r="AQ9" s="85" t="s">
        <v>11</v>
      </c>
      <c r="AR9" s="51"/>
      <c r="AS9" s="48">
        <f t="shared" si="3"/>
        <v>-1.0000000000218279E-2</v>
      </c>
    </row>
    <row r="10" spans="1:45" s="47" customFormat="1" ht="50.1" customHeight="1">
      <c r="A10" s="55" t="s">
        <v>45</v>
      </c>
      <c r="B10" s="46" t="s">
        <v>1784</v>
      </c>
      <c r="C10" s="46" t="s">
        <v>40</v>
      </c>
      <c r="D10" s="46" t="s">
        <v>41</v>
      </c>
      <c r="E10" s="46" t="s">
        <v>46</v>
      </c>
      <c r="F10" s="46" t="s">
        <v>47</v>
      </c>
      <c r="G10" s="46" t="s">
        <v>1104</v>
      </c>
      <c r="H10" s="46" t="s">
        <v>33</v>
      </c>
      <c r="I10" s="58">
        <v>39539</v>
      </c>
      <c r="J10" s="106">
        <v>34500</v>
      </c>
      <c r="K10" s="15">
        <f t="shared" si="0"/>
        <v>3450</v>
      </c>
      <c r="L10" s="15">
        <f t="shared" si="2"/>
        <v>31050</v>
      </c>
      <c r="M10" s="106">
        <v>0</v>
      </c>
      <c r="N10" s="106">
        <v>0</v>
      </c>
      <c r="O10" s="106">
        <v>0</v>
      </c>
      <c r="P10" s="106">
        <v>0</v>
      </c>
      <c r="Q10" s="106">
        <v>0</v>
      </c>
      <c r="R10" s="106">
        <v>0</v>
      </c>
      <c r="S10" s="106">
        <v>0</v>
      </c>
      <c r="T10" s="106">
        <v>0</v>
      </c>
      <c r="U10" s="106">
        <v>0</v>
      </c>
      <c r="V10" s="106">
        <v>0</v>
      </c>
      <c r="W10" s="106">
        <v>4743.75</v>
      </c>
      <c r="X10" s="106">
        <v>6210</v>
      </c>
      <c r="Y10" s="106">
        <v>6210</v>
      </c>
      <c r="Z10" s="106">
        <v>6210</v>
      </c>
      <c r="AA10" s="106">
        <v>3105</v>
      </c>
      <c r="AB10" s="106">
        <v>-11686.87</v>
      </c>
      <c r="AC10" s="106">
        <v>3105</v>
      </c>
      <c r="AD10" s="106">
        <v>3105</v>
      </c>
      <c r="AE10" s="106">
        <v>3105</v>
      </c>
      <c r="AF10" s="106">
        <v>-301.88</v>
      </c>
      <c r="AG10" s="106">
        <v>3105</v>
      </c>
      <c r="AH10" s="106">
        <v>0</v>
      </c>
      <c r="AI10" s="106">
        <v>3105</v>
      </c>
      <c r="AJ10" s="106">
        <v>1035</v>
      </c>
      <c r="AK10" s="106">
        <v>0</v>
      </c>
      <c r="AL10" s="172">
        <v>0</v>
      </c>
      <c r="AM10" s="172">
        <v>0</v>
      </c>
      <c r="AN10" s="15">
        <f t="shared" si="4"/>
        <v>31049.999999999996</v>
      </c>
      <c r="AO10" s="15">
        <f t="shared" si="1"/>
        <v>3450.0000000000036</v>
      </c>
      <c r="AP10" s="76" t="s">
        <v>1623</v>
      </c>
      <c r="AQ10" s="94" t="s">
        <v>11</v>
      </c>
      <c r="AR10" s="51"/>
      <c r="AS10" s="48">
        <f t="shared" si="3"/>
        <v>0</v>
      </c>
    </row>
    <row r="11" spans="1:45" s="47" customFormat="1" ht="50.1" customHeight="1">
      <c r="A11" s="55" t="s">
        <v>48</v>
      </c>
      <c r="B11" s="46" t="s">
        <v>1785</v>
      </c>
      <c r="C11" s="46" t="s">
        <v>40</v>
      </c>
      <c r="D11" s="46" t="s">
        <v>49</v>
      </c>
      <c r="E11" s="46" t="s">
        <v>50</v>
      </c>
      <c r="F11" s="46" t="s">
        <v>51</v>
      </c>
      <c r="G11" s="46" t="s">
        <v>1104</v>
      </c>
      <c r="H11" s="46" t="s">
        <v>32</v>
      </c>
      <c r="I11" s="58">
        <v>39539</v>
      </c>
      <c r="J11" s="106">
        <v>19712</v>
      </c>
      <c r="K11" s="15">
        <f t="shared" si="0"/>
        <v>1971.2</v>
      </c>
      <c r="L11" s="15">
        <f t="shared" si="2"/>
        <v>17740.8</v>
      </c>
      <c r="M11" s="106">
        <v>0</v>
      </c>
      <c r="N11" s="106">
        <v>0</v>
      </c>
      <c r="O11" s="106">
        <v>0</v>
      </c>
      <c r="P11" s="106">
        <v>0</v>
      </c>
      <c r="Q11" s="106">
        <v>0</v>
      </c>
      <c r="R11" s="106">
        <v>0</v>
      </c>
      <c r="S11" s="106">
        <v>0</v>
      </c>
      <c r="T11" s="106">
        <v>0</v>
      </c>
      <c r="U11" s="106">
        <v>0</v>
      </c>
      <c r="V11" s="106">
        <v>0</v>
      </c>
      <c r="W11" s="106">
        <v>2710.4</v>
      </c>
      <c r="X11" s="106">
        <v>3548.16</v>
      </c>
      <c r="Y11" s="106">
        <v>3548.16</v>
      </c>
      <c r="Z11" s="106">
        <v>3548.16</v>
      </c>
      <c r="AA11" s="106">
        <v>1774.08</v>
      </c>
      <c r="AB11" s="106">
        <v>-6677.44</v>
      </c>
      <c r="AC11" s="106">
        <v>1774.08</v>
      </c>
      <c r="AD11" s="106">
        <v>1774.08</v>
      </c>
      <c r="AE11" s="106">
        <v>1774.08</v>
      </c>
      <c r="AF11" s="106">
        <v>-172.48</v>
      </c>
      <c r="AG11" s="106">
        <v>1774.08</v>
      </c>
      <c r="AH11" s="106">
        <v>0</v>
      </c>
      <c r="AI11" s="106">
        <v>1774.08</v>
      </c>
      <c r="AJ11" s="106">
        <v>591.36</v>
      </c>
      <c r="AK11" s="106">
        <v>0</v>
      </c>
      <c r="AL11" s="172">
        <v>0</v>
      </c>
      <c r="AM11" s="172">
        <v>0</v>
      </c>
      <c r="AN11" s="15">
        <f t="shared" si="4"/>
        <v>17740.800000000003</v>
      </c>
      <c r="AO11" s="15">
        <f t="shared" si="1"/>
        <v>1971.1999999999971</v>
      </c>
      <c r="AP11" s="76" t="s">
        <v>1623</v>
      </c>
      <c r="AQ11" s="94" t="s">
        <v>11</v>
      </c>
      <c r="AR11" s="51"/>
      <c r="AS11" s="48">
        <f t="shared" si="3"/>
        <v>0</v>
      </c>
    </row>
    <row r="12" spans="1:45" s="47" customFormat="1" ht="50.1" customHeight="1">
      <c r="A12" s="55" t="s">
        <v>52</v>
      </c>
      <c r="B12" s="46" t="s">
        <v>53</v>
      </c>
      <c r="C12" s="46" t="s">
        <v>40</v>
      </c>
      <c r="D12" s="46" t="s">
        <v>49</v>
      </c>
      <c r="E12" s="46" t="s">
        <v>54</v>
      </c>
      <c r="F12" s="46" t="s">
        <v>55</v>
      </c>
      <c r="G12" s="46" t="s">
        <v>1104</v>
      </c>
      <c r="H12" s="46" t="s">
        <v>32</v>
      </c>
      <c r="I12" s="58">
        <v>39539</v>
      </c>
      <c r="J12" s="106">
        <v>19712</v>
      </c>
      <c r="K12" s="15">
        <f t="shared" si="0"/>
        <v>1971.2</v>
      </c>
      <c r="L12" s="15">
        <f t="shared" si="2"/>
        <v>17740.8</v>
      </c>
      <c r="M12" s="106">
        <v>0</v>
      </c>
      <c r="N12" s="106">
        <v>0</v>
      </c>
      <c r="O12" s="106">
        <v>0</v>
      </c>
      <c r="P12" s="106">
        <v>0</v>
      </c>
      <c r="Q12" s="106">
        <v>0</v>
      </c>
      <c r="R12" s="106">
        <v>0</v>
      </c>
      <c r="S12" s="106">
        <v>0</v>
      </c>
      <c r="T12" s="106">
        <v>0</v>
      </c>
      <c r="U12" s="106">
        <v>0</v>
      </c>
      <c r="V12" s="106">
        <v>0</v>
      </c>
      <c r="W12" s="106">
        <v>2710.4</v>
      </c>
      <c r="X12" s="106">
        <v>3548.16</v>
      </c>
      <c r="Y12" s="106">
        <v>3548.16</v>
      </c>
      <c r="Z12" s="106">
        <v>3548.16</v>
      </c>
      <c r="AA12" s="106">
        <v>1774.08</v>
      </c>
      <c r="AB12" s="106">
        <v>-6677.44</v>
      </c>
      <c r="AC12" s="106">
        <v>1774.08</v>
      </c>
      <c r="AD12" s="106">
        <v>1774.08</v>
      </c>
      <c r="AE12" s="106">
        <v>1774.08</v>
      </c>
      <c r="AF12" s="106">
        <v>-172.48</v>
      </c>
      <c r="AG12" s="106">
        <v>1774.08</v>
      </c>
      <c r="AH12" s="106">
        <v>0</v>
      </c>
      <c r="AI12" s="106">
        <v>1774.08</v>
      </c>
      <c r="AJ12" s="106">
        <v>591.36</v>
      </c>
      <c r="AK12" s="106">
        <v>0</v>
      </c>
      <c r="AL12" s="172">
        <v>0</v>
      </c>
      <c r="AM12" s="172">
        <v>0</v>
      </c>
      <c r="AN12" s="15">
        <f t="shared" si="4"/>
        <v>17740.800000000003</v>
      </c>
      <c r="AO12" s="15">
        <f t="shared" si="1"/>
        <v>1971.1999999999971</v>
      </c>
      <c r="AP12" s="76" t="s">
        <v>1623</v>
      </c>
      <c r="AQ12" s="94" t="s">
        <v>11</v>
      </c>
      <c r="AR12" s="51"/>
      <c r="AS12" s="48">
        <f t="shared" si="3"/>
        <v>0</v>
      </c>
    </row>
    <row r="13" spans="1:45" s="47" customFormat="1" ht="50.1" customHeight="1">
      <c r="A13" s="55" t="s">
        <v>56</v>
      </c>
      <c r="B13" s="46" t="s">
        <v>1786</v>
      </c>
      <c r="C13" s="46" t="s">
        <v>40</v>
      </c>
      <c r="D13" s="46" t="s">
        <v>49</v>
      </c>
      <c r="E13" s="46" t="s">
        <v>57</v>
      </c>
      <c r="F13" s="46" t="s">
        <v>58</v>
      </c>
      <c r="G13" s="46" t="s">
        <v>1104</v>
      </c>
      <c r="H13" s="46" t="s">
        <v>32</v>
      </c>
      <c r="I13" s="58">
        <v>39539</v>
      </c>
      <c r="J13" s="106">
        <v>19712</v>
      </c>
      <c r="K13" s="15">
        <f t="shared" si="0"/>
        <v>1971.2</v>
      </c>
      <c r="L13" s="15">
        <f t="shared" si="2"/>
        <v>17740.8</v>
      </c>
      <c r="M13" s="106">
        <v>0</v>
      </c>
      <c r="N13" s="106">
        <v>0</v>
      </c>
      <c r="O13" s="106">
        <v>0</v>
      </c>
      <c r="P13" s="106">
        <v>0</v>
      </c>
      <c r="Q13" s="106">
        <v>0</v>
      </c>
      <c r="R13" s="106">
        <v>0</v>
      </c>
      <c r="S13" s="106">
        <v>0</v>
      </c>
      <c r="T13" s="106">
        <v>0</v>
      </c>
      <c r="U13" s="106">
        <v>0</v>
      </c>
      <c r="V13" s="106">
        <v>0</v>
      </c>
      <c r="W13" s="106">
        <v>2710.4</v>
      </c>
      <c r="X13" s="106">
        <v>3548.16</v>
      </c>
      <c r="Y13" s="106">
        <v>3548.16</v>
      </c>
      <c r="Z13" s="106">
        <v>3548.16</v>
      </c>
      <c r="AA13" s="106">
        <v>1774.08</v>
      </c>
      <c r="AB13" s="106">
        <v>-6677.44</v>
      </c>
      <c r="AC13" s="106">
        <v>1774.08</v>
      </c>
      <c r="AD13" s="106">
        <v>1774.08</v>
      </c>
      <c r="AE13" s="106">
        <v>1774.08</v>
      </c>
      <c r="AF13" s="106">
        <v>-172.48</v>
      </c>
      <c r="AG13" s="106">
        <v>1774.08</v>
      </c>
      <c r="AH13" s="106">
        <v>0</v>
      </c>
      <c r="AI13" s="106">
        <v>1774.08</v>
      </c>
      <c r="AJ13" s="106">
        <v>591.36</v>
      </c>
      <c r="AK13" s="106">
        <v>0</v>
      </c>
      <c r="AL13" s="172">
        <v>0</v>
      </c>
      <c r="AM13" s="172">
        <v>0</v>
      </c>
      <c r="AN13" s="15">
        <f t="shared" si="4"/>
        <v>17740.800000000003</v>
      </c>
      <c r="AO13" s="15">
        <f t="shared" si="1"/>
        <v>1971.1999999999971</v>
      </c>
      <c r="AP13" s="76" t="s">
        <v>1623</v>
      </c>
      <c r="AQ13" s="94" t="s">
        <v>11</v>
      </c>
      <c r="AR13" s="51"/>
      <c r="AS13" s="48">
        <f t="shared" si="3"/>
        <v>0</v>
      </c>
    </row>
    <row r="14" spans="1:45" s="47" customFormat="1" ht="50.1" customHeight="1">
      <c r="A14" s="55" t="s">
        <v>59</v>
      </c>
      <c r="B14" s="46" t="s">
        <v>60</v>
      </c>
      <c r="C14" s="46" t="s">
        <v>40</v>
      </c>
      <c r="D14" s="46" t="s">
        <v>49</v>
      </c>
      <c r="E14" s="46" t="s">
        <v>61</v>
      </c>
      <c r="F14" s="46" t="s">
        <v>62</v>
      </c>
      <c r="G14" s="46" t="s">
        <v>1104</v>
      </c>
      <c r="H14" s="46" t="s">
        <v>32</v>
      </c>
      <c r="I14" s="58">
        <v>39539</v>
      </c>
      <c r="J14" s="106">
        <v>16187</v>
      </c>
      <c r="K14" s="15">
        <f t="shared" si="0"/>
        <v>1618.7</v>
      </c>
      <c r="L14" s="15">
        <f t="shared" si="2"/>
        <v>14568.3</v>
      </c>
      <c r="M14" s="106">
        <v>0</v>
      </c>
      <c r="N14" s="106">
        <v>0</v>
      </c>
      <c r="O14" s="106">
        <v>0</v>
      </c>
      <c r="P14" s="106">
        <v>0</v>
      </c>
      <c r="Q14" s="106">
        <v>0</v>
      </c>
      <c r="R14" s="106">
        <v>0</v>
      </c>
      <c r="S14" s="106">
        <v>0</v>
      </c>
      <c r="T14" s="106">
        <v>0</v>
      </c>
      <c r="U14" s="106">
        <v>0</v>
      </c>
      <c r="V14" s="106">
        <v>0</v>
      </c>
      <c r="W14" s="106">
        <v>2225.71</v>
      </c>
      <c r="X14" s="106">
        <v>2913.66</v>
      </c>
      <c r="Y14" s="106">
        <v>2913.66</v>
      </c>
      <c r="Z14" s="106">
        <v>2913.66</v>
      </c>
      <c r="AA14" s="106">
        <v>1456.83</v>
      </c>
      <c r="AB14" s="106">
        <v>-5483.34</v>
      </c>
      <c r="AC14" s="106">
        <v>1456.83</v>
      </c>
      <c r="AD14" s="106">
        <v>1486.83</v>
      </c>
      <c r="AE14" s="106">
        <f>1486.83+30</f>
        <v>1516.83</v>
      </c>
      <c r="AF14" s="106">
        <v>-231.64</v>
      </c>
      <c r="AG14" s="106">
        <v>1456.83</v>
      </c>
      <c r="AH14" s="106">
        <v>0</v>
      </c>
      <c r="AI14" s="106">
        <v>1456.83</v>
      </c>
      <c r="AJ14" s="106">
        <v>485.61</v>
      </c>
      <c r="AK14" s="106">
        <v>0</v>
      </c>
      <c r="AL14" s="172">
        <v>0</v>
      </c>
      <c r="AM14" s="172">
        <v>0</v>
      </c>
      <c r="AN14" s="15">
        <f t="shared" si="4"/>
        <v>14568.3</v>
      </c>
      <c r="AO14" s="15">
        <f t="shared" si="1"/>
        <v>1618.7000000000007</v>
      </c>
      <c r="AP14" s="76" t="s">
        <v>1623</v>
      </c>
      <c r="AQ14" s="94" t="s">
        <v>11</v>
      </c>
      <c r="AR14" s="51"/>
      <c r="AS14" s="48">
        <f t="shared" si="3"/>
        <v>0</v>
      </c>
    </row>
    <row r="15" spans="1:45" s="47" customFormat="1" ht="51" customHeight="1">
      <c r="A15" s="55" t="s">
        <v>63</v>
      </c>
      <c r="B15" s="46" t="s">
        <v>64</v>
      </c>
      <c r="C15" s="46" t="s">
        <v>40</v>
      </c>
      <c r="D15" s="46" t="s">
        <v>49</v>
      </c>
      <c r="E15" s="46" t="s">
        <v>65</v>
      </c>
      <c r="F15" s="46" t="s">
        <v>66</v>
      </c>
      <c r="G15" s="46" t="s">
        <v>1104</v>
      </c>
      <c r="H15" s="46" t="s">
        <v>32</v>
      </c>
      <c r="I15" s="58">
        <v>39539</v>
      </c>
      <c r="J15" s="106">
        <v>16187</v>
      </c>
      <c r="K15" s="15">
        <f t="shared" si="0"/>
        <v>1618.7</v>
      </c>
      <c r="L15" s="15">
        <f t="shared" si="2"/>
        <v>14568.3</v>
      </c>
      <c r="M15" s="106">
        <v>0</v>
      </c>
      <c r="N15" s="106">
        <v>0</v>
      </c>
      <c r="O15" s="106">
        <v>0</v>
      </c>
      <c r="P15" s="106">
        <v>0</v>
      </c>
      <c r="Q15" s="106">
        <v>0</v>
      </c>
      <c r="R15" s="106">
        <v>0</v>
      </c>
      <c r="S15" s="106">
        <v>0</v>
      </c>
      <c r="T15" s="106">
        <v>0</v>
      </c>
      <c r="U15" s="106">
        <v>0</v>
      </c>
      <c r="V15" s="106">
        <v>0</v>
      </c>
      <c r="W15" s="106">
        <v>2225.71</v>
      </c>
      <c r="X15" s="106">
        <v>2913.66</v>
      </c>
      <c r="Y15" s="106">
        <v>2913.66</v>
      </c>
      <c r="Z15" s="106">
        <v>2913.66</v>
      </c>
      <c r="AA15" s="106">
        <v>1456.83</v>
      </c>
      <c r="AB15" s="106">
        <v>-5483.34</v>
      </c>
      <c r="AC15" s="106">
        <v>1456.83</v>
      </c>
      <c r="AD15" s="106">
        <v>1486.83</v>
      </c>
      <c r="AE15" s="106">
        <f>1486.83+30</f>
        <v>1516.83</v>
      </c>
      <c r="AF15" s="106">
        <v>-231.64</v>
      </c>
      <c r="AG15" s="106">
        <v>1456.83</v>
      </c>
      <c r="AH15" s="106">
        <v>0</v>
      </c>
      <c r="AI15" s="106">
        <v>1456.83</v>
      </c>
      <c r="AJ15" s="106">
        <v>485.61</v>
      </c>
      <c r="AK15" s="106">
        <v>0</v>
      </c>
      <c r="AL15" s="172">
        <v>0</v>
      </c>
      <c r="AM15" s="172">
        <v>0</v>
      </c>
      <c r="AN15" s="15">
        <f t="shared" si="4"/>
        <v>14568.3</v>
      </c>
      <c r="AO15" s="15">
        <f t="shared" si="1"/>
        <v>1618.7000000000007</v>
      </c>
      <c r="AP15" s="76" t="s">
        <v>1623</v>
      </c>
      <c r="AQ15" s="94" t="s">
        <v>11</v>
      </c>
      <c r="AR15" s="51"/>
      <c r="AS15" s="48">
        <f t="shared" si="3"/>
        <v>0</v>
      </c>
    </row>
    <row r="16" spans="1:45" s="47" customFormat="1" ht="28.5" customHeight="1">
      <c r="A16" s="55" t="s">
        <v>67</v>
      </c>
      <c r="B16" s="46" t="s">
        <v>68</v>
      </c>
      <c r="C16" s="46" t="s">
        <v>40</v>
      </c>
      <c r="D16" s="46" t="s">
        <v>49</v>
      </c>
      <c r="E16" s="46" t="s">
        <v>69</v>
      </c>
      <c r="F16" s="46" t="s">
        <v>70</v>
      </c>
      <c r="G16" s="46" t="s">
        <v>1104</v>
      </c>
      <c r="H16" s="46" t="s">
        <v>32</v>
      </c>
      <c r="I16" s="58">
        <v>39539</v>
      </c>
      <c r="J16" s="106">
        <v>16187</v>
      </c>
      <c r="K16" s="15">
        <f t="shared" si="0"/>
        <v>1618.7</v>
      </c>
      <c r="L16" s="15">
        <f t="shared" si="2"/>
        <v>14568.3</v>
      </c>
      <c r="M16" s="106">
        <v>0</v>
      </c>
      <c r="N16" s="106">
        <v>0</v>
      </c>
      <c r="O16" s="106">
        <v>0</v>
      </c>
      <c r="P16" s="106">
        <v>0</v>
      </c>
      <c r="Q16" s="106">
        <v>0</v>
      </c>
      <c r="R16" s="106">
        <v>0</v>
      </c>
      <c r="S16" s="106">
        <v>0</v>
      </c>
      <c r="T16" s="106">
        <v>0</v>
      </c>
      <c r="U16" s="106">
        <v>0</v>
      </c>
      <c r="V16" s="106">
        <v>0</v>
      </c>
      <c r="W16" s="106">
        <v>2225.71</v>
      </c>
      <c r="X16" s="106">
        <v>2913.66</v>
      </c>
      <c r="Y16" s="106">
        <v>2913.66</v>
      </c>
      <c r="Z16" s="106">
        <v>2913.66</v>
      </c>
      <c r="AA16" s="106">
        <v>1456.83</v>
      </c>
      <c r="AB16" s="106">
        <v>-5483.34</v>
      </c>
      <c r="AC16" s="106">
        <v>1456.83</v>
      </c>
      <c r="AD16" s="106">
        <v>1486.83</v>
      </c>
      <c r="AE16" s="106">
        <f>1486.83+30</f>
        <v>1516.83</v>
      </c>
      <c r="AF16" s="106">
        <v>-231.64</v>
      </c>
      <c r="AG16" s="106">
        <v>1456.83</v>
      </c>
      <c r="AH16" s="106">
        <v>0</v>
      </c>
      <c r="AI16" s="106">
        <v>1456.83</v>
      </c>
      <c r="AJ16" s="106">
        <v>485.61</v>
      </c>
      <c r="AK16" s="106">
        <v>0</v>
      </c>
      <c r="AL16" s="172">
        <v>0</v>
      </c>
      <c r="AM16" s="172">
        <v>0</v>
      </c>
      <c r="AN16" s="15">
        <f t="shared" si="4"/>
        <v>14568.3</v>
      </c>
      <c r="AO16" s="15">
        <f t="shared" si="1"/>
        <v>1618.7000000000007</v>
      </c>
      <c r="AP16" s="76" t="s">
        <v>1623</v>
      </c>
      <c r="AQ16" s="94" t="s">
        <v>11</v>
      </c>
      <c r="AR16" s="51"/>
      <c r="AS16" s="48">
        <f t="shared" si="3"/>
        <v>0</v>
      </c>
    </row>
    <row r="17" spans="1:45" s="5" customFormat="1" ht="50.1" customHeight="1">
      <c r="A17" s="55" t="s">
        <v>71</v>
      </c>
      <c r="B17" s="46" t="s">
        <v>72</v>
      </c>
      <c r="C17" s="46" t="s">
        <v>73</v>
      </c>
      <c r="D17" s="46" t="s">
        <v>31</v>
      </c>
      <c r="E17" s="46" t="s">
        <v>74</v>
      </c>
      <c r="F17" s="46" t="s">
        <v>75</v>
      </c>
      <c r="G17" s="46" t="s">
        <v>1104</v>
      </c>
      <c r="H17" s="46" t="s">
        <v>18</v>
      </c>
      <c r="I17" s="58">
        <v>40878</v>
      </c>
      <c r="J17" s="106">
        <v>15980</v>
      </c>
      <c r="K17" s="15">
        <f t="shared" si="0"/>
        <v>1598</v>
      </c>
      <c r="L17" s="15">
        <f t="shared" si="2"/>
        <v>14382</v>
      </c>
      <c r="M17" s="106">
        <v>0</v>
      </c>
      <c r="N17" s="106">
        <v>0</v>
      </c>
      <c r="O17" s="106">
        <v>0</v>
      </c>
      <c r="P17" s="106">
        <v>0</v>
      </c>
      <c r="Q17" s="106">
        <v>0</v>
      </c>
      <c r="R17" s="106">
        <v>0</v>
      </c>
      <c r="S17" s="106">
        <v>0</v>
      </c>
      <c r="T17" s="106">
        <v>0</v>
      </c>
      <c r="U17" s="106">
        <v>0</v>
      </c>
      <c r="V17" s="106">
        <v>0</v>
      </c>
      <c r="W17" s="106">
        <v>0</v>
      </c>
      <c r="X17" s="106">
        <v>0</v>
      </c>
      <c r="Y17" s="106">
        <v>0</v>
      </c>
      <c r="Z17" s="106">
        <v>0</v>
      </c>
      <c r="AA17" s="106">
        <v>1428.2</v>
      </c>
      <c r="AB17" s="106">
        <v>0</v>
      </c>
      <c r="AC17" s="106">
        <v>1428.2</v>
      </c>
      <c r="AD17" s="106">
        <v>1428.2</v>
      </c>
      <c r="AE17" s="106">
        <v>1428.2</v>
      </c>
      <c r="AF17" s="106">
        <v>40</v>
      </c>
      <c r="AG17" s="106">
        <v>1438.2</v>
      </c>
      <c r="AH17" s="106">
        <v>0</v>
      </c>
      <c r="AI17" s="106">
        <v>1438.2</v>
      </c>
      <c r="AJ17" s="106">
        <v>1438.2</v>
      </c>
      <c r="AK17" s="106">
        <v>1438.2</v>
      </c>
      <c r="AL17" s="106">
        <v>1438.2</v>
      </c>
      <c r="AM17" s="115">
        <v>839.06</v>
      </c>
      <c r="AN17" s="15">
        <f t="shared" si="4"/>
        <v>13782.860000000002</v>
      </c>
      <c r="AO17" s="15">
        <f t="shared" si="1"/>
        <v>2197.1399999999976</v>
      </c>
      <c r="AP17" s="46" t="s">
        <v>1623</v>
      </c>
      <c r="AQ17" s="107" t="s">
        <v>11</v>
      </c>
      <c r="AR17" s="108"/>
      <c r="AS17" s="34">
        <f t="shared" si="3"/>
        <v>599.1399999999976</v>
      </c>
    </row>
    <row r="18" spans="1:45" s="5" customFormat="1" ht="50.1" customHeight="1">
      <c r="A18" s="55" t="s">
        <v>76</v>
      </c>
      <c r="B18" s="46" t="s">
        <v>1787</v>
      </c>
      <c r="C18" s="46" t="s">
        <v>73</v>
      </c>
      <c r="D18" s="46" t="s">
        <v>31</v>
      </c>
      <c r="E18" s="46" t="s">
        <v>77</v>
      </c>
      <c r="F18" s="46" t="s">
        <v>75</v>
      </c>
      <c r="G18" s="46" t="s">
        <v>1104</v>
      </c>
      <c r="H18" s="46" t="s">
        <v>78</v>
      </c>
      <c r="I18" s="58">
        <v>40878</v>
      </c>
      <c r="J18" s="106">
        <v>15980</v>
      </c>
      <c r="K18" s="15">
        <f t="shared" si="0"/>
        <v>1598</v>
      </c>
      <c r="L18" s="15">
        <f t="shared" si="2"/>
        <v>14382</v>
      </c>
      <c r="M18" s="106">
        <v>0</v>
      </c>
      <c r="N18" s="106">
        <v>0</v>
      </c>
      <c r="O18" s="106">
        <v>0</v>
      </c>
      <c r="P18" s="106">
        <v>0</v>
      </c>
      <c r="Q18" s="106">
        <v>0</v>
      </c>
      <c r="R18" s="106">
        <v>0</v>
      </c>
      <c r="S18" s="106">
        <v>0</v>
      </c>
      <c r="T18" s="106">
        <v>0</v>
      </c>
      <c r="U18" s="106">
        <v>0</v>
      </c>
      <c r="V18" s="106">
        <v>0</v>
      </c>
      <c r="W18" s="106">
        <v>0</v>
      </c>
      <c r="X18" s="106">
        <v>0</v>
      </c>
      <c r="Y18" s="106">
        <v>0</v>
      </c>
      <c r="Z18" s="106">
        <v>0</v>
      </c>
      <c r="AA18" s="106">
        <v>1428.2</v>
      </c>
      <c r="AB18" s="106">
        <v>0</v>
      </c>
      <c r="AC18" s="106">
        <v>1428.2</v>
      </c>
      <c r="AD18" s="106">
        <v>1428.2</v>
      </c>
      <c r="AE18" s="106">
        <v>1428.2</v>
      </c>
      <c r="AF18" s="106">
        <v>40</v>
      </c>
      <c r="AG18" s="106">
        <v>1438.2</v>
      </c>
      <c r="AH18" s="106">
        <v>0</v>
      </c>
      <c r="AI18" s="106">
        <v>1438.2</v>
      </c>
      <c r="AJ18" s="106">
        <v>1438.2</v>
      </c>
      <c r="AK18" s="106">
        <v>1438.2</v>
      </c>
      <c r="AL18" s="106">
        <v>1438.2</v>
      </c>
      <c r="AM18" s="115">
        <v>839.06</v>
      </c>
      <c r="AN18" s="15">
        <f t="shared" ref="AN18:AN19" si="5">SUM(M18:AM18)</f>
        <v>13782.860000000002</v>
      </c>
      <c r="AO18" s="15">
        <f t="shared" si="1"/>
        <v>2197.1399999999976</v>
      </c>
      <c r="AP18" s="46" t="s">
        <v>1623</v>
      </c>
      <c r="AQ18" s="107" t="s">
        <v>11</v>
      </c>
      <c r="AR18" s="108"/>
      <c r="AS18" s="34">
        <f t="shared" si="3"/>
        <v>599.1399999999976</v>
      </c>
    </row>
    <row r="19" spans="1:45" s="5" customFormat="1" ht="50.1" customHeight="1">
      <c r="A19" s="55" t="s">
        <v>79</v>
      </c>
      <c r="B19" s="46" t="s">
        <v>1788</v>
      </c>
      <c r="C19" s="46" t="s">
        <v>73</v>
      </c>
      <c r="D19" s="46" t="s">
        <v>31</v>
      </c>
      <c r="E19" s="46" t="s">
        <v>80</v>
      </c>
      <c r="F19" s="46" t="s">
        <v>75</v>
      </c>
      <c r="G19" s="46" t="s">
        <v>1104</v>
      </c>
      <c r="H19" s="46" t="s">
        <v>78</v>
      </c>
      <c r="I19" s="58">
        <v>40878</v>
      </c>
      <c r="J19" s="106">
        <v>15980</v>
      </c>
      <c r="K19" s="15">
        <f t="shared" si="0"/>
        <v>1598</v>
      </c>
      <c r="L19" s="15">
        <f t="shared" si="2"/>
        <v>14382</v>
      </c>
      <c r="M19" s="106">
        <v>0</v>
      </c>
      <c r="N19" s="106">
        <v>0</v>
      </c>
      <c r="O19" s="106">
        <v>0</v>
      </c>
      <c r="P19" s="106">
        <v>0</v>
      </c>
      <c r="Q19" s="106">
        <v>0</v>
      </c>
      <c r="R19" s="106">
        <v>0</v>
      </c>
      <c r="S19" s="106">
        <v>0</v>
      </c>
      <c r="T19" s="106">
        <v>0</v>
      </c>
      <c r="U19" s="106">
        <v>0</v>
      </c>
      <c r="V19" s="106">
        <v>0</v>
      </c>
      <c r="W19" s="106">
        <v>0</v>
      </c>
      <c r="X19" s="106">
        <v>0</v>
      </c>
      <c r="Y19" s="106">
        <v>0</v>
      </c>
      <c r="Z19" s="106">
        <v>0</v>
      </c>
      <c r="AA19" s="106">
        <v>1428.2</v>
      </c>
      <c r="AB19" s="106">
        <v>0</v>
      </c>
      <c r="AC19" s="106">
        <v>1428.2</v>
      </c>
      <c r="AD19" s="106">
        <v>1428.2</v>
      </c>
      <c r="AE19" s="106">
        <v>1428.2</v>
      </c>
      <c r="AF19" s="106">
        <v>40</v>
      </c>
      <c r="AG19" s="106">
        <v>1438.2</v>
      </c>
      <c r="AH19" s="106">
        <v>0</v>
      </c>
      <c r="AI19" s="106">
        <v>1438.2</v>
      </c>
      <c r="AJ19" s="106">
        <v>1438.2</v>
      </c>
      <c r="AK19" s="106">
        <v>1438.2</v>
      </c>
      <c r="AL19" s="106">
        <v>1438.2</v>
      </c>
      <c r="AM19" s="115">
        <v>839.06</v>
      </c>
      <c r="AN19" s="15">
        <f t="shared" si="5"/>
        <v>13782.860000000002</v>
      </c>
      <c r="AO19" s="15">
        <f t="shared" si="1"/>
        <v>2197.1399999999976</v>
      </c>
      <c r="AP19" s="46" t="s">
        <v>1623</v>
      </c>
      <c r="AQ19" s="107" t="s">
        <v>11</v>
      </c>
      <c r="AR19" s="108"/>
      <c r="AS19" s="34">
        <f t="shared" si="3"/>
        <v>599.1399999999976</v>
      </c>
    </row>
    <row r="20" spans="1:45" s="5" customFormat="1" ht="50.1" customHeight="1">
      <c r="A20" s="55" t="s">
        <v>1481</v>
      </c>
      <c r="B20" s="46" t="s">
        <v>1789</v>
      </c>
      <c r="C20" s="46" t="s">
        <v>1487</v>
      </c>
      <c r="D20" s="46" t="s">
        <v>49</v>
      </c>
      <c r="E20" s="69" t="s">
        <v>1488</v>
      </c>
      <c r="F20" s="69" t="s">
        <v>1494</v>
      </c>
      <c r="G20" s="46" t="s">
        <v>1104</v>
      </c>
      <c r="H20" s="69" t="s">
        <v>1495</v>
      </c>
      <c r="I20" s="58">
        <v>42200</v>
      </c>
      <c r="J20" s="106">
        <v>21500</v>
      </c>
      <c r="K20" s="15">
        <f t="shared" si="0"/>
        <v>2150</v>
      </c>
      <c r="L20" s="15">
        <f t="shared" si="2"/>
        <v>19350</v>
      </c>
      <c r="M20" s="106">
        <v>0</v>
      </c>
      <c r="N20" s="106">
        <v>0</v>
      </c>
      <c r="O20" s="106">
        <v>0</v>
      </c>
      <c r="P20" s="106">
        <v>0</v>
      </c>
      <c r="Q20" s="106">
        <v>0</v>
      </c>
      <c r="R20" s="106">
        <v>0</v>
      </c>
      <c r="S20" s="106">
        <v>0</v>
      </c>
      <c r="T20" s="106">
        <v>0</v>
      </c>
      <c r="U20" s="106">
        <v>0</v>
      </c>
      <c r="V20" s="106">
        <v>0</v>
      </c>
      <c r="W20" s="106">
        <v>0</v>
      </c>
      <c r="X20" s="106">
        <v>0</v>
      </c>
      <c r="Y20" s="106">
        <v>0</v>
      </c>
      <c r="Z20" s="106">
        <v>0</v>
      </c>
      <c r="AA20" s="106">
        <v>0</v>
      </c>
      <c r="AB20" s="106">
        <v>0</v>
      </c>
      <c r="AC20" s="106">
        <v>0</v>
      </c>
      <c r="AD20" s="106">
        <v>0</v>
      </c>
      <c r="AE20" s="106">
        <v>967.5</v>
      </c>
      <c r="AF20" s="106">
        <v>0</v>
      </c>
      <c r="AG20" s="106">
        <v>1935</v>
      </c>
      <c r="AH20" s="106">
        <v>0</v>
      </c>
      <c r="AI20" s="106">
        <v>1935</v>
      </c>
      <c r="AJ20" s="106">
        <v>1935</v>
      </c>
      <c r="AK20" s="106">
        <v>1935</v>
      </c>
      <c r="AL20" s="106">
        <v>1935</v>
      </c>
      <c r="AM20" s="115">
        <v>1128.75</v>
      </c>
      <c r="AN20" s="15">
        <f>SUM(M20:AM20)</f>
        <v>11771.25</v>
      </c>
      <c r="AO20" s="15">
        <f t="shared" si="1"/>
        <v>9728.75</v>
      </c>
      <c r="AP20" s="46" t="s">
        <v>1623</v>
      </c>
      <c r="AQ20" s="107" t="s">
        <v>11</v>
      </c>
      <c r="AR20" s="108"/>
      <c r="AS20" s="34">
        <f t="shared" si="3"/>
        <v>7578.75</v>
      </c>
    </row>
    <row r="21" spans="1:45" s="5" customFormat="1" ht="50.1" customHeight="1">
      <c r="A21" s="55" t="s">
        <v>1482</v>
      </c>
      <c r="B21" s="46" t="s">
        <v>1790</v>
      </c>
      <c r="C21" s="46" t="s">
        <v>1487</v>
      </c>
      <c r="D21" s="46" t="s">
        <v>49</v>
      </c>
      <c r="E21" s="69" t="s">
        <v>1489</v>
      </c>
      <c r="F21" s="69" t="s">
        <v>1494</v>
      </c>
      <c r="G21" s="46" t="s">
        <v>1104</v>
      </c>
      <c r="H21" s="69" t="s">
        <v>1495</v>
      </c>
      <c r="I21" s="58">
        <v>42200</v>
      </c>
      <c r="J21" s="106">
        <v>21500</v>
      </c>
      <c r="K21" s="15">
        <f t="shared" si="0"/>
        <v>2150</v>
      </c>
      <c r="L21" s="15">
        <f t="shared" si="2"/>
        <v>19350</v>
      </c>
      <c r="M21" s="106">
        <v>0</v>
      </c>
      <c r="N21" s="106">
        <v>0</v>
      </c>
      <c r="O21" s="106">
        <v>0</v>
      </c>
      <c r="P21" s="106">
        <v>0</v>
      </c>
      <c r="Q21" s="106">
        <v>0</v>
      </c>
      <c r="R21" s="106">
        <v>0</v>
      </c>
      <c r="S21" s="106">
        <v>0</v>
      </c>
      <c r="T21" s="106">
        <v>0</v>
      </c>
      <c r="U21" s="106">
        <v>0</v>
      </c>
      <c r="V21" s="106">
        <v>0</v>
      </c>
      <c r="W21" s="106">
        <v>0</v>
      </c>
      <c r="X21" s="106">
        <v>0</v>
      </c>
      <c r="Y21" s="106">
        <v>0</v>
      </c>
      <c r="Z21" s="106">
        <v>0</v>
      </c>
      <c r="AA21" s="106">
        <v>0</v>
      </c>
      <c r="AB21" s="106">
        <v>0</v>
      </c>
      <c r="AC21" s="106">
        <v>0</v>
      </c>
      <c r="AD21" s="106">
        <v>0</v>
      </c>
      <c r="AE21" s="106">
        <v>967.5</v>
      </c>
      <c r="AF21" s="106">
        <v>0</v>
      </c>
      <c r="AG21" s="106">
        <v>1935</v>
      </c>
      <c r="AH21" s="106">
        <v>0</v>
      </c>
      <c r="AI21" s="106">
        <v>1935</v>
      </c>
      <c r="AJ21" s="106">
        <v>1935</v>
      </c>
      <c r="AK21" s="106">
        <v>1935</v>
      </c>
      <c r="AL21" s="106">
        <v>1935</v>
      </c>
      <c r="AM21" s="115">
        <v>1128.75</v>
      </c>
      <c r="AN21" s="15">
        <f>SUM(M21:AM21)</f>
        <v>11771.25</v>
      </c>
      <c r="AO21" s="15">
        <f t="shared" si="1"/>
        <v>9728.75</v>
      </c>
      <c r="AP21" s="46" t="s">
        <v>1623</v>
      </c>
      <c r="AQ21" s="107" t="s">
        <v>11</v>
      </c>
      <c r="AR21" s="108"/>
      <c r="AS21" s="34">
        <f t="shared" si="3"/>
        <v>7578.75</v>
      </c>
    </row>
    <row r="22" spans="1:45" s="5" customFormat="1" ht="50.1" customHeight="1">
      <c r="A22" s="55" t="s">
        <v>1483</v>
      </c>
      <c r="B22" s="46" t="s">
        <v>1791</v>
      </c>
      <c r="C22" s="46" t="s">
        <v>1487</v>
      </c>
      <c r="D22" s="46" t="s">
        <v>49</v>
      </c>
      <c r="E22" s="69" t="s">
        <v>1490</v>
      </c>
      <c r="F22" s="69" t="s">
        <v>1494</v>
      </c>
      <c r="G22" s="46" t="s">
        <v>1104</v>
      </c>
      <c r="H22" s="69" t="s">
        <v>1495</v>
      </c>
      <c r="I22" s="58">
        <v>42200</v>
      </c>
      <c r="J22" s="106">
        <v>21500</v>
      </c>
      <c r="K22" s="15">
        <f t="shared" si="0"/>
        <v>2150</v>
      </c>
      <c r="L22" s="15">
        <f t="shared" si="2"/>
        <v>19350</v>
      </c>
      <c r="M22" s="106">
        <v>0</v>
      </c>
      <c r="N22" s="106">
        <v>0</v>
      </c>
      <c r="O22" s="106">
        <v>0</v>
      </c>
      <c r="P22" s="106">
        <v>0</v>
      </c>
      <c r="Q22" s="106">
        <v>0</v>
      </c>
      <c r="R22" s="106">
        <v>0</v>
      </c>
      <c r="S22" s="106">
        <v>0</v>
      </c>
      <c r="T22" s="106">
        <v>0</v>
      </c>
      <c r="U22" s="106">
        <v>0</v>
      </c>
      <c r="V22" s="106">
        <v>0</v>
      </c>
      <c r="W22" s="106">
        <v>0</v>
      </c>
      <c r="X22" s="106">
        <v>0</v>
      </c>
      <c r="Y22" s="106">
        <v>0</v>
      </c>
      <c r="Z22" s="106">
        <v>0</v>
      </c>
      <c r="AA22" s="106">
        <v>0</v>
      </c>
      <c r="AB22" s="106">
        <v>0</v>
      </c>
      <c r="AC22" s="106">
        <v>0</v>
      </c>
      <c r="AD22" s="106">
        <v>0</v>
      </c>
      <c r="AE22" s="106">
        <v>967.5</v>
      </c>
      <c r="AF22" s="106">
        <v>0</v>
      </c>
      <c r="AG22" s="106">
        <v>1935</v>
      </c>
      <c r="AH22" s="106">
        <v>0</v>
      </c>
      <c r="AI22" s="106">
        <v>1935</v>
      </c>
      <c r="AJ22" s="106">
        <v>1935</v>
      </c>
      <c r="AK22" s="106">
        <v>1935</v>
      </c>
      <c r="AL22" s="106">
        <v>1935</v>
      </c>
      <c r="AM22" s="115">
        <v>1128.75</v>
      </c>
      <c r="AN22" s="15">
        <f>SUM(M22:AM22)</f>
        <v>11771.25</v>
      </c>
      <c r="AO22" s="15">
        <f t="shared" si="1"/>
        <v>9728.75</v>
      </c>
      <c r="AP22" s="46" t="s">
        <v>1623</v>
      </c>
      <c r="AQ22" s="107" t="s">
        <v>11</v>
      </c>
      <c r="AR22" s="108"/>
      <c r="AS22" s="34">
        <f t="shared" si="3"/>
        <v>7578.75</v>
      </c>
    </row>
    <row r="23" spans="1:45" s="5" customFormat="1" ht="50.1" customHeight="1">
      <c r="A23" s="55" t="s">
        <v>1484</v>
      </c>
      <c r="B23" s="46" t="s">
        <v>1792</v>
      </c>
      <c r="C23" s="46" t="s">
        <v>1487</v>
      </c>
      <c r="D23" s="46" t="s">
        <v>49</v>
      </c>
      <c r="E23" s="69" t="s">
        <v>1491</v>
      </c>
      <c r="F23" s="69" t="s">
        <v>1494</v>
      </c>
      <c r="G23" s="46" t="s">
        <v>1104</v>
      </c>
      <c r="H23" s="69" t="s">
        <v>1495</v>
      </c>
      <c r="I23" s="58">
        <v>42200</v>
      </c>
      <c r="J23" s="106">
        <v>21500</v>
      </c>
      <c r="K23" s="15">
        <f t="shared" si="0"/>
        <v>2150</v>
      </c>
      <c r="L23" s="15">
        <f t="shared" si="2"/>
        <v>19350</v>
      </c>
      <c r="M23" s="106">
        <v>0</v>
      </c>
      <c r="N23" s="106">
        <v>0</v>
      </c>
      <c r="O23" s="106">
        <v>0</v>
      </c>
      <c r="P23" s="106">
        <v>0</v>
      </c>
      <c r="Q23" s="106">
        <v>0</v>
      </c>
      <c r="R23" s="106">
        <v>0</v>
      </c>
      <c r="S23" s="106">
        <v>0</v>
      </c>
      <c r="T23" s="106">
        <v>0</v>
      </c>
      <c r="U23" s="106">
        <v>0</v>
      </c>
      <c r="V23" s="106">
        <v>0</v>
      </c>
      <c r="W23" s="106">
        <v>0</v>
      </c>
      <c r="X23" s="106">
        <v>0</v>
      </c>
      <c r="Y23" s="106">
        <v>0</v>
      </c>
      <c r="Z23" s="106">
        <v>0</v>
      </c>
      <c r="AA23" s="106">
        <v>0</v>
      </c>
      <c r="AB23" s="106">
        <v>0</v>
      </c>
      <c r="AC23" s="106">
        <v>0</v>
      </c>
      <c r="AD23" s="106">
        <v>0</v>
      </c>
      <c r="AE23" s="106">
        <v>967.5</v>
      </c>
      <c r="AF23" s="106">
        <v>0</v>
      </c>
      <c r="AG23" s="106">
        <v>1935</v>
      </c>
      <c r="AH23" s="106">
        <v>0</v>
      </c>
      <c r="AI23" s="106">
        <v>1935</v>
      </c>
      <c r="AJ23" s="106">
        <v>1935</v>
      </c>
      <c r="AK23" s="106">
        <v>1935</v>
      </c>
      <c r="AL23" s="106">
        <v>1935</v>
      </c>
      <c r="AM23" s="115">
        <v>1128.75</v>
      </c>
      <c r="AN23" s="15">
        <f t="shared" ref="AN23:AN25" si="6">SUM(M23:AM23)</f>
        <v>11771.25</v>
      </c>
      <c r="AO23" s="15">
        <f t="shared" si="1"/>
        <v>9728.75</v>
      </c>
      <c r="AP23" s="46" t="s">
        <v>1623</v>
      </c>
      <c r="AQ23" s="107" t="s">
        <v>11</v>
      </c>
      <c r="AR23" s="108"/>
      <c r="AS23" s="34">
        <f t="shared" si="3"/>
        <v>7578.75</v>
      </c>
    </row>
    <row r="24" spans="1:45" s="5" customFormat="1" ht="50.1" customHeight="1">
      <c r="A24" s="55" t="s">
        <v>1485</v>
      </c>
      <c r="B24" s="46" t="s">
        <v>1793</v>
      </c>
      <c r="C24" s="46" t="s">
        <v>1487</v>
      </c>
      <c r="D24" s="46" t="s">
        <v>49</v>
      </c>
      <c r="E24" s="69" t="s">
        <v>1492</v>
      </c>
      <c r="F24" s="69" t="s">
        <v>1494</v>
      </c>
      <c r="G24" s="46" t="s">
        <v>1104</v>
      </c>
      <c r="H24" s="69" t="s">
        <v>1495</v>
      </c>
      <c r="I24" s="58">
        <v>42200</v>
      </c>
      <c r="J24" s="106">
        <v>21500</v>
      </c>
      <c r="K24" s="15">
        <f t="shared" si="0"/>
        <v>2150</v>
      </c>
      <c r="L24" s="15">
        <f t="shared" si="2"/>
        <v>19350</v>
      </c>
      <c r="M24" s="106">
        <v>0</v>
      </c>
      <c r="N24" s="106">
        <v>0</v>
      </c>
      <c r="O24" s="106">
        <v>0</v>
      </c>
      <c r="P24" s="106">
        <v>0</v>
      </c>
      <c r="Q24" s="106">
        <v>0</v>
      </c>
      <c r="R24" s="106">
        <v>0</v>
      </c>
      <c r="S24" s="106">
        <v>0</v>
      </c>
      <c r="T24" s="106">
        <v>0</v>
      </c>
      <c r="U24" s="106">
        <v>0</v>
      </c>
      <c r="V24" s="106">
        <v>0</v>
      </c>
      <c r="W24" s="106">
        <v>0</v>
      </c>
      <c r="X24" s="106">
        <v>0</v>
      </c>
      <c r="Y24" s="106">
        <v>0</v>
      </c>
      <c r="Z24" s="106">
        <v>0</v>
      </c>
      <c r="AA24" s="106">
        <v>0</v>
      </c>
      <c r="AB24" s="106">
        <v>0</v>
      </c>
      <c r="AC24" s="106">
        <v>0</v>
      </c>
      <c r="AD24" s="106">
        <v>0</v>
      </c>
      <c r="AE24" s="106">
        <v>967.5</v>
      </c>
      <c r="AF24" s="106">
        <v>0</v>
      </c>
      <c r="AG24" s="106">
        <v>1935</v>
      </c>
      <c r="AH24" s="106">
        <v>0</v>
      </c>
      <c r="AI24" s="106">
        <v>1935</v>
      </c>
      <c r="AJ24" s="106">
        <v>1935</v>
      </c>
      <c r="AK24" s="106">
        <v>1935</v>
      </c>
      <c r="AL24" s="106">
        <v>1935</v>
      </c>
      <c r="AM24" s="115">
        <v>1128.75</v>
      </c>
      <c r="AN24" s="15">
        <f t="shared" si="6"/>
        <v>11771.25</v>
      </c>
      <c r="AO24" s="15">
        <f t="shared" si="1"/>
        <v>9728.75</v>
      </c>
      <c r="AP24" s="46" t="s">
        <v>1623</v>
      </c>
      <c r="AQ24" s="107" t="s">
        <v>11</v>
      </c>
      <c r="AR24" s="108"/>
      <c r="AS24" s="34">
        <f t="shared" si="3"/>
        <v>7578.75</v>
      </c>
    </row>
    <row r="25" spans="1:45" s="5" customFormat="1" ht="50.1" customHeight="1">
      <c r="A25" s="55" t="s">
        <v>1486</v>
      </c>
      <c r="B25" s="46" t="s">
        <v>1794</v>
      </c>
      <c r="C25" s="46" t="s">
        <v>1487</v>
      </c>
      <c r="D25" s="46" t="s">
        <v>49</v>
      </c>
      <c r="E25" s="69" t="s">
        <v>1493</v>
      </c>
      <c r="F25" s="69" t="s">
        <v>1494</v>
      </c>
      <c r="G25" s="46" t="s">
        <v>1104</v>
      </c>
      <c r="H25" s="69" t="s">
        <v>1495</v>
      </c>
      <c r="I25" s="58">
        <v>42200</v>
      </c>
      <c r="J25" s="106">
        <v>21500</v>
      </c>
      <c r="K25" s="15">
        <f t="shared" si="0"/>
        <v>2150</v>
      </c>
      <c r="L25" s="15">
        <f t="shared" si="2"/>
        <v>19350</v>
      </c>
      <c r="M25" s="106">
        <v>0</v>
      </c>
      <c r="N25" s="106">
        <v>0</v>
      </c>
      <c r="O25" s="106">
        <v>0</v>
      </c>
      <c r="P25" s="106">
        <v>0</v>
      </c>
      <c r="Q25" s="106">
        <v>0</v>
      </c>
      <c r="R25" s="106">
        <v>0</v>
      </c>
      <c r="S25" s="106">
        <v>0</v>
      </c>
      <c r="T25" s="106">
        <v>0</v>
      </c>
      <c r="U25" s="106">
        <v>0</v>
      </c>
      <c r="V25" s="106">
        <v>0</v>
      </c>
      <c r="W25" s="106">
        <v>0</v>
      </c>
      <c r="X25" s="106">
        <v>0</v>
      </c>
      <c r="Y25" s="106">
        <v>0</v>
      </c>
      <c r="Z25" s="106">
        <v>0</v>
      </c>
      <c r="AA25" s="106">
        <v>0</v>
      </c>
      <c r="AB25" s="106">
        <v>0</v>
      </c>
      <c r="AC25" s="106">
        <v>0</v>
      </c>
      <c r="AD25" s="106">
        <v>0</v>
      </c>
      <c r="AE25" s="106">
        <v>967.5</v>
      </c>
      <c r="AF25" s="106">
        <v>0</v>
      </c>
      <c r="AG25" s="106">
        <v>1935</v>
      </c>
      <c r="AH25" s="106">
        <v>0</v>
      </c>
      <c r="AI25" s="106">
        <v>1935</v>
      </c>
      <c r="AJ25" s="106">
        <v>1935</v>
      </c>
      <c r="AK25" s="106">
        <v>1935</v>
      </c>
      <c r="AL25" s="106">
        <v>1935</v>
      </c>
      <c r="AM25" s="115">
        <v>1128.75</v>
      </c>
      <c r="AN25" s="15">
        <f t="shared" si="6"/>
        <v>11771.25</v>
      </c>
      <c r="AO25" s="15">
        <f t="shared" si="1"/>
        <v>9728.75</v>
      </c>
      <c r="AP25" s="46" t="s">
        <v>1623</v>
      </c>
      <c r="AQ25" s="107" t="s">
        <v>11</v>
      </c>
      <c r="AR25" s="108"/>
      <c r="AS25" s="34">
        <f t="shared" si="3"/>
        <v>7578.75</v>
      </c>
    </row>
    <row r="26" spans="1:45" s="5" customFormat="1" ht="50.1" customHeight="1">
      <c r="A26" s="55" t="s">
        <v>1598</v>
      </c>
      <c r="B26" s="46" t="s">
        <v>1795</v>
      </c>
      <c r="C26" s="46" t="s">
        <v>2068</v>
      </c>
      <c r="D26" s="46" t="s">
        <v>1599</v>
      </c>
      <c r="E26" s="69" t="s">
        <v>1743</v>
      </c>
      <c r="F26" s="69" t="s">
        <v>1600</v>
      </c>
      <c r="G26" s="46" t="s">
        <v>1104</v>
      </c>
      <c r="H26" s="69" t="s">
        <v>33</v>
      </c>
      <c r="I26" s="58">
        <v>42370</v>
      </c>
      <c r="J26" s="106">
        <v>57645.62</v>
      </c>
      <c r="K26" s="15">
        <f t="shared" si="0"/>
        <v>5764.5620000000008</v>
      </c>
      <c r="L26" s="15">
        <f t="shared" si="2"/>
        <v>51881.058000000005</v>
      </c>
      <c r="M26" s="106">
        <v>0</v>
      </c>
      <c r="N26" s="106">
        <v>0</v>
      </c>
      <c r="O26" s="106">
        <v>0</v>
      </c>
      <c r="P26" s="106">
        <v>0</v>
      </c>
      <c r="Q26" s="106">
        <v>0</v>
      </c>
      <c r="R26" s="106">
        <v>0</v>
      </c>
      <c r="S26" s="106">
        <v>0</v>
      </c>
      <c r="T26" s="106">
        <v>0</v>
      </c>
      <c r="U26" s="106">
        <v>0</v>
      </c>
      <c r="V26" s="106">
        <v>0</v>
      </c>
      <c r="W26" s="106">
        <v>0</v>
      </c>
      <c r="X26" s="106">
        <v>0</v>
      </c>
      <c r="Y26" s="106">
        <v>0</v>
      </c>
      <c r="Z26" s="106">
        <v>0</v>
      </c>
      <c r="AA26" s="106">
        <v>0</v>
      </c>
      <c r="AB26" s="106">
        <v>0</v>
      </c>
      <c r="AC26" s="106">
        <v>0</v>
      </c>
      <c r="AD26" s="106">
        <v>0</v>
      </c>
      <c r="AE26" s="106">
        <v>0</v>
      </c>
      <c r="AF26" s="106">
        <v>0</v>
      </c>
      <c r="AG26" s="106">
        <v>5188.1099999999997</v>
      </c>
      <c r="AH26" s="106">
        <v>0</v>
      </c>
      <c r="AI26" s="106">
        <v>5188.1099999999997</v>
      </c>
      <c r="AJ26" s="106">
        <v>5188.1099999999997</v>
      </c>
      <c r="AK26" s="106">
        <v>5188.1099999999997</v>
      </c>
      <c r="AL26" s="106">
        <v>5188.1099999999997</v>
      </c>
      <c r="AM26" s="115">
        <v>3029.89</v>
      </c>
      <c r="AN26" s="15">
        <f>SUM(M26:AM26)</f>
        <v>28970.44</v>
      </c>
      <c r="AO26" s="15">
        <f t="shared" si="1"/>
        <v>28675.180000000004</v>
      </c>
      <c r="AP26" s="46" t="s">
        <v>1623</v>
      </c>
      <c r="AQ26" s="107" t="s">
        <v>11</v>
      </c>
      <c r="AR26" s="108"/>
      <c r="AS26" s="34">
        <f t="shared" si="3"/>
        <v>22910.618000000006</v>
      </c>
    </row>
    <row r="27" spans="1:45" s="5" customFormat="1" ht="50.1" customHeight="1">
      <c r="A27" s="55" t="s">
        <v>2272</v>
      </c>
      <c r="B27" s="46" t="s">
        <v>1794</v>
      </c>
      <c r="C27" s="46" t="s">
        <v>2068</v>
      </c>
      <c r="D27" s="46" t="s">
        <v>15</v>
      </c>
      <c r="E27" s="109" t="s">
        <v>2117</v>
      </c>
      <c r="F27" s="109" t="s">
        <v>2116</v>
      </c>
      <c r="G27" s="46" t="s">
        <v>1104</v>
      </c>
      <c r="H27" s="69"/>
      <c r="I27" s="58">
        <v>43861</v>
      </c>
      <c r="J27" s="106">
        <v>23253</v>
      </c>
      <c r="K27" s="15">
        <f t="shared" si="0"/>
        <v>2325.3000000000002</v>
      </c>
      <c r="L27" s="15">
        <f t="shared" si="2"/>
        <v>20927.7</v>
      </c>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v>1918.37</v>
      </c>
      <c r="AM27" s="115">
        <v>1119.05</v>
      </c>
      <c r="AN27" s="15">
        <f>SUM(M27:AM27)</f>
        <v>3037.42</v>
      </c>
      <c r="AO27" s="15">
        <f t="shared" si="1"/>
        <v>20215.580000000002</v>
      </c>
      <c r="AP27" s="46"/>
      <c r="AQ27" s="107"/>
      <c r="AR27" s="108"/>
      <c r="AS27" s="34"/>
    </row>
    <row r="28" spans="1:45" s="5" customFormat="1" ht="50.1" customHeight="1">
      <c r="A28" s="55" t="s">
        <v>2273</v>
      </c>
      <c r="B28" s="46" t="s">
        <v>2096</v>
      </c>
      <c r="C28" s="46" t="s">
        <v>2068</v>
      </c>
      <c r="D28" s="46" t="s">
        <v>15</v>
      </c>
      <c r="E28" s="109" t="s">
        <v>2118</v>
      </c>
      <c r="F28" s="109" t="s">
        <v>2116</v>
      </c>
      <c r="G28" s="46" t="s">
        <v>1104</v>
      </c>
      <c r="H28" s="69"/>
      <c r="I28" s="58">
        <v>43861</v>
      </c>
      <c r="J28" s="106">
        <v>23253</v>
      </c>
      <c r="K28" s="15">
        <f t="shared" ref="K28:K32" si="7">J28*0.1</f>
        <v>2325.3000000000002</v>
      </c>
      <c r="L28" s="15">
        <f t="shared" ref="L28:L32" si="8">+J28-K28</f>
        <v>20927.7</v>
      </c>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v>1918.37</v>
      </c>
      <c r="AM28" s="115">
        <v>1119.05</v>
      </c>
      <c r="AN28" s="15">
        <f t="shared" ref="AN28:AN36" si="9">SUM(M28:AM28)</f>
        <v>3037.42</v>
      </c>
      <c r="AO28" s="15">
        <f t="shared" si="1"/>
        <v>20215.580000000002</v>
      </c>
      <c r="AP28" s="46"/>
      <c r="AQ28" s="107"/>
      <c r="AR28" s="108"/>
      <c r="AS28" s="34"/>
    </row>
    <row r="29" spans="1:45" s="5" customFormat="1" ht="50.1" customHeight="1">
      <c r="A29" s="55" t="s">
        <v>2274</v>
      </c>
      <c r="B29" s="46" t="s">
        <v>2097</v>
      </c>
      <c r="C29" s="46" t="s">
        <v>2068</v>
      </c>
      <c r="D29" s="46" t="s">
        <v>15</v>
      </c>
      <c r="E29" s="109" t="s">
        <v>2119</v>
      </c>
      <c r="F29" s="109" t="s">
        <v>2116</v>
      </c>
      <c r="G29" s="46" t="s">
        <v>1104</v>
      </c>
      <c r="H29" s="69"/>
      <c r="I29" s="58">
        <v>43861</v>
      </c>
      <c r="J29" s="106">
        <v>23253</v>
      </c>
      <c r="K29" s="15">
        <f t="shared" si="7"/>
        <v>2325.3000000000002</v>
      </c>
      <c r="L29" s="15">
        <f t="shared" si="8"/>
        <v>20927.7</v>
      </c>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v>1918.37</v>
      </c>
      <c r="AM29" s="115">
        <v>1119.05</v>
      </c>
      <c r="AN29" s="15">
        <f t="shared" si="9"/>
        <v>3037.42</v>
      </c>
      <c r="AO29" s="15">
        <f t="shared" si="1"/>
        <v>20215.580000000002</v>
      </c>
      <c r="AP29" s="46"/>
      <c r="AQ29" s="107"/>
      <c r="AR29" s="108"/>
      <c r="AS29" s="34"/>
    </row>
    <row r="30" spans="1:45" s="5" customFormat="1" ht="50.1" customHeight="1">
      <c r="A30" s="55" t="s">
        <v>2275</v>
      </c>
      <c r="B30" s="46" t="s">
        <v>2098</v>
      </c>
      <c r="C30" s="46" t="s">
        <v>2068</v>
      </c>
      <c r="D30" s="46" t="s">
        <v>15</v>
      </c>
      <c r="E30" s="110" t="s">
        <v>2120</v>
      </c>
      <c r="F30" s="109" t="s">
        <v>2116</v>
      </c>
      <c r="G30" s="46" t="s">
        <v>1104</v>
      </c>
      <c r="H30" s="69"/>
      <c r="I30" s="58">
        <v>43861</v>
      </c>
      <c r="J30" s="106">
        <v>23253</v>
      </c>
      <c r="K30" s="15">
        <f t="shared" si="7"/>
        <v>2325.3000000000002</v>
      </c>
      <c r="L30" s="15">
        <f t="shared" si="8"/>
        <v>20927.7</v>
      </c>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v>1918.37</v>
      </c>
      <c r="AM30" s="115">
        <v>1119.05</v>
      </c>
      <c r="AN30" s="15">
        <f t="shared" si="9"/>
        <v>3037.42</v>
      </c>
      <c r="AO30" s="15">
        <f t="shared" si="1"/>
        <v>20215.580000000002</v>
      </c>
      <c r="AP30" s="46"/>
      <c r="AQ30" s="107"/>
      <c r="AR30" s="108"/>
      <c r="AS30" s="34">
        <v>959.19</v>
      </c>
    </row>
    <row r="31" spans="1:45" s="5" customFormat="1" ht="50.1" customHeight="1">
      <c r="A31" s="55" t="s">
        <v>2276</v>
      </c>
      <c r="B31" s="46" t="s">
        <v>2099</v>
      </c>
      <c r="C31" s="46" t="s">
        <v>2068</v>
      </c>
      <c r="D31" s="46" t="s">
        <v>15</v>
      </c>
      <c r="E31" s="109" t="s">
        <v>2121</v>
      </c>
      <c r="F31" s="109" t="s">
        <v>2116</v>
      </c>
      <c r="G31" s="46" t="s">
        <v>1104</v>
      </c>
      <c r="H31" s="69"/>
      <c r="I31" s="58">
        <v>43861</v>
      </c>
      <c r="J31" s="106">
        <v>23253</v>
      </c>
      <c r="K31" s="15">
        <f t="shared" si="7"/>
        <v>2325.3000000000002</v>
      </c>
      <c r="L31" s="15">
        <f t="shared" si="8"/>
        <v>20927.7</v>
      </c>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v>1918.37</v>
      </c>
      <c r="AM31" s="115">
        <v>1119.05</v>
      </c>
      <c r="AN31" s="15">
        <f t="shared" si="9"/>
        <v>3037.42</v>
      </c>
      <c r="AO31" s="15">
        <f t="shared" si="1"/>
        <v>20215.580000000002</v>
      </c>
      <c r="AP31" s="46"/>
      <c r="AQ31" s="107"/>
      <c r="AR31" s="108"/>
      <c r="AS31" s="34"/>
    </row>
    <row r="32" spans="1:45" s="5" customFormat="1" ht="51" customHeight="1">
      <c r="A32" s="55" t="s">
        <v>2277</v>
      </c>
      <c r="B32" s="46" t="s">
        <v>2100</v>
      </c>
      <c r="C32" s="46" t="s">
        <v>2068</v>
      </c>
      <c r="D32" s="46" t="s">
        <v>15</v>
      </c>
      <c r="E32" s="109" t="s">
        <v>2122</v>
      </c>
      <c r="F32" s="109" t="s">
        <v>2116</v>
      </c>
      <c r="G32" s="46" t="s">
        <v>1104</v>
      </c>
      <c r="H32" s="69"/>
      <c r="I32" s="58">
        <v>43861</v>
      </c>
      <c r="J32" s="106">
        <v>23253</v>
      </c>
      <c r="K32" s="15">
        <f t="shared" si="7"/>
        <v>2325.3000000000002</v>
      </c>
      <c r="L32" s="15">
        <f t="shared" si="8"/>
        <v>20927.7</v>
      </c>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v>1918.37</v>
      </c>
      <c r="AM32" s="115">
        <v>1119.05</v>
      </c>
      <c r="AN32" s="15">
        <f t="shared" si="9"/>
        <v>3037.42</v>
      </c>
      <c r="AO32" s="15">
        <f t="shared" si="1"/>
        <v>20215.580000000002</v>
      </c>
      <c r="AP32" s="46"/>
      <c r="AQ32" s="107"/>
      <c r="AR32" s="108"/>
      <c r="AS32" s="34"/>
    </row>
    <row r="33" spans="1:45" s="47" customFormat="1" ht="50.1" customHeight="1">
      <c r="A33" s="55" t="s">
        <v>1079</v>
      </c>
      <c r="B33" s="46" t="s">
        <v>1247</v>
      </c>
      <c r="C33" s="46" t="s">
        <v>1080</v>
      </c>
      <c r="D33" s="46" t="s">
        <v>1081</v>
      </c>
      <c r="E33" s="46" t="s">
        <v>1082</v>
      </c>
      <c r="F33" s="46" t="s">
        <v>1083</v>
      </c>
      <c r="G33" s="46" t="s">
        <v>869</v>
      </c>
      <c r="H33" s="46" t="s">
        <v>18</v>
      </c>
      <c r="I33" s="58">
        <v>38353</v>
      </c>
      <c r="J33" s="106">
        <v>5670</v>
      </c>
      <c r="K33" s="15">
        <f t="shared" si="0"/>
        <v>567</v>
      </c>
      <c r="L33" s="15">
        <f t="shared" si="2"/>
        <v>5103</v>
      </c>
      <c r="M33" s="106">
        <v>0</v>
      </c>
      <c r="N33" s="106">
        <v>0</v>
      </c>
      <c r="O33" s="106">
        <v>0</v>
      </c>
      <c r="P33" s="106">
        <v>0</v>
      </c>
      <c r="Q33" s="106">
        <v>0</v>
      </c>
      <c r="R33" s="106">
        <v>0</v>
      </c>
      <c r="S33" s="106">
        <v>0</v>
      </c>
      <c r="T33" s="106">
        <v>0</v>
      </c>
      <c r="U33" s="106">
        <v>0</v>
      </c>
      <c r="V33" s="106">
        <v>0</v>
      </c>
      <c r="W33" s="106">
        <v>0</v>
      </c>
      <c r="X33" s="106">
        <v>0</v>
      </c>
      <c r="Y33" s="106">
        <v>0</v>
      </c>
      <c r="Z33" s="106">
        <v>0</v>
      </c>
      <c r="AA33" s="106">
        <v>3572.1</v>
      </c>
      <c r="AB33" s="106">
        <v>0</v>
      </c>
      <c r="AC33" s="106">
        <v>510.3</v>
      </c>
      <c r="AD33" s="106">
        <v>510.3</v>
      </c>
      <c r="AE33" s="106">
        <v>510.3</v>
      </c>
      <c r="AF33" s="106">
        <v>0</v>
      </c>
      <c r="AG33" s="106">
        <v>0</v>
      </c>
      <c r="AH33" s="106">
        <v>0</v>
      </c>
      <c r="AI33" s="106">
        <v>0</v>
      </c>
      <c r="AJ33" s="106">
        <v>0</v>
      </c>
      <c r="AK33" s="106">
        <v>0</v>
      </c>
      <c r="AL33" s="106"/>
      <c r="AM33" s="106"/>
      <c r="AN33" s="15">
        <f t="shared" si="9"/>
        <v>5103</v>
      </c>
      <c r="AO33" s="15">
        <f t="shared" si="1"/>
        <v>567</v>
      </c>
      <c r="AP33" s="76" t="s">
        <v>1623</v>
      </c>
      <c r="AQ33" s="94" t="s">
        <v>11</v>
      </c>
      <c r="AR33" s="51"/>
      <c r="AS33" s="48">
        <f t="shared" si="3"/>
        <v>0</v>
      </c>
    </row>
    <row r="34" spans="1:45" s="47" customFormat="1" ht="50.1" customHeight="1">
      <c r="A34" s="55" t="s">
        <v>1084</v>
      </c>
      <c r="B34" s="46" t="s">
        <v>1248</v>
      </c>
      <c r="C34" s="46" t="s">
        <v>1080</v>
      </c>
      <c r="D34" s="46" t="s">
        <v>1085</v>
      </c>
      <c r="E34" s="46" t="s">
        <v>1086</v>
      </c>
      <c r="F34" s="46" t="s">
        <v>1087</v>
      </c>
      <c r="G34" s="46" t="s">
        <v>869</v>
      </c>
      <c r="H34" s="46" t="s">
        <v>18</v>
      </c>
      <c r="I34" s="58">
        <v>39814</v>
      </c>
      <c r="J34" s="106">
        <v>10575</v>
      </c>
      <c r="K34" s="15">
        <f t="shared" si="0"/>
        <v>1057.5</v>
      </c>
      <c r="L34" s="15">
        <f t="shared" si="2"/>
        <v>9517.5</v>
      </c>
      <c r="M34" s="106">
        <v>0</v>
      </c>
      <c r="N34" s="106">
        <v>0</v>
      </c>
      <c r="O34" s="106">
        <v>0</v>
      </c>
      <c r="P34" s="106">
        <v>0</v>
      </c>
      <c r="Q34" s="106">
        <v>0</v>
      </c>
      <c r="R34" s="106">
        <v>0</v>
      </c>
      <c r="S34" s="106">
        <v>0</v>
      </c>
      <c r="T34" s="106">
        <v>0</v>
      </c>
      <c r="U34" s="106">
        <v>0</v>
      </c>
      <c r="V34" s="106">
        <v>0</v>
      </c>
      <c r="W34" s="106">
        <v>0</v>
      </c>
      <c r="X34" s="106">
        <v>0</v>
      </c>
      <c r="Y34" s="106">
        <v>0</v>
      </c>
      <c r="Z34" s="106">
        <v>0</v>
      </c>
      <c r="AA34" s="106">
        <v>2855.72</v>
      </c>
      <c r="AB34" s="106">
        <v>0</v>
      </c>
      <c r="AC34" s="106">
        <v>951.75</v>
      </c>
      <c r="AD34" s="106">
        <v>951.75</v>
      </c>
      <c r="AE34" s="106">
        <v>951.75</v>
      </c>
      <c r="AF34" s="106">
        <v>0</v>
      </c>
      <c r="AG34" s="106">
        <v>951.75</v>
      </c>
      <c r="AH34" s="106">
        <v>0</v>
      </c>
      <c r="AI34" s="106">
        <v>951.75</v>
      </c>
      <c r="AJ34" s="106">
        <v>951.75</v>
      </c>
      <c r="AK34" s="106">
        <v>951.28</v>
      </c>
      <c r="AL34" s="106"/>
      <c r="AM34" s="106"/>
      <c r="AN34" s="15">
        <f t="shared" si="9"/>
        <v>9517.5</v>
      </c>
      <c r="AO34" s="15">
        <f t="shared" si="1"/>
        <v>1057.5</v>
      </c>
      <c r="AP34" s="76" t="s">
        <v>1623</v>
      </c>
      <c r="AQ34" s="94" t="s">
        <v>11</v>
      </c>
      <c r="AR34" s="51"/>
      <c r="AS34" s="48">
        <f t="shared" si="3"/>
        <v>0</v>
      </c>
    </row>
    <row r="35" spans="1:45" s="47" customFormat="1" ht="50.1" customHeight="1">
      <c r="A35" s="55" t="s">
        <v>1088</v>
      </c>
      <c r="B35" s="46" t="s">
        <v>1249</v>
      </c>
      <c r="C35" s="46" t="s">
        <v>1080</v>
      </c>
      <c r="D35" s="46" t="s">
        <v>1085</v>
      </c>
      <c r="E35" s="46" t="s">
        <v>1089</v>
      </c>
      <c r="F35" s="46" t="s">
        <v>1087</v>
      </c>
      <c r="G35" s="46" t="s">
        <v>869</v>
      </c>
      <c r="H35" s="46" t="s">
        <v>18</v>
      </c>
      <c r="I35" s="58">
        <v>39814</v>
      </c>
      <c r="J35" s="106">
        <v>10575</v>
      </c>
      <c r="K35" s="15">
        <f t="shared" si="0"/>
        <v>1057.5</v>
      </c>
      <c r="L35" s="15">
        <f t="shared" si="2"/>
        <v>9517.5</v>
      </c>
      <c r="M35" s="106">
        <v>0</v>
      </c>
      <c r="N35" s="106">
        <v>0</v>
      </c>
      <c r="O35" s="106">
        <v>0</v>
      </c>
      <c r="P35" s="106">
        <v>0</v>
      </c>
      <c r="Q35" s="106">
        <v>0</v>
      </c>
      <c r="R35" s="106">
        <v>0</v>
      </c>
      <c r="S35" s="106">
        <v>0</v>
      </c>
      <c r="T35" s="106">
        <v>0</v>
      </c>
      <c r="U35" s="106">
        <v>0</v>
      </c>
      <c r="V35" s="106">
        <v>0</v>
      </c>
      <c r="W35" s="106">
        <v>0</v>
      </c>
      <c r="X35" s="106">
        <v>0</v>
      </c>
      <c r="Y35" s="106">
        <v>0</v>
      </c>
      <c r="Z35" s="106">
        <v>0</v>
      </c>
      <c r="AA35" s="106">
        <v>2855.72</v>
      </c>
      <c r="AB35" s="106">
        <v>0</v>
      </c>
      <c r="AC35" s="106">
        <v>951.75</v>
      </c>
      <c r="AD35" s="106">
        <v>951.75</v>
      </c>
      <c r="AE35" s="106">
        <v>951.75</v>
      </c>
      <c r="AF35" s="106">
        <v>0</v>
      </c>
      <c r="AG35" s="106">
        <v>951.75</v>
      </c>
      <c r="AH35" s="106">
        <v>0</v>
      </c>
      <c r="AI35" s="106">
        <v>951.75</v>
      </c>
      <c r="AJ35" s="106">
        <v>951.75</v>
      </c>
      <c r="AK35" s="106">
        <v>951.28</v>
      </c>
      <c r="AL35" s="106"/>
      <c r="AM35" s="106"/>
      <c r="AN35" s="15">
        <f t="shared" si="9"/>
        <v>9517.5</v>
      </c>
      <c r="AO35" s="15">
        <f t="shared" si="1"/>
        <v>1057.5</v>
      </c>
      <c r="AP35" s="76" t="s">
        <v>1623</v>
      </c>
      <c r="AQ35" s="94" t="s">
        <v>11</v>
      </c>
      <c r="AR35" s="51"/>
      <c r="AS35" s="48">
        <f t="shared" si="3"/>
        <v>0</v>
      </c>
    </row>
    <row r="36" spans="1:45" s="47" customFormat="1" ht="50.1" customHeight="1" thickBot="1">
      <c r="A36" s="173" t="s">
        <v>1090</v>
      </c>
      <c r="B36" s="174" t="s">
        <v>1250</v>
      </c>
      <c r="C36" s="174" t="s">
        <v>1080</v>
      </c>
      <c r="D36" s="174" t="s">
        <v>34</v>
      </c>
      <c r="E36" s="174" t="s">
        <v>1091</v>
      </c>
      <c r="F36" s="174" t="s">
        <v>1092</v>
      </c>
      <c r="G36" s="174" t="s">
        <v>869</v>
      </c>
      <c r="H36" s="174" t="s">
        <v>18</v>
      </c>
      <c r="I36" s="175">
        <v>39814</v>
      </c>
      <c r="J36" s="176">
        <v>12150</v>
      </c>
      <c r="K36" s="152">
        <f t="shared" si="0"/>
        <v>1215</v>
      </c>
      <c r="L36" s="152">
        <f t="shared" si="2"/>
        <v>10935</v>
      </c>
      <c r="M36" s="176">
        <v>0</v>
      </c>
      <c r="N36" s="176">
        <v>0</v>
      </c>
      <c r="O36" s="176">
        <v>0</v>
      </c>
      <c r="P36" s="176">
        <v>0</v>
      </c>
      <c r="Q36" s="176">
        <v>0</v>
      </c>
      <c r="R36" s="176">
        <v>0</v>
      </c>
      <c r="S36" s="176">
        <v>0</v>
      </c>
      <c r="T36" s="176">
        <v>0</v>
      </c>
      <c r="U36" s="176">
        <v>0</v>
      </c>
      <c r="V36" s="176">
        <v>0</v>
      </c>
      <c r="W36" s="176">
        <v>0</v>
      </c>
      <c r="X36" s="176">
        <v>0</v>
      </c>
      <c r="Y36" s="176">
        <v>0</v>
      </c>
      <c r="Z36" s="176">
        <v>0</v>
      </c>
      <c r="AA36" s="176">
        <v>10935</v>
      </c>
      <c r="AB36" s="176">
        <v>0</v>
      </c>
      <c r="AC36" s="176">
        <v>0</v>
      </c>
      <c r="AD36" s="176">
        <v>0</v>
      </c>
      <c r="AE36" s="176">
        <v>0</v>
      </c>
      <c r="AF36" s="176">
        <v>0</v>
      </c>
      <c r="AG36" s="176">
        <v>0</v>
      </c>
      <c r="AH36" s="176">
        <v>0</v>
      </c>
      <c r="AI36" s="176">
        <v>0</v>
      </c>
      <c r="AJ36" s="176">
        <v>0</v>
      </c>
      <c r="AK36" s="176">
        <v>0</v>
      </c>
      <c r="AL36" s="176"/>
      <c r="AM36" s="176"/>
      <c r="AN36" s="15">
        <f t="shared" si="9"/>
        <v>10935</v>
      </c>
      <c r="AO36" s="152">
        <f t="shared" si="1"/>
        <v>1215</v>
      </c>
      <c r="AP36" s="78" t="s">
        <v>1623</v>
      </c>
      <c r="AQ36" s="97" t="s">
        <v>11</v>
      </c>
      <c r="AR36" s="51"/>
      <c r="AS36" s="48">
        <f t="shared" si="3"/>
        <v>0</v>
      </c>
    </row>
    <row r="37" spans="1:45" s="5" customFormat="1" ht="50.1" customHeight="1" thickBot="1">
      <c r="A37" s="242" t="s">
        <v>81</v>
      </c>
      <c r="B37" s="243"/>
      <c r="C37" s="243"/>
      <c r="D37" s="243"/>
      <c r="E37" s="243"/>
      <c r="F37" s="243"/>
      <c r="G37" s="243"/>
      <c r="H37" s="243"/>
      <c r="I37" s="22"/>
      <c r="J37" s="23">
        <f>SUM(J5:J36)</f>
        <v>672450.19571428571</v>
      </c>
      <c r="K37" s="23">
        <f t="shared" ref="K37:AO37" si="10">SUM(K5:K36)</f>
        <v>67245.019571428595</v>
      </c>
      <c r="L37" s="23">
        <f t="shared" si="10"/>
        <v>605205.17614285706</v>
      </c>
      <c r="M37" s="23">
        <f t="shared" si="10"/>
        <v>3804.69</v>
      </c>
      <c r="N37" s="23">
        <f t="shared" si="10"/>
        <v>3804.69</v>
      </c>
      <c r="O37" s="23">
        <f t="shared" si="10"/>
        <v>3804.69</v>
      </c>
      <c r="P37" s="23">
        <f t="shared" si="10"/>
        <v>3804.69</v>
      </c>
      <c r="Q37" s="23">
        <f t="shared" si="10"/>
        <v>3804.69</v>
      </c>
      <c r="R37" s="23">
        <f t="shared" si="10"/>
        <v>3804.69</v>
      </c>
      <c r="S37" s="23">
        <f t="shared" si="10"/>
        <v>3804.69</v>
      </c>
      <c r="T37" s="23">
        <f t="shared" si="10"/>
        <v>6827.71</v>
      </c>
      <c r="U37" s="23">
        <f t="shared" si="10"/>
        <v>7241.59</v>
      </c>
      <c r="V37" s="23">
        <f t="shared" si="10"/>
        <v>9607.880000000001</v>
      </c>
      <c r="W37" s="23">
        <f t="shared" si="10"/>
        <v>26293.55</v>
      </c>
      <c r="X37" s="23">
        <f t="shared" si="10"/>
        <v>32336.929999999997</v>
      </c>
      <c r="Y37" s="23">
        <f t="shared" si="10"/>
        <v>32336.929999999997</v>
      </c>
      <c r="Z37" s="23">
        <f t="shared" si="10"/>
        <v>32336.929999999997</v>
      </c>
      <c r="AA37" s="23">
        <f t="shared" si="10"/>
        <v>43950.11</v>
      </c>
      <c r="AB37" s="23">
        <f t="shared" si="10"/>
        <v>-48169.209999999992</v>
      </c>
      <c r="AC37" s="23">
        <f t="shared" si="10"/>
        <v>23890.29</v>
      </c>
      <c r="AD37" s="23">
        <f t="shared" si="10"/>
        <v>25350.68</v>
      </c>
      <c r="AE37" s="23">
        <f t="shared" si="10"/>
        <v>32574.230000000003</v>
      </c>
      <c r="AF37" s="23">
        <f t="shared" si="10"/>
        <v>-1394.2399999999998</v>
      </c>
      <c r="AG37" s="23">
        <f t="shared" si="10"/>
        <v>39160.379999999997</v>
      </c>
      <c r="AH37" s="23">
        <f t="shared" si="10"/>
        <v>0</v>
      </c>
      <c r="AI37" s="23">
        <f t="shared" si="10"/>
        <v>36752.199999999997</v>
      </c>
      <c r="AJ37" s="23">
        <f t="shared" si="10"/>
        <v>27282.120000000003</v>
      </c>
      <c r="AK37" s="23">
        <f t="shared" si="10"/>
        <v>23015.269999999997</v>
      </c>
      <c r="AL37" s="23">
        <f>SUM(AL5:AL36)</f>
        <v>32622.929999999993</v>
      </c>
      <c r="AM37" s="23">
        <f>SUM(AM5:AM36)</f>
        <v>19033.869999999995</v>
      </c>
      <c r="AN37" s="23">
        <f t="shared" si="10"/>
        <v>427682.97999999986</v>
      </c>
      <c r="AO37" s="23">
        <f t="shared" si="10"/>
        <v>244767.21571428579</v>
      </c>
      <c r="AP37" s="99"/>
      <c r="AQ37" s="100"/>
      <c r="AS37" s="34"/>
    </row>
    <row r="38" spans="1:45" s="47" customFormat="1" ht="50.1" customHeight="1">
      <c r="A38" s="177" t="s">
        <v>642</v>
      </c>
      <c r="B38" s="170" t="s">
        <v>643</v>
      </c>
      <c r="C38" s="170" t="s">
        <v>644</v>
      </c>
      <c r="D38" s="178" t="s">
        <v>645</v>
      </c>
      <c r="E38" s="178" t="s">
        <v>646</v>
      </c>
      <c r="F38" s="178" t="s">
        <v>647</v>
      </c>
      <c r="G38" s="170" t="s">
        <v>1243</v>
      </c>
      <c r="H38" s="178" t="s">
        <v>648</v>
      </c>
      <c r="I38" s="171">
        <v>40674</v>
      </c>
      <c r="J38" s="179">
        <v>1855.02</v>
      </c>
      <c r="K38" s="139">
        <f t="shared" ref="K38:K65" si="11">+J38*0.1</f>
        <v>185.50200000000001</v>
      </c>
      <c r="L38" s="139">
        <f t="shared" ref="L38:L65" si="12">+J38-K38</f>
        <v>1669.518</v>
      </c>
      <c r="M38" s="139">
        <v>0</v>
      </c>
      <c r="N38" s="139">
        <v>0</v>
      </c>
      <c r="O38" s="139">
        <v>0</v>
      </c>
      <c r="P38" s="139">
        <v>0</v>
      </c>
      <c r="Q38" s="139">
        <v>0</v>
      </c>
      <c r="R38" s="139">
        <v>0</v>
      </c>
      <c r="S38" s="139">
        <v>0</v>
      </c>
      <c r="T38" s="139">
        <v>0</v>
      </c>
      <c r="U38" s="139">
        <v>0</v>
      </c>
      <c r="V38" s="139">
        <v>0</v>
      </c>
      <c r="W38" s="139">
        <v>0</v>
      </c>
      <c r="X38" s="139">
        <v>0</v>
      </c>
      <c r="Y38" s="139">
        <v>0</v>
      </c>
      <c r="Z38" s="139">
        <v>217.96</v>
      </c>
      <c r="AA38" s="139">
        <v>233.9</v>
      </c>
      <c r="AB38" s="139">
        <v>14.84</v>
      </c>
      <c r="AC38" s="139">
        <v>233.9</v>
      </c>
      <c r="AD38" s="139">
        <v>233.9</v>
      </c>
      <c r="AE38" s="139">
        <v>595.89</v>
      </c>
      <c r="AF38" s="139">
        <v>0</v>
      </c>
      <c r="AG38" s="139">
        <v>139.13</v>
      </c>
      <c r="AH38" s="139">
        <v>0</v>
      </c>
      <c r="AI38" s="139">
        <v>0</v>
      </c>
      <c r="AJ38" s="139">
        <v>0</v>
      </c>
      <c r="AK38" s="139">
        <v>0</v>
      </c>
      <c r="AL38" s="139"/>
      <c r="AM38" s="139"/>
      <c r="AN38" s="139">
        <f t="shared" ref="AN38:AN52" si="13">SUM(M38:AM38)</f>
        <v>1669.52</v>
      </c>
      <c r="AO38" s="139">
        <f t="shared" ref="AO38:AO101" si="14">J38-AN38</f>
        <v>185.5</v>
      </c>
      <c r="AP38" s="79" t="s">
        <v>1117</v>
      </c>
      <c r="AQ38" s="93" t="s">
        <v>1377</v>
      </c>
      <c r="AS38" s="48">
        <f t="shared" si="3"/>
        <v>-1.9999999999527063E-3</v>
      </c>
    </row>
    <row r="39" spans="1:45" s="47" customFormat="1" ht="50.1" customHeight="1">
      <c r="A39" s="67" t="s">
        <v>627</v>
      </c>
      <c r="B39" s="46" t="s">
        <v>628</v>
      </c>
      <c r="C39" s="14" t="s">
        <v>629</v>
      </c>
      <c r="D39" s="14" t="s">
        <v>127</v>
      </c>
      <c r="E39" s="14" t="s">
        <v>630</v>
      </c>
      <c r="F39" s="46" t="s">
        <v>631</v>
      </c>
      <c r="G39" s="46" t="s">
        <v>1243</v>
      </c>
      <c r="H39" s="14" t="s">
        <v>10</v>
      </c>
      <c r="I39" s="58">
        <v>40532</v>
      </c>
      <c r="J39" s="16">
        <v>1138.47</v>
      </c>
      <c r="K39" s="15">
        <f t="shared" si="11"/>
        <v>113.84700000000001</v>
      </c>
      <c r="L39" s="15">
        <f t="shared" si="12"/>
        <v>1024.623</v>
      </c>
      <c r="M39" s="15">
        <v>0</v>
      </c>
      <c r="N39" s="15">
        <v>0</v>
      </c>
      <c r="O39" s="15">
        <v>0</v>
      </c>
      <c r="P39" s="15">
        <v>0</v>
      </c>
      <c r="Q39" s="15">
        <v>0</v>
      </c>
      <c r="R39" s="15">
        <v>0</v>
      </c>
      <c r="S39" s="15">
        <v>0</v>
      </c>
      <c r="T39" s="15">
        <v>0</v>
      </c>
      <c r="U39" s="15">
        <v>0</v>
      </c>
      <c r="V39" s="15">
        <v>0</v>
      </c>
      <c r="W39" s="15">
        <v>0</v>
      </c>
      <c r="X39" s="15">
        <v>0</v>
      </c>
      <c r="Y39" s="15">
        <v>0</v>
      </c>
      <c r="Z39" s="15">
        <v>212.32</v>
      </c>
      <c r="AA39" s="15">
        <v>204.92</v>
      </c>
      <c r="AB39" s="15">
        <v>9.68</v>
      </c>
      <c r="AC39" s="15">
        <v>204.92</v>
      </c>
      <c r="AD39" s="15">
        <v>204.92</v>
      </c>
      <c r="AE39" s="15">
        <v>187.86</v>
      </c>
      <c r="AF39" s="15">
        <v>0</v>
      </c>
      <c r="AG39" s="15">
        <v>0</v>
      </c>
      <c r="AH39" s="15">
        <v>0</v>
      </c>
      <c r="AI39" s="15">
        <v>0</v>
      </c>
      <c r="AJ39" s="15">
        <v>0</v>
      </c>
      <c r="AK39" s="15">
        <v>0</v>
      </c>
      <c r="AL39" s="15"/>
      <c r="AM39" s="15"/>
      <c r="AN39" s="15">
        <f t="shared" si="13"/>
        <v>1024.6199999999999</v>
      </c>
      <c r="AO39" s="15">
        <f t="shared" si="14"/>
        <v>113.85000000000014</v>
      </c>
      <c r="AP39" s="80" t="s">
        <v>1306</v>
      </c>
      <c r="AQ39" s="91" t="s">
        <v>1307</v>
      </c>
      <c r="AS39" s="48">
        <f t="shared" si="3"/>
        <v>3.0000000001564331E-3</v>
      </c>
    </row>
    <row r="40" spans="1:45" s="47" customFormat="1" ht="50.1" customHeight="1">
      <c r="A40" s="67" t="s">
        <v>632</v>
      </c>
      <c r="B40" s="46" t="s">
        <v>628</v>
      </c>
      <c r="C40" s="14" t="s">
        <v>629</v>
      </c>
      <c r="D40" s="14" t="s">
        <v>127</v>
      </c>
      <c r="E40" s="14" t="s">
        <v>633</v>
      </c>
      <c r="F40" s="46" t="s">
        <v>631</v>
      </c>
      <c r="G40" s="46" t="s">
        <v>1243</v>
      </c>
      <c r="H40" s="14" t="s">
        <v>10</v>
      </c>
      <c r="I40" s="58">
        <v>40532</v>
      </c>
      <c r="J40" s="16">
        <v>1138.47</v>
      </c>
      <c r="K40" s="15">
        <f t="shared" si="11"/>
        <v>113.84700000000001</v>
      </c>
      <c r="L40" s="15">
        <f t="shared" si="12"/>
        <v>1024.623</v>
      </c>
      <c r="M40" s="15">
        <v>0</v>
      </c>
      <c r="N40" s="15">
        <v>0</v>
      </c>
      <c r="O40" s="15">
        <v>0</v>
      </c>
      <c r="P40" s="15">
        <v>0</v>
      </c>
      <c r="Q40" s="15">
        <v>0</v>
      </c>
      <c r="R40" s="15">
        <v>0</v>
      </c>
      <c r="S40" s="15">
        <v>0</v>
      </c>
      <c r="T40" s="15">
        <v>0</v>
      </c>
      <c r="U40" s="15">
        <v>0</v>
      </c>
      <c r="V40" s="15">
        <v>0</v>
      </c>
      <c r="W40" s="15">
        <v>0</v>
      </c>
      <c r="X40" s="15">
        <v>0</v>
      </c>
      <c r="Y40" s="15">
        <v>0</v>
      </c>
      <c r="Z40" s="15">
        <v>212.32</v>
      </c>
      <c r="AA40" s="15">
        <v>204.92</v>
      </c>
      <c r="AB40" s="15">
        <v>9.68</v>
      </c>
      <c r="AC40" s="15">
        <v>204.92</v>
      </c>
      <c r="AD40" s="15">
        <v>204.92</v>
      </c>
      <c r="AE40" s="15">
        <v>187.86</v>
      </c>
      <c r="AF40" s="15">
        <v>0</v>
      </c>
      <c r="AG40" s="15">
        <v>0</v>
      </c>
      <c r="AH40" s="15">
        <v>0</v>
      </c>
      <c r="AI40" s="15">
        <v>0</v>
      </c>
      <c r="AJ40" s="15">
        <v>0</v>
      </c>
      <c r="AK40" s="15">
        <v>0</v>
      </c>
      <c r="AL40" s="15"/>
      <c r="AM40" s="15"/>
      <c r="AN40" s="15">
        <f t="shared" si="13"/>
        <v>1024.6199999999999</v>
      </c>
      <c r="AO40" s="15">
        <f t="shared" si="14"/>
        <v>113.85000000000014</v>
      </c>
      <c r="AP40" s="80" t="s">
        <v>1310</v>
      </c>
      <c r="AQ40" s="91" t="s">
        <v>184</v>
      </c>
      <c r="AS40" s="48">
        <f t="shared" si="3"/>
        <v>3.0000000001564331E-3</v>
      </c>
    </row>
    <row r="41" spans="1:45" s="47" customFormat="1" ht="50.1" customHeight="1">
      <c r="A41" s="67" t="s">
        <v>634</v>
      </c>
      <c r="B41" s="46" t="s">
        <v>628</v>
      </c>
      <c r="C41" s="14" t="s">
        <v>629</v>
      </c>
      <c r="D41" s="14" t="s">
        <v>127</v>
      </c>
      <c r="E41" s="14" t="s">
        <v>635</v>
      </c>
      <c r="F41" s="46" t="s">
        <v>631</v>
      </c>
      <c r="G41" s="46" t="s">
        <v>1243</v>
      </c>
      <c r="H41" s="14" t="s">
        <v>10</v>
      </c>
      <c r="I41" s="58">
        <v>40532</v>
      </c>
      <c r="J41" s="16">
        <v>1138.47</v>
      </c>
      <c r="K41" s="15">
        <f t="shared" si="11"/>
        <v>113.84700000000001</v>
      </c>
      <c r="L41" s="15">
        <f t="shared" si="12"/>
        <v>1024.623</v>
      </c>
      <c r="M41" s="15">
        <v>0</v>
      </c>
      <c r="N41" s="15">
        <v>0</v>
      </c>
      <c r="O41" s="15">
        <v>0</v>
      </c>
      <c r="P41" s="15">
        <v>0</v>
      </c>
      <c r="Q41" s="15">
        <v>0</v>
      </c>
      <c r="R41" s="15">
        <v>0</v>
      </c>
      <c r="S41" s="15">
        <v>0</v>
      </c>
      <c r="T41" s="15">
        <v>0</v>
      </c>
      <c r="U41" s="15">
        <v>0</v>
      </c>
      <c r="V41" s="15">
        <v>0</v>
      </c>
      <c r="W41" s="15">
        <v>0</v>
      </c>
      <c r="X41" s="15">
        <v>0</v>
      </c>
      <c r="Y41" s="15">
        <v>0</v>
      </c>
      <c r="Z41" s="15">
        <v>212.32</v>
      </c>
      <c r="AA41" s="15">
        <v>204.92</v>
      </c>
      <c r="AB41" s="15">
        <v>9.68</v>
      </c>
      <c r="AC41" s="15">
        <v>204.92</v>
      </c>
      <c r="AD41" s="15">
        <v>204.92</v>
      </c>
      <c r="AE41" s="15">
        <v>187.86</v>
      </c>
      <c r="AF41" s="15">
        <v>0</v>
      </c>
      <c r="AG41" s="15">
        <v>0</v>
      </c>
      <c r="AH41" s="15">
        <v>0</v>
      </c>
      <c r="AI41" s="15">
        <v>0</v>
      </c>
      <c r="AJ41" s="15">
        <v>0</v>
      </c>
      <c r="AK41" s="15">
        <v>0</v>
      </c>
      <c r="AL41" s="15"/>
      <c r="AM41" s="15"/>
      <c r="AN41" s="15">
        <f t="shared" si="13"/>
        <v>1024.6199999999999</v>
      </c>
      <c r="AO41" s="15">
        <f t="shared" si="14"/>
        <v>113.85000000000014</v>
      </c>
      <c r="AP41" s="80" t="s">
        <v>1308</v>
      </c>
      <c r="AQ41" s="91" t="s">
        <v>1307</v>
      </c>
      <c r="AS41" s="48">
        <f t="shared" si="3"/>
        <v>3.0000000001564331E-3</v>
      </c>
    </row>
    <row r="42" spans="1:45" s="47" customFormat="1" ht="50.1" customHeight="1">
      <c r="A42" s="67" t="s">
        <v>636</v>
      </c>
      <c r="B42" s="46" t="s">
        <v>628</v>
      </c>
      <c r="C42" s="14" t="s">
        <v>629</v>
      </c>
      <c r="D42" s="14" t="s">
        <v>127</v>
      </c>
      <c r="E42" s="14" t="s">
        <v>637</v>
      </c>
      <c r="F42" s="46" t="s">
        <v>631</v>
      </c>
      <c r="G42" s="46" t="s">
        <v>1243</v>
      </c>
      <c r="H42" s="14" t="s">
        <v>10</v>
      </c>
      <c r="I42" s="58">
        <v>40532</v>
      </c>
      <c r="J42" s="16">
        <v>1138.47</v>
      </c>
      <c r="K42" s="15">
        <f t="shared" si="11"/>
        <v>113.84700000000001</v>
      </c>
      <c r="L42" s="15">
        <f t="shared" si="12"/>
        <v>1024.623</v>
      </c>
      <c r="M42" s="15">
        <v>0</v>
      </c>
      <c r="N42" s="15">
        <v>0</v>
      </c>
      <c r="O42" s="15">
        <v>0</v>
      </c>
      <c r="P42" s="15">
        <v>0</v>
      </c>
      <c r="Q42" s="15">
        <v>0</v>
      </c>
      <c r="R42" s="15">
        <v>0</v>
      </c>
      <c r="S42" s="15">
        <v>0</v>
      </c>
      <c r="T42" s="15">
        <v>0</v>
      </c>
      <c r="U42" s="15">
        <v>0</v>
      </c>
      <c r="V42" s="15">
        <v>0</v>
      </c>
      <c r="W42" s="15">
        <v>0</v>
      </c>
      <c r="X42" s="15">
        <v>0</v>
      </c>
      <c r="Y42" s="15">
        <v>0</v>
      </c>
      <c r="Z42" s="15">
        <v>212.32</v>
      </c>
      <c r="AA42" s="15">
        <v>204.92</v>
      </c>
      <c r="AB42" s="15">
        <v>9.68</v>
      </c>
      <c r="AC42" s="15">
        <v>204.92</v>
      </c>
      <c r="AD42" s="15">
        <v>204.92</v>
      </c>
      <c r="AE42" s="15">
        <v>187.86</v>
      </c>
      <c r="AF42" s="15">
        <v>0</v>
      </c>
      <c r="AG42" s="15">
        <v>0</v>
      </c>
      <c r="AH42" s="15">
        <v>0</v>
      </c>
      <c r="AI42" s="15">
        <v>0</v>
      </c>
      <c r="AJ42" s="15">
        <v>0</v>
      </c>
      <c r="AK42" s="15">
        <v>0</v>
      </c>
      <c r="AL42" s="15"/>
      <c r="AM42" s="15"/>
      <c r="AN42" s="15">
        <f t="shared" si="13"/>
        <v>1024.6199999999999</v>
      </c>
      <c r="AO42" s="15">
        <f t="shared" si="14"/>
        <v>113.85000000000014</v>
      </c>
      <c r="AP42" s="80" t="s">
        <v>1309</v>
      </c>
      <c r="AQ42" s="91" t="s">
        <v>1299</v>
      </c>
      <c r="AS42" s="48">
        <f t="shared" si="3"/>
        <v>3.0000000001564331E-3</v>
      </c>
    </row>
    <row r="43" spans="1:45" s="47" customFormat="1" ht="50.1" customHeight="1">
      <c r="A43" s="67" t="s">
        <v>638</v>
      </c>
      <c r="B43" s="46" t="s">
        <v>628</v>
      </c>
      <c r="C43" s="14" t="s">
        <v>629</v>
      </c>
      <c r="D43" s="14" t="s">
        <v>127</v>
      </c>
      <c r="E43" s="14" t="s">
        <v>639</v>
      </c>
      <c r="F43" s="46" t="s">
        <v>631</v>
      </c>
      <c r="G43" s="46" t="s">
        <v>1243</v>
      </c>
      <c r="H43" s="14" t="s">
        <v>10</v>
      </c>
      <c r="I43" s="58">
        <v>40532</v>
      </c>
      <c r="J43" s="16">
        <v>1138.47</v>
      </c>
      <c r="K43" s="15">
        <f t="shared" si="11"/>
        <v>113.84700000000001</v>
      </c>
      <c r="L43" s="15">
        <f t="shared" si="12"/>
        <v>1024.623</v>
      </c>
      <c r="M43" s="15">
        <v>0</v>
      </c>
      <c r="N43" s="15">
        <v>0</v>
      </c>
      <c r="O43" s="15">
        <v>0</v>
      </c>
      <c r="P43" s="15">
        <v>0</v>
      </c>
      <c r="Q43" s="15">
        <v>0</v>
      </c>
      <c r="R43" s="15">
        <v>0</v>
      </c>
      <c r="S43" s="15">
        <v>0</v>
      </c>
      <c r="T43" s="15">
        <v>0</v>
      </c>
      <c r="U43" s="15">
        <v>0</v>
      </c>
      <c r="V43" s="15">
        <v>0</v>
      </c>
      <c r="W43" s="15">
        <v>0</v>
      </c>
      <c r="X43" s="15">
        <v>0</v>
      </c>
      <c r="Y43" s="15">
        <v>0</v>
      </c>
      <c r="Z43" s="15">
        <v>212.32</v>
      </c>
      <c r="AA43" s="15">
        <v>204.92</v>
      </c>
      <c r="AB43" s="15">
        <v>9.68</v>
      </c>
      <c r="AC43" s="15">
        <v>204.92</v>
      </c>
      <c r="AD43" s="15">
        <v>204.92</v>
      </c>
      <c r="AE43" s="15">
        <v>187.86</v>
      </c>
      <c r="AF43" s="15">
        <v>0</v>
      </c>
      <c r="AG43" s="15">
        <v>0</v>
      </c>
      <c r="AH43" s="15">
        <v>0</v>
      </c>
      <c r="AI43" s="15">
        <v>0</v>
      </c>
      <c r="AJ43" s="15">
        <v>0</v>
      </c>
      <c r="AK43" s="15">
        <v>0</v>
      </c>
      <c r="AL43" s="15"/>
      <c r="AM43" s="15"/>
      <c r="AN43" s="15">
        <f t="shared" si="13"/>
        <v>1024.6199999999999</v>
      </c>
      <c r="AO43" s="15">
        <f t="shared" si="14"/>
        <v>113.85000000000014</v>
      </c>
      <c r="AP43" s="80" t="s">
        <v>1845</v>
      </c>
      <c r="AQ43" s="91" t="s">
        <v>1307</v>
      </c>
      <c r="AS43" s="48">
        <f t="shared" si="3"/>
        <v>3.0000000001564331E-3</v>
      </c>
    </row>
    <row r="44" spans="1:45" s="47" customFormat="1" ht="50.1" customHeight="1">
      <c r="A44" s="55" t="s">
        <v>649</v>
      </c>
      <c r="B44" s="46" t="s">
        <v>650</v>
      </c>
      <c r="C44" s="46" t="s">
        <v>651</v>
      </c>
      <c r="D44" s="14" t="s">
        <v>96</v>
      </c>
      <c r="E44" s="14" t="s">
        <v>652</v>
      </c>
      <c r="F44" s="14" t="s">
        <v>653</v>
      </c>
      <c r="G44" s="46" t="s">
        <v>1243</v>
      </c>
      <c r="H44" s="14" t="s">
        <v>10</v>
      </c>
      <c r="I44" s="58">
        <v>40674</v>
      </c>
      <c r="J44" s="16">
        <v>1409.92</v>
      </c>
      <c r="K44" s="15">
        <f t="shared" si="11"/>
        <v>140.99200000000002</v>
      </c>
      <c r="L44" s="15">
        <f t="shared" si="12"/>
        <v>1268.9280000000001</v>
      </c>
      <c r="M44" s="15">
        <v>0</v>
      </c>
      <c r="N44" s="15">
        <v>0</v>
      </c>
      <c r="O44" s="15">
        <v>0</v>
      </c>
      <c r="P44" s="15">
        <v>0</v>
      </c>
      <c r="Q44" s="15">
        <v>0</v>
      </c>
      <c r="R44" s="15">
        <v>0</v>
      </c>
      <c r="S44" s="15">
        <v>0</v>
      </c>
      <c r="T44" s="15">
        <v>0</v>
      </c>
      <c r="U44" s="15">
        <v>0</v>
      </c>
      <c r="V44" s="15">
        <v>0</v>
      </c>
      <c r="W44" s="15">
        <v>0</v>
      </c>
      <c r="X44" s="15">
        <v>0</v>
      </c>
      <c r="Y44" s="15">
        <v>0</v>
      </c>
      <c r="Z44" s="15">
        <v>167.78</v>
      </c>
      <c r="AA44" s="15">
        <v>253.79</v>
      </c>
      <c r="AB44" s="15">
        <v>-29.61</v>
      </c>
      <c r="AC44" s="15">
        <v>253.79</v>
      </c>
      <c r="AD44" s="15">
        <v>253.79</v>
      </c>
      <c r="AE44" s="15">
        <v>263.64999999999998</v>
      </c>
      <c r="AF44" s="15">
        <v>0</v>
      </c>
      <c r="AG44" s="15">
        <v>105.74</v>
      </c>
      <c r="AH44" s="15">
        <v>0</v>
      </c>
      <c r="AI44" s="15">
        <v>0</v>
      </c>
      <c r="AJ44" s="15">
        <v>0</v>
      </c>
      <c r="AK44" s="15">
        <v>0</v>
      </c>
      <c r="AL44" s="15"/>
      <c r="AM44" s="15"/>
      <c r="AN44" s="15">
        <f t="shared" si="13"/>
        <v>1268.93</v>
      </c>
      <c r="AO44" s="15">
        <f t="shared" si="14"/>
        <v>140.99</v>
      </c>
      <c r="AP44" s="80" t="s">
        <v>1764</v>
      </c>
      <c r="AQ44" s="91" t="s">
        <v>1113</v>
      </c>
      <c r="AS44" s="48">
        <f t="shared" si="3"/>
        <v>-1.9999999999527063E-3</v>
      </c>
    </row>
    <row r="45" spans="1:45" s="47" customFormat="1" ht="50.1" customHeight="1">
      <c r="A45" s="67" t="s">
        <v>654</v>
      </c>
      <c r="B45" s="46" t="s">
        <v>650</v>
      </c>
      <c r="C45" s="46" t="s">
        <v>651</v>
      </c>
      <c r="D45" s="14" t="s">
        <v>96</v>
      </c>
      <c r="E45" s="14" t="s">
        <v>671</v>
      </c>
      <c r="F45" s="14" t="s">
        <v>653</v>
      </c>
      <c r="G45" s="46" t="s">
        <v>1243</v>
      </c>
      <c r="H45" s="14" t="s">
        <v>10</v>
      </c>
      <c r="I45" s="58">
        <v>40674</v>
      </c>
      <c r="J45" s="16">
        <v>1409.92</v>
      </c>
      <c r="K45" s="15">
        <f t="shared" si="11"/>
        <v>140.99200000000002</v>
      </c>
      <c r="L45" s="15">
        <f t="shared" si="12"/>
        <v>1268.9280000000001</v>
      </c>
      <c r="M45" s="15">
        <v>0</v>
      </c>
      <c r="N45" s="15">
        <v>0</v>
      </c>
      <c r="O45" s="15">
        <v>0</v>
      </c>
      <c r="P45" s="15">
        <v>0</v>
      </c>
      <c r="Q45" s="15">
        <v>0</v>
      </c>
      <c r="R45" s="15">
        <v>0</v>
      </c>
      <c r="S45" s="15">
        <v>0</v>
      </c>
      <c r="T45" s="15">
        <v>0</v>
      </c>
      <c r="U45" s="15">
        <v>0</v>
      </c>
      <c r="V45" s="15">
        <v>0</v>
      </c>
      <c r="W45" s="15">
        <v>0</v>
      </c>
      <c r="X45" s="15">
        <v>0</v>
      </c>
      <c r="Y45" s="15">
        <v>0</v>
      </c>
      <c r="Z45" s="15">
        <v>167.78</v>
      </c>
      <c r="AA45" s="15">
        <v>253.79</v>
      </c>
      <c r="AB45" s="15">
        <v>-29.61</v>
      </c>
      <c r="AC45" s="15">
        <v>253.79</v>
      </c>
      <c r="AD45" s="15">
        <v>253.79</v>
      </c>
      <c r="AE45" s="15">
        <v>263.64999999999998</v>
      </c>
      <c r="AF45" s="15">
        <v>0</v>
      </c>
      <c r="AG45" s="15">
        <v>105.74</v>
      </c>
      <c r="AH45" s="15">
        <v>0</v>
      </c>
      <c r="AI45" s="15">
        <v>0</v>
      </c>
      <c r="AJ45" s="15">
        <v>0</v>
      </c>
      <c r="AK45" s="15">
        <v>0</v>
      </c>
      <c r="AL45" s="15"/>
      <c r="AM45" s="15"/>
      <c r="AN45" s="15">
        <f t="shared" si="13"/>
        <v>1268.93</v>
      </c>
      <c r="AO45" s="15">
        <f t="shared" si="14"/>
        <v>140.99</v>
      </c>
      <c r="AP45" s="80" t="s">
        <v>1772</v>
      </c>
      <c r="AQ45" s="91" t="s">
        <v>1589</v>
      </c>
      <c r="AS45" s="48">
        <f t="shared" si="3"/>
        <v>-1.9999999999527063E-3</v>
      </c>
    </row>
    <row r="46" spans="1:45" s="47" customFormat="1" ht="50.1" customHeight="1">
      <c r="A46" s="67" t="s">
        <v>655</v>
      </c>
      <c r="B46" s="46" t="s">
        <v>650</v>
      </c>
      <c r="C46" s="46" t="s">
        <v>651</v>
      </c>
      <c r="D46" s="14" t="s">
        <v>96</v>
      </c>
      <c r="E46" s="14" t="s">
        <v>672</v>
      </c>
      <c r="F46" s="14" t="s">
        <v>653</v>
      </c>
      <c r="G46" s="46" t="s">
        <v>1243</v>
      </c>
      <c r="H46" s="14" t="s">
        <v>10</v>
      </c>
      <c r="I46" s="58">
        <v>40674</v>
      </c>
      <c r="J46" s="16">
        <v>1409.92</v>
      </c>
      <c r="K46" s="15">
        <f t="shared" si="11"/>
        <v>140.99200000000002</v>
      </c>
      <c r="L46" s="15">
        <f t="shared" si="12"/>
        <v>1268.9280000000001</v>
      </c>
      <c r="M46" s="15">
        <v>0</v>
      </c>
      <c r="N46" s="15">
        <v>0</v>
      </c>
      <c r="O46" s="15">
        <v>0</v>
      </c>
      <c r="P46" s="15">
        <v>0</v>
      </c>
      <c r="Q46" s="15">
        <v>0</v>
      </c>
      <c r="R46" s="15">
        <v>0</v>
      </c>
      <c r="S46" s="15">
        <v>0</v>
      </c>
      <c r="T46" s="15">
        <v>0</v>
      </c>
      <c r="U46" s="15">
        <v>0</v>
      </c>
      <c r="V46" s="15">
        <v>0</v>
      </c>
      <c r="W46" s="15">
        <v>0</v>
      </c>
      <c r="X46" s="15">
        <v>0</v>
      </c>
      <c r="Y46" s="15">
        <v>0</v>
      </c>
      <c r="Z46" s="15">
        <v>167.78</v>
      </c>
      <c r="AA46" s="15">
        <v>253.79</v>
      </c>
      <c r="AB46" s="15">
        <v>-29.61</v>
      </c>
      <c r="AC46" s="15">
        <v>253.79</v>
      </c>
      <c r="AD46" s="15">
        <v>253.79</v>
      </c>
      <c r="AE46" s="15">
        <v>263.64999999999998</v>
      </c>
      <c r="AF46" s="15">
        <v>0</v>
      </c>
      <c r="AG46" s="15">
        <v>105.74</v>
      </c>
      <c r="AH46" s="15">
        <v>0</v>
      </c>
      <c r="AI46" s="15">
        <v>0</v>
      </c>
      <c r="AJ46" s="15">
        <v>0</v>
      </c>
      <c r="AK46" s="15">
        <v>0</v>
      </c>
      <c r="AL46" s="15"/>
      <c r="AM46" s="15"/>
      <c r="AN46" s="15">
        <f t="shared" si="13"/>
        <v>1268.93</v>
      </c>
      <c r="AO46" s="15">
        <f t="shared" si="14"/>
        <v>140.99</v>
      </c>
      <c r="AP46" s="80" t="s">
        <v>1298</v>
      </c>
      <c r="AQ46" s="91" t="s">
        <v>607</v>
      </c>
      <c r="AS46" s="48">
        <f t="shared" si="3"/>
        <v>-1.9999999999527063E-3</v>
      </c>
    </row>
    <row r="47" spans="1:45" s="47" customFormat="1" ht="50.1" customHeight="1">
      <c r="A47" s="67" t="s">
        <v>656</v>
      </c>
      <c r="B47" s="46" t="s">
        <v>650</v>
      </c>
      <c r="C47" s="46" t="s">
        <v>651</v>
      </c>
      <c r="D47" s="14" t="s">
        <v>96</v>
      </c>
      <c r="E47" s="14" t="s">
        <v>673</v>
      </c>
      <c r="F47" s="14" t="s">
        <v>653</v>
      </c>
      <c r="G47" s="46" t="s">
        <v>1243</v>
      </c>
      <c r="H47" s="14" t="s">
        <v>10</v>
      </c>
      <c r="I47" s="58">
        <v>40674</v>
      </c>
      <c r="J47" s="16">
        <v>1409.92</v>
      </c>
      <c r="K47" s="15">
        <f t="shared" si="11"/>
        <v>140.99200000000002</v>
      </c>
      <c r="L47" s="15">
        <f t="shared" si="12"/>
        <v>1268.9280000000001</v>
      </c>
      <c r="M47" s="15">
        <v>0</v>
      </c>
      <c r="N47" s="15">
        <v>0</v>
      </c>
      <c r="O47" s="15">
        <v>0</v>
      </c>
      <c r="P47" s="15">
        <v>0</v>
      </c>
      <c r="Q47" s="15">
        <v>0</v>
      </c>
      <c r="R47" s="15">
        <v>0</v>
      </c>
      <c r="S47" s="15">
        <v>0</v>
      </c>
      <c r="T47" s="15">
        <v>0</v>
      </c>
      <c r="U47" s="15">
        <v>0</v>
      </c>
      <c r="V47" s="15">
        <v>0</v>
      </c>
      <c r="W47" s="15">
        <v>0</v>
      </c>
      <c r="X47" s="15">
        <v>0</v>
      </c>
      <c r="Y47" s="15">
        <v>0</v>
      </c>
      <c r="Z47" s="15">
        <v>167.78</v>
      </c>
      <c r="AA47" s="15">
        <v>253.79</v>
      </c>
      <c r="AB47" s="15">
        <v>-29.61</v>
      </c>
      <c r="AC47" s="15">
        <v>253.79</v>
      </c>
      <c r="AD47" s="15">
        <v>253.79</v>
      </c>
      <c r="AE47" s="15">
        <v>263.64999999999998</v>
      </c>
      <c r="AF47" s="15">
        <v>0</v>
      </c>
      <c r="AG47" s="15">
        <v>105.74</v>
      </c>
      <c r="AH47" s="15">
        <v>0</v>
      </c>
      <c r="AI47" s="15">
        <v>0</v>
      </c>
      <c r="AJ47" s="15">
        <v>0</v>
      </c>
      <c r="AK47" s="15">
        <v>0</v>
      </c>
      <c r="AL47" s="15"/>
      <c r="AM47" s="15"/>
      <c r="AN47" s="15">
        <f t="shared" si="13"/>
        <v>1268.93</v>
      </c>
      <c r="AO47" s="15">
        <f t="shared" si="14"/>
        <v>140.99</v>
      </c>
      <c r="AP47" s="80" t="s">
        <v>1098</v>
      </c>
      <c r="AQ47" s="91" t="s">
        <v>1299</v>
      </c>
      <c r="AS47" s="48">
        <f t="shared" si="3"/>
        <v>-1.9999999999527063E-3</v>
      </c>
    </row>
    <row r="48" spans="1:45" s="47" customFormat="1" ht="50.1" customHeight="1">
      <c r="A48" s="55" t="s">
        <v>1798</v>
      </c>
      <c r="B48" s="46" t="s">
        <v>640</v>
      </c>
      <c r="C48" s="46" t="s">
        <v>641</v>
      </c>
      <c r="D48" s="14" t="s">
        <v>96</v>
      </c>
      <c r="E48" s="14" t="s">
        <v>497</v>
      </c>
      <c r="F48" s="14" t="s">
        <v>392</v>
      </c>
      <c r="G48" s="46" t="s">
        <v>1243</v>
      </c>
      <c r="H48" s="14" t="s">
        <v>32</v>
      </c>
      <c r="I48" s="58">
        <v>40514</v>
      </c>
      <c r="J48" s="16">
        <v>12782.19</v>
      </c>
      <c r="K48" s="15">
        <f t="shared" si="11"/>
        <v>1278.2190000000001</v>
      </c>
      <c r="L48" s="15">
        <f t="shared" si="12"/>
        <v>11503.971000000001</v>
      </c>
      <c r="M48" s="15">
        <v>0</v>
      </c>
      <c r="N48" s="15">
        <v>0</v>
      </c>
      <c r="O48" s="15">
        <v>0</v>
      </c>
      <c r="P48" s="15">
        <v>0</v>
      </c>
      <c r="Q48" s="15">
        <v>0</v>
      </c>
      <c r="R48" s="15">
        <v>0</v>
      </c>
      <c r="S48" s="15">
        <v>0</v>
      </c>
      <c r="T48" s="15">
        <v>0</v>
      </c>
      <c r="U48" s="15">
        <v>0</v>
      </c>
      <c r="V48" s="15">
        <v>0</v>
      </c>
      <c r="W48" s="15">
        <v>0</v>
      </c>
      <c r="X48" s="15">
        <v>0</v>
      </c>
      <c r="Y48" s="15">
        <v>0</v>
      </c>
      <c r="Z48" s="15">
        <v>2492.5300000000002</v>
      </c>
      <c r="AA48" s="15">
        <v>2300.79</v>
      </c>
      <c r="AB48" s="15">
        <v>0</v>
      </c>
      <c r="AC48" s="15">
        <v>2300.79</v>
      </c>
      <c r="AD48" s="15">
        <v>2300.79</v>
      </c>
      <c r="AE48" s="15">
        <v>2109.0700000000002</v>
      </c>
      <c r="AF48" s="15">
        <v>0</v>
      </c>
      <c r="AG48" s="15">
        <v>0</v>
      </c>
      <c r="AH48" s="15">
        <v>0</v>
      </c>
      <c r="AI48" s="15">
        <v>0</v>
      </c>
      <c r="AJ48" s="15">
        <v>0</v>
      </c>
      <c r="AK48" s="15">
        <v>0</v>
      </c>
      <c r="AL48" s="15"/>
      <c r="AM48" s="15"/>
      <c r="AN48" s="15">
        <f t="shared" si="13"/>
        <v>11503.97</v>
      </c>
      <c r="AO48" s="15">
        <f t="shared" si="14"/>
        <v>1278.2200000000012</v>
      </c>
      <c r="AP48" s="80" t="s">
        <v>119</v>
      </c>
      <c r="AQ48" s="91" t="s">
        <v>206</v>
      </c>
      <c r="AS48" s="48">
        <f t="shared" si="3"/>
        <v>1.0000000020227162E-3</v>
      </c>
    </row>
    <row r="49" spans="1:45" s="47" customFormat="1" ht="50.1" customHeight="1">
      <c r="A49" s="55" t="s">
        <v>657</v>
      </c>
      <c r="B49" s="46" t="s">
        <v>658</v>
      </c>
      <c r="C49" s="46" t="s">
        <v>659</v>
      </c>
      <c r="D49" s="14" t="s">
        <v>96</v>
      </c>
      <c r="E49" s="14" t="s">
        <v>660</v>
      </c>
      <c r="F49" s="14" t="s">
        <v>661</v>
      </c>
      <c r="G49" s="46" t="s">
        <v>1243</v>
      </c>
      <c r="H49" s="14" t="s">
        <v>10</v>
      </c>
      <c r="I49" s="58">
        <v>40497</v>
      </c>
      <c r="J49" s="16">
        <v>7452.35</v>
      </c>
      <c r="K49" s="15">
        <f t="shared" si="11"/>
        <v>745.23500000000013</v>
      </c>
      <c r="L49" s="15">
        <f t="shared" si="12"/>
        <v>6707.1149999999998</v>
      </c>
      <c r="M49" s="15">
        <v>0</v>
      </c>
      <c r="N49" s="15">
        <v>0</v>
      </c>
      <c r="O49" s="15">
        <v>0</v>
      </c>
      <c r="P49" s="15">
        <v>0</v>
      </c>
      <c r="Q49" s="15">
        <v>0</v>
      </c>
      <c r="R49" s="15">
        <v>0</v>
      </c>
      <c r="S49" s="15">
        <v>0</v>
      </c>
      <c r="T49" s="15">
        <v>0</v>
      </c>
      <c r="U49" s="15">
        <v>0</v>
      </c>
      <c r="V49" s="15">
        <v>0</v>
      </c>
      <c r="W49" s="15">
        <v>0</v>
      </c>
      <c r="X49" s="15">
        <v>0</v>
      </c>
      <c r="Y49" s="15">
        <v>0</v>
      </c>
      <c r="Z49" s="15">
        <v>1512.83</v>
      </c>
      <c r="AA49" s="15">
        <v>1341.42</v>
      </c>
      <c r="AB49" s="15">
        <v>-126.22</v>
      </c>
      <c r="AC49" s="15">
        <v>1341.42</v>
      </c>
      <c r="AD49" s="15">
        <v>1341.42</v>
      </c>
      <c r="AE49" s="15">
        <v>1296.25</v>
      </c>
      <c r="AF49" s="15">
        <v>0</v>
      </c>
      <c r="AG49" s="15">
        <v>0</v>
      </c>
      <c r="AH49" s="15">
        <v>0</v>
      </c>
      <c r="AI49" s="15">
        <v>0</v>
      </c>
      <c r="AJ49" s="15">
        <v>0</v>
      </c>
      <c r="AK49" s="15">
        <v>0</v>
      </c>
      <c r="AL49" s="15"/>
      <c r="AM49" s="15"/>
      <c r="AN49" s="15">
        <f t="shared" si="13"/>
        <v>6707.1200000000008</v>
      </c>
      <c r="AO49" s="15">
        <f t="shared" si="14"/>
        <v>745.22999999999956</v>
      </c>
      <c r="AP49" s="89" t="s">
        <v>119</v>
      </c>
      <c r="AQ49" s="90" t="s">
        <v>1678</v>
      </c>
      <c r="AS49" s="48">
        <f t="shared" si="3"/>
        <v>-5.0000000010186341E-3</v>
      </c>
    </row>
    <row r="50" spans="1:45" s="47" customFormat="1" ht="50.1" customHeight="1">
      <c r="A50" s="67" t="s">
        <v>662</v>
      </c>
      <c r="B50" s="46" t="s">
        <v>658</v>
      </c>
      <c r="C50" s="46" t="s">
        <v>659</v>
      </c>
      <c r="D50" s="14" t="s">
        <v>96</v>
      </c>
      <c r="E50" s="14" t="s">
        <v>663</v>
      </c>
      <c r="F50" s="14" t="s">
        <v>661</v>
      </c>
      <c r="G50" s="46" t="s">
        <v>1243</v>
      </c>
      <c r="H50" s="14" t="s">
        <v>10</v>
      </c>
      <c r="I50" s="58">
        <v>40497</v>
      </c>
      <c r="J50" s="16">
        <v>7006</v>
      </c>
      <c r="K50" s="15">
        <f t="shared" si="11"/>
        <v>700.6</v>
      </c>
      <c r="L50" s="15">
        <f t="shared" si="12"/>
        <v>6305.4</v>
      </c>
      <c r="M50" s="15">
        <v>0</v>
      </c>
      <c r="N50" s="15">
        <v>0</v>
      </c>
      <c r="O50" s="15">
        <v>0</v>
      </c>
      <c r="P50" s="15">
        <v>0</v>
      </c>
      <c r="Q50" s="15">
        <v>0</v>
      </c>
      <c r="R50" s="15">
        <v>0</v>
      </c>
      <c r="S50" s="15">
        <v>0</v>
      </c>
      <c r="T50" s="15">
        <v>0</v>
      </c>
      <c r="U50" s="15">
        <v>0</v>
      </c>
      <c r="V50" s="15">
        <v>0</v>
      </c>
      <c r="W50" s="15">
        <v>0</v>
      </c>
      <c r="X50" s="15">
        <v>0</v>
      </c>
      <c r="Y50" s="15">
        <v>0</v>
      </c>
      <c r="Z50" s="15">
        <v>1422.22</v>
      </c>
      <c r="AA50" s="15">
        <v>1261.08</v>
      </c>
      <c r="AB50" s="15">
        <v>-122.61</v>
      </c>
      <c r="AC50" s="15">
        <v>1261.08</v>
      </c>
      <c r="AD50" s="15">
        <v>1261.08</v>
      </c>
      <c r="AE50" s="15">
        <v>1222.55</v>
      </c>
      <c r="AF50" s="15">
        <v>0</v>
      </c>
      <c r="AG50" s="15">
        <v>0</v>
      </c>
      <c r="AH50" s="15">
        <v>0</v>
      </c>
      <c r="AI50" s="15">
        <v>0</v>
      </c>
      <c r="AJ50" s="15">
        <v>0</v>
      </c>
      <c r="AK50" s="15">
        <v>0</v>
      </c>
      <c r="AL50" s="15"/>
      <c r="AM50" s="15"/>
      <c r="AN50" s="15">
        <f t="shared" si="13"/>
        <v>6305.4000000000005</v>
      </c>
      <c r="AO50" s="15">
        <f t="shared" si="14"/>
        <v>700.59999999999945</v>
      </c>
      <c r="AP50" s="80" t="s">
        <v>119</v>
      </c>
      <c r="AQ50" s="91" t="s">
        <v>1679</v>
      </c>
      <c r="AS50" s="48">
        <f t="shared" si="3"/>
        <v>0</v>
      </c>
    </row>
    <row r="51" spans="1:45" s="47" customFormat="1" ht="50.1" customHeight="1">
      <c r="A51" s="55" t="s">
        <v>880</v>
      </c>
      <c r="B51" s="69" t="s">
        <v>881</v>
      </c>
      <c r="C51" s="14" t="s">
        <v>869</v>
      </c>
      <c r="D51" s="46" t="s">
        <v>90</v>
      </c>
      <c r="E51" s="69">
        <v>1305829</v>
      </c>
      <c r="F51" s="69" t="s">
        <v>882</v>
      </c>
      <c r="G51" s="69" t="s">
        <v>869</v>
      </c>
      <c r="H51" s="69" t="s">
        <v>102</v>
      </c>
      <c r="I51" s="68">
        <v>40909</v>
      </c>
      <c r="J51" s="15">
        <v>791.43</v>
      </c>
      <c r="K51" s="15">
        <f t="shared" si="11"/>
        <v>79.143000000000001</v>
      </c>
      <c r="L51" s="15">
        <f t="shared" si="12"/>
        <v>712.28699999999992</v>
      </c>
      <c r="M51" s="15">
        <v>0</v>
      </c>
      <c r="N51" s="15">
        <v>0</v>
      </c>
      <c r="O51" s="15">
        <v>0</v>
      </c>
      <c r="P51" s="15">
        <v>0</v>
      </c>
      <c r="Q51" s="15">
        <v>0</v>
      </c>
      <c r="R51" s="15">
        <v>0</v>
      </c>
      <c r="S51" s="15">
        <v>0</v>
      </c>
      <c r="T51" s="15">
        <v>0</v>
      </c>
      <c r="U51" s="15">
        <v>0</v>
      </c>
      <c r="V51" s="15">
        <v>0</v>
      </c>
      <c r="W51" s="15">
        <v>0</v>
      </c>
      <c r="X51" s="15">
        <v>0</v>
      </c>
      <c r="Y51" s="15">
        <v>0</v>
      </c>
      <c r="Z51" s="15">
        <v>0</v>
      </c>
      <c r="AA51" s="15">
        <f>+J51-K51</f>
        <v>712.28699999999992</v>
      </c>
      <c r="AB51" s="15">
        <v>0</v>
      </c>
      <c r="AC51" s="15">
        <v>0</v>
      </c>
      <c r="AD51" s="15">
        <v>0</v>
      </c>
      <c r="AE51" s="15">
        <v>0</v>
      </c>
      <c r="AF51" s="15">
        <v>0</v>
      </c>
      <c r="AG51" s="15">
        <v>0</v>
      </c>
      <c r="AH51" s="15">
        <v>0</v>
      </c>
      <c r="AI51" s="15">
        <v>0</v>
      </c>
      <c r="AJ51" s="15">
        <v>0</v>
      </c>
      <c r="AK51" s="15">
        <v>0</v>
      </c>
      <c r="AL51" s="15"/>
      <c r="AM51" s="15"/>
      <c r="AN51" s="15">
        <f t="shared" si="13"/>
        <v>712.28699999999992</v>
      </c>
      <c r="AO51" s="15">
        <f t="shared" si="14"/>
        <v>79.143000000000029</v>
      </c>
      <c r="AP51" s="80" t="s">
        <v>119</v>
      </c>
      <c r="AQ51" s="91" t="s">
        <v>155</v>
      </c>
      <c r="AS51" s="48">
        <f t="shared" si="3"/>
        <v>0</v>
      </c>
    </row>
    <row r="52" spans="1:45" s="47" customFormat="1" ht="50.1" customHeight="1">
      <c r="A52" s="180" t="s">
        <v>709</v>
      </c>
      <c r="B52" s="60" t="s">
        <v>705</v>
      </c>
      <c r="C52" s="14" t="s">
        <v>869</v>
      </c>
      <c r="D52" s="61" t="s">
        <v>706</v>
      </c>
      <c r="E52" s="65" t="s">
        <v>711</v>
      </c>
      <c r="F52" s="70" t="s">
        <v>710</v>
      </c>
      <c r="G52" s="14" t="s">
        <v>869</v>
      </c>
      <c r="H52" s="46" t="s">
        <v>1246</v>
      </c>
      <c r="I52" s="68">
        <v>40909</v>
      </c>
      <c r="J52" s="62">
        <v>1558.5</v>
      </c>
      <c r="K52" s="15">
        <f t="shared" si="11"/>
        <v>155.85000000000002</v>
      </c>
      <c r="L52" s="15">
        <f t="shared" si="12"/>
        <v>1402.65</v>
      </c>
      <c r="M52" s="15">
        <v>0</v>
      </c>
      <c r="N52" s="15">
        <v>0</v>
      </c>
      <c r="O52" s="15">
        <v>0</v>
      </c>
      <c r="P52" s="15">
        <v>0</v>
      </c>
      <c r="Q52" s="15">
        <v>0</v>
      </c>
      <c r="R52" s="15">
        <v>0</v>
      </c>
      <c r="S52" s="15">
        <v>0</v>
      </c>
      <c r="T52" s="15">
        <v>0</v>
      </c>
      <c r="U52" s="15">
        <v>0</v>
      </c>
      <c r="V52" s="15">
        <v>0</v>
      </c>
      <c r="W52" s="15">
        <v>0</v>
      </c>
      <c r="X52" s="15">
        <v>0</v>
      </c>
      <c r="Y52" s="15">
        <v>0</v>
      </c>
      <c r="Z52" s="15">
        <v>0</v>
      </c>
      <c r="AA52" s="15">
        <v>1402.65</v>
      </c>
      <c r="AB52" s="15">
        <v>0</v>
      </c>
      <c r="AC52" s="15">
        <v>0</v>
      </c>
      <c r="AD52" s="15">
        <v>0</v>
      </c>
      <c r="AE52" s="15">
        <v>0</v>
      </c>
      <c r="AF52" s="15">
        <v>0</v>
      </c>
      <c r="AG52" s="15">
        <v>0</v>
      </c>
      <c r="AH52" s="15">
        <v>0</v>
      </c>
      <c r="AI52" s="15">
        <v>0</v>
      </c>
      <c r="AJ52" s="15">
        <v>0</v>
      </c>
      <c r="AK52" s="15">
        <v>0</v>
      </c>
      <c r="AL52" s="15"/>
      <c r="AM52" s="15"/>
      <c r="AN52" s="15">
        <f t="shared" si="13"/>
        <v>1402.65</v>
      </c>
      <c r="AO52" s="15">
        <f t="shared" si="14"/>
        <v>155.84999999999991</v>
      </c>
      <c r="AP52" s="80" t="s">
        <v>1117</v>
      </c>
      <c r="AQ52" s="91" t="s">
        <v>1275</v>
      </c>
      <c r="AS52" s="48">
        <f t="shared" si="3"/>
        <v>0</v>
      </c>
    </row>
    <row r="53" spans="1:45" s="47" customFormat="1" ht="50.1" customHeight="1">
      <c r="A53" s="180" t="s">
        <v>712</v>
      </c>
      <c r="B53" s="60" t="s">
        <v>705</v>
      </c>
      <c r="C53" s="14" t="s">
        <v>869</v>
      </c>
      <c r="D53" s="61" t="s">
        <v>706</v>
      </c>
      <c r="E53" s="65" t="s">
        <v>713</v>
      </c>
      <c r="F53" s="70" t="s">
        <v>710</v>
      </c>
      <c r="G53" s="14" t="s">
        <v>869</v>
      </c>
      <c r="H53" s="46" t="s">
        <v>1246</v>
      </c>
      <c r="I53" s="68">
        <v>40909</v>
      </c>
      <c r="J53" s="62">
        <v>1558.5</v>
      </c>
      <c r="K53" s="15">
        <f t="shared" si="11"/>
        <v>155.85000000000002</v>
      </c>
      <c r="L53" s="15">
        <f t="shared" si="12"/>
        <v>1402.65</v>
      </c>
      <c r="M53" s="15">
        <v>0</v>
      </c>
      <c r="N53" s="15">
        <v>0</v>
      </c>
      <c r="O53" s="15">
        <v>0</v>
      </c>
      <c r="P53" s="15">
        <v>0</v>
      </c>
      <c r="Q53" s="15">
        <v>0</v>
      </c>
      <c r="R53" s="15">
        <v>0</v>
      </c>
      <c r="S53" s="15">
        <v>0</v>
      </c>
      <c r="T53" s="15">
        <v>0</v>
      </c>
      <c r="U53" s="15">
        <v>0</v>
      </c>
      <c r="V53" s="15">
        <v>0</v>
      </c>
      <c r="W53" s="15">
        <v>0</v>
      </c>
      <c r="X53" s="15">
        <v>0</v>
      </c>
      <c r="Y53" s="15">
        <v>0</v>
      </c>
      <c r="Z53" s="15">
        <v>0</v>
      </c>
      <c r="AA53" s="15">
        <v>1402.65</v>
      </c>
      <c r="AB53" s="15">
        <v>0</v>
      </c>
      <c r="AC53" s="15">
        <v>0</v>
      </c>
      <c r="AD53" s="15">
        <v>0</v>
      </c>
      <c r="AE53" s="15">
        <v>0</v>
      </c>
      <c r="AF53" s="15">
        <v>0</v>
      </c>
      <c r="AG53" s="15">
        <v>0</v>
      </c>
      <c r="AH53" s="15">
        <v>0</v>
      </c>
      <c r="AI53" s="15">
        <v>0</v>
      </c>
      <c r="AJ53" s="15">
        <v>0</v>
      </c>
      <c r="AK53" s="15">
        <v>0</v>
      </c>
      <c r="AL53" s="15"/>
      <c r="AM53" s="15"/>
      <c r="AN53" s="15">
        <f t="shared" ref="AN53:AN116" si="15">SUM(M53:AM53)</f>
        <v>1402.65</v>
      </c>
      <c r="AO53" s="15">
        <f t="shared" si="14"/>
        <v>155.84999999999991</v>
      </c>
      <c r="AP53" s="80" t="s">
        <v>1117</v>
      </c>
      <c r="AQ53" s="91" t="s">
        <v>1275</v>
      </c>
      <c r="AS53" s="48">
        <f t="shared" si="3"/>
        <v>0</v>
      </c>
    </row>
    <row r="54" spans="1:45" s="47" customFormat="1" ht="50.1" customHeight="1">
      <c r="A54" s="180" t="s">
        <v>714</v>
      </c>
      <c r="B54" s="60" t="s">
        <v>705</v>
      </c>
      <c r="C54" s="14" t="s">
        <v>869</v>
      </c>
      <c r="D54" s="61" t="s">
        <v>706</v>
      </c>
      <c r="E54" s="65" t="s">
        <v>715</v>
      </c>
      <c r="F54" s="70" t="s">
        <v>707</v>
      </c>
      <c r="G54" s="14" t="s">
        <v>869</v>
      </c>
      <c r="H54" s="46" t="s">
        <v>1246</v>
      </c>
      <c r="I54" s="68">
        <v>40909</v>
      </c>
      <c r="J54" s="62">
        <v>1558.5</v>
      </c>
      <c r="K54" s="15">
        <f t="shared" si="11"/>
        <v>155.85000000000002</v>
      </c>
      <c r="L54" s="15">
        <f t="shared" si="12"/>
        <v>1402.65</v>
      </c>
      <c r="M54" s="15">
        <v>0</v>
      </c>
      <c r="N54" s="15">
        <v>0</v>
      </c>
      <c r="O54" s="15">
        <v>0</v>
      </c>
      <c r="P54" s="15">
        <v>0</v>
      </c>
      <c r="Q54" s="15">
        <v>0</v>
      </c>
      <c r="R54" s="15">
        <v>0</v>
      </c>
      <c r="S54" s="15">
        <v>0</v>
      </c>
      <c r="T54" s="15">
        <v>0</v>
      </c>
      <c r="U54" s="15">
        <v>0</v>
      </c>
      <c r="V54" s="15">
        <v>0</v>
      </c>
      <c r="W54" s="15">
        <v>0</v>
      </c>
      <c r="X54" s="15">
        <v>0</v>
      </c>
      <c r="Y54" s="15">
        <v>0</v>
      </c>
      <c r="Z54" s="15">
        <v>0</v>
      </c>
      <c r="AA54" s="15">
        <v>1402.65</v>
      </c>
      <c r="AB54" s="15">
        <v>0</v>
      </c>
      <c r="AC54" s="15">
        <v>0</v>
      </c>
      <c r="AD54" s="15">
        <v>0</v>
      </c>
      <c r="AE54" s="15">
        <v>0</v>
      </c>
      <c r="AF54" s="15">
        <v>0</v>
      </c>
      <c r="AG54" s="15">
        <v>0</v>
      </c>
      <c r="AH54" s="15">
        <v>0</v>
      </c>
      <c r="AI54" s="15">
        <v>0</v>
      </c>
      <c r="AJ54" s="15">
        <v>0</v>
      </c>
      <c r="AK54" s="15">
        <v>0</v>
      </c>
      <c r="AL54" s="15"/>
      <c r="AM54" s="15"/>
      <c r="AN54" s="15">
        <f t="shared" si="15"/>
        <v>1402.65</v>
      </c>
      <c r="AO54" s="15">
        <f t="shared" si="14"/>
        <v>155.84999999999991</v>
      </c>
      <c r="AP54" s="80" t="s">
        <v>1117</v>
      </c>
      <c r="AQ54" s="91" t="s">
        <v>1275</v>
      </c>
      <c r="AS54" s="48">
        <f t="shared" si="3"/>
        <v>0</v>
      </c>
    </row>
    <row r="55" spans="1:45" s="47" customFormat="1" ht="50.1" customHeight="1">
      <c r="A55" s="180" t="s">
        <v>717</v>
      </c>
      <c r="B55" s="60" t="s">
        <v>705</v>
      </c>
      <c r="C55" s="14" t="s">
        <v>869</v>
      </c>
      <c r="D55" s="61" t="s">
        <v>706</v>
      </c>
      <c r="E55" s="65" t="s">
        <v>718</v>
      </c>
      <c r="F55" s="70" t="s">
        <v>707</v>
      </c>
      <c r="G55" s="14" t="s">
        <v>869</v>
      </c>
      <c r="H55" s="46" t="s">
        <v>1246</v>
      </c>
      <c r="I55" s="68">
        <v>40909</v>
      </c>
      <c r="J55" s="62">
        <v>1558.5</v>
      </c>
      <c r="K55" s="15">
        <f t="shared" si="11"/>
        <v>155.85000000000002</v>
      </c>
      <c r="L55" s="15">
        <f t="shared" si="12"/>
        <v>1402.65</v>
      </c>
      <c r="M55" s="15">
        <v>0</v>
      </c>
      <c r="N55" s="15">
        <v>0</v>
      </c>
      <c r="O55" s="15">
        <v>0</v>
      </c>
      <c r="P55" s="15">
        <v>0</v>
      </c>
      <c r="Q55" s="15">
        <v>0</v>
      </c>
      <c r="R55" s="15">
        <v>0</v>
      </c>
      <c r="S55" s="15">
        <v>0</v>
      </c>
      <c r="T55" s="15">
        <v>0</v>
      </c>
      <c r="U55" s="15">
        <v>0</v>
      </c>
      <c r="V55" s="15">
        <v>0</v>
      </c>
      <c r="W55" s="15">
        <v>0</v>
      </c>
      <c r="X55" s="15">
        <v>0</v>
      </c>
      <c r="Y55" s="15">
        <v>0</v>
      </c>
      <c r="Z55" s="15">
        <v>0</v>
      </c>
      <c r="AA55" s="15">
        <v>1402.65</v>
      </c>
      <c r="AB55" s="15">
        <v>0</v>
      </c>
      <c r="AC55" s="15">
        <v>0</v>
      </c>
      <c r="AD55" s="15">
        <v>0</v>
      </c>
      <c r="AE55" s="15">
        <v>0</v>
      </c>
      <c r="AF55" s="15">
        <v>0</v>
      </c>
      <c r="AG55" s="15">
        <v>0</v>
      </c>
      <c r="AH55" s="15">
        <v>0</v>
      </c>
      <c r="AI55" s="15">
        <v>0</v>
      </c>
      <c r="AJ55" s="15">
        <v>0</v>
      </c>
      <c r="AK55" s="15">
        <v>0</v>
      </c>
      <c r="AL55" s="15"/>
      <c r="AM55" s="15"/>
      <c r="AN55" s="15">
        <f t="shared" si="15"/>
        <v>1402.65</v>
      </c>
      <c r="AO55" s="15">
        <f t="shared" si="14"/>
        <v>155.84999999999991</v>
      </c>
      <c r="AP55" s="80" t="s">
        <v>1117</v>
      </c>
      <c r="AQ55" s="91" t="s">
        <v>1275</v>
      </c>
      <c r="AS55" s="48">
        <f t="shared" si="3"/>
        <v>0</v>
      </c>
    </row>
    <row r="56" spans="1:45" s="47" customFormat="1" ht="50.1" customHeight="1">
      <c r="A56" s="180" t="s">
        <v>719</v>
      </c>
      <c r="B56" s="60" t="s">
        <v>705</v>
      </c>
      <c r="C56" s="14" t="s">
        <v>869</v>
      </c>
      <c r="D56" s="61" t="s">
        <v>706</v>
      </c>
      <c r="E56" s="65" t="s">
        <v>720</v>
      </c>
      <c r="F56" s="70" t="s">
        <v>707</v>
      </c>
      <c r="G56" s="14" t="s">
        <v>869</v>
      </c>
      <c r="H56" s="46" t="s">
        <v>1246</v>
      </c>
      <c r="I56" s="68">
        <v>40909</v>
      </c>
      <c r="J56" s="62">
        <v>1558.5</v>
      </c>
      <c r="K56" s="15">
        <f t="shared" si="11"/>
        <v>155.85000000000002</v>
      </c>
      <c r="L56" s="15">
        <f t="shared" si="12"/>
        <v>1402.65</v>
      </c>
      <c r="M56" s="15">
        <v>0</v>
      </c>
      <c r="N56" s="15">
        <v>0</v>
      </c>
      <c r="O56" s="15">
        <v>0</v>
      </c>
      <c r="P56" s="15">
        <v>0</v>
      </c>
      <c r="Q56" s="15">
        <v>0</v>
      </c>
      <c r="R56" s="15">
        <v>0</v>
      </c>
      <c r="S56" s="15">
        <v>0</v>
      </c>
      <c r="T56" s="15">
        <v>0</v>
      </c>
      <c r="U56" s="15">
        <v>0</v>
      </c>
      <c r="V56" s="15">
        <v>0</v>
      </c>
      <c r="W56" s="15">
        <v>0</v>
      </c>
      <c r="X56" s="15">
        <v>0</v>
      </c>
      <c r="Y56" s="15">
        <v>0</v>
      </c>
      <c r="Z56" s="15">
        <v>0</v>
      </c>
      <c r="AA56" s="15">
        <v>1402.65</v>
      </c>
      <c r="AB56" s="15">
        <v>0</v>
      </c>
      <c r="AC56" s="15">
        <v>0</v>
      </c>
      <c r="AD56" s="15">
        <v>0</v>
      </c>
      <c r="AE56" s="15">
        <v>0</v>
      </c>
      <c r="AF56" s="15">
        <v>0</v>
      </c>
      <c r="AG56" s="15">
        <v>0</v>
      </c>
      <c r="AH56" s="15">
        <v>0</v>
      </c>
      <c r="AI56" s="15">
        <v>0</v>
      </c>
      <c r="AJ56" s="15">
        <v>0</v>
      </c>
      <c r="AK56" s="15">
        <v>0</v>
      </c>
      <c r="AL56" s="15"/>
      <c r="AM56" s="15"/>
      <c r="AN56" s="15">
        <f t="shared" si="15"/>
        <v>1402.65</v>
      </c>
      <c r="AO56" s="15">
        <f t="shared" si="14"/>
        <v>155.84999999999991</v>
      </c>
      <c r="AP56" s="80" t="s">
        <v>1117</v>
      </c>
      <c r="AQ56" s="91" t="s">
        <v>1275</v>
      </c>
      <c r="AS56" s="48">
        <f t="shared" si="3"/>
        <v>0</v>
      </c>
    </row>
    <row r="57" spans="1:45" s="47" customFormat="1" ht="50.1" customHeight="1">
      <c r="A57" s="180" t="s">
        <v>721</v>
      </c>
      <c r="B57" s="60" t="s">
        <v>705</v>
      </c>
      <c r="C57" s="14" t="s">
        <v>869</v>
      </c>
      <c r="D57" s="61" t="s">
        <v>706</v>
      </c>
      <c r="E57" s="65" t="s">
        <v>722</v>
      </c>
      <c r="F57" s="70" t="s">
        <v>707</v>
      </c>
      <c r="G57" s="14" t="s">
        <v>869</v>
      </c>
      <c r="H57" s="46" t="s">
        <v>1246</v>
      </c>
      <c r="I57" s="68">
        <v>40909</v>
      </c>
      <c r="J57" s="62">
        <v>1558.5</v>
      </c>
      <c r="K57" s="15">
        <f t="shared" si="11"/>
        <v>155.85000000000002</v>
      </c>
      <c r="L57" s="15">
        <f t="shared" si="12"/>
        <v>1402.65</v>
      </c>
      <c r="M57" s="15">
        <v>0</v>
      </c>
      <c r="N57" s="15">
        <v>0</v>
      </c>
      <c r="O57" s="15">
        <v>0</v>
      </c>
      <c r="P57" s="15">
        <v>0</v>
      </c>
      <c r="Q57" s="15">
        <v>0</v>
      </c>
      <c r="R57" s="15">
        <v>0</v>
      </c>
      <c r="S57" s="15">
        <v>0</v>
      </c>
      <c r="T57" s="15">
        <v>0</v>
      </c>
      <c r="U57" s="15">
        <v>0</v>
      </c>
      <c r="V57" s="15">
        <v>0</v>
      </c>
      <c r="W57" s="15">
        <v>0</v>
      </c>
      <c r="X57" s="15">
        <v>0</v>
      </c>
      <c r="Y57" s="15">
        <v>0</v>
      </c>
      <c r="Z57" s="15">
        <v>0</v>
      </c>
      <c r="AA57" s="15">
        <v>1402.65</v>
      </c>
      <c r="AB57" s="15">
        <v>0</v>
      </c>
      <c r="AC57" s="15">
        <v>0</v>
      </c>
      <c r="AD57" s="15">
        <v>0</v>
      </c>
      <c r="AE57" s="15">
        <v>0</v>
      </c>
      <c r="AF57" s="15">
        <v>0</v>
      </c>
      <c r="AG57" s="15">
        <v>0</v>
      </c>
      <c r="AH57" s="15">
        <v>0</v>
      </c>
      <c r="AI57" s="15">
        <v>0</v>
      </c>
      <c r="AJ57" s="15">
        <v>0</v>
      </c>
      <c r="AK57" s="15">
        <v>0</v>
      </c>
      <c r="AL57" s="15"/>
      <c r="AM57" s="15"/>
      <c r="AN57" s="15">
        <f t="shared" si="15"/>
        <v>1402.65</v>
      </c>
      <c r="AO57" s="15">
        <f t="shared" si="14"/>
        <v>155.84999999999991</v>
      </c>
      <c r="AP57" s="80" t="s">
        <v>1117</v>
      </c>
      <c r="AQ57" s="91" t="s">
        <v>1275</v>
      </c>
      <c r="AS57" s="48">
        <f t="shared" si="3"/>
        <v>0</v>
      </c>
    </row>
    <row r="58" spans="1:45" s="47" customFormat="1" ht="50.1" customHeight="1">
      <c r="A58" s="180" t="s">
        <v>723</v>
      </c>
      <c r="B58" s="60" t="s">
        <v>705</v>
      </c>
      <c r="C58" s="14" t="s">
        <v>869</v>
      </c>
      <c r="D58" s="61" t="s">
        <v>706</v>
      </c>
      <c r="E58" s="65" t="s">
        <v>724</v>
      </c>
      <c r="F58" s="70" t="s">
        <v>707</v>
      </c>
      <c r="G58" s="14" t="s">
        <v>869</v>
      </c>
      <c r="H58" s="46" t="s">
        <v>1246</v>
      </c>
      <c r="I58" s="68">
        <v>40909</v>
      </c>
      <c r="J58" s="62">
        <v>1558.5</v>
      </c>
      <c r="K58" s="15">
        <f t="shared" si="11"/>
        <v>155.85000000000002</v>
      </c>
      <c r="L58" s="15">
        <f t="shared" si="12"/>
        <v>1402.65</v>
      </c>
      <c r="M58" s="15">
        <v>0</v>
      </c>
      <c r="N58" s="15">
        <v>0</v>
      </c>
      <c r="O58" s="15">
        <v>0</v>
      </c>
      <c r="P58" s="15">
        <v>0</v>
      </c>
      <c r="Q58" s="15">
        <v>0</v>
      </c>
      <c r="R58" s="15">
        <v>0</v>
      </c>
      <c r="S58" s="15">
        <v>0</v>
      </c>
      <c r="T58" s="15">
        <v>0</v>
      </c>
      <c r="U58" s="15">
        <v>0</v>
      </c>
      <c r="V58" s="15">
        <v>0</v>
      </c>
      <c r="W58" s="15">
        <v>0</v>
      </c>
      <c r="X58" s="15">
        <v>0</v>
      </c>
      <c r="Y58" s="15">
        <v>0</v>
      </c>
      <c r="Z58" s="15">
        <v>0</v>
      </c>
      <c r="AA58" s="15">
        <v>1402.65</v>
      </c>
      <c r="AB58" s="15">
        <v>0</v>
      </c>
      <c r="AC58" s="15">
        <v>0</v>
      </c>
      <c r="AD58" s="15">
        <v>0</v>
      </c>
      <c r="AE58" s="15">
        <v>0</v>
      </c>
      <c r="AF58" s="15">
        <v>0</v>
      </c>
      <c r="AG58" s="15">
        <v>0</v>
      </c>
      <c r="AH58" s="15">
        <v>0</v>
      </c>
      <c r="AI58" s="15">
        <v>0</v>
      </c>
      <c r="AJ58" s="15">
        <v>0</v>
      </c>
      <c r="AK58" s="15">
        <v>0</v>
      </c>
      <c r="AL58" s="15"/>
      <c r="AM58" s="15"/>
      <c r="AN58" s="15">
        <f t="shared" si="15"/>
        <v>1402.65</v>
      </c>
      <c r="AO58" s="15">
        <f t="shared" si="14"/>
        <v>155.84999999999991</v>
      </c>
      <c r="AP58" s="80" t="s">
        <v>1117</v>
      </c>
      <c r="AQ58" s="91" t="s">
        <v>1275</v>
      </c>
      <c r="AS58" s="48">
        <f t="shared" si="3"/>
        <v>0</v>
      </c>
    </row>
    <row r="59" spans="1:45" s="47" customFormat="1" ht="50.1" customHeight="1">
      <c r="A59" s="180" t="s">
        <v>725</v>
      </c>
      <c r="B59" s="60" t="s">
        <v>705</v>
      </c>
      <c r="C59" s="14" t="s">
        <v>869</v>
      </c>
      <c r="D59" s="61" t="s">
        <v>706</v>
      </c>
      <c r="E59" s="65" t="s">
        <v>726</v>
      </c>
      <c r="F59" s="70" t="s">
        <v>707</v>
      </c>
      <c r="G59" s="14" t="s">
        <v>869</v>
      </c>
      <c r="H59" s="46" t="s">
        <v>1246</v>
      </c>
      <c r="I59" s="68">
        <v>40909</v>
      </c>
      <c r="J59" s="62">
        <v>1558.5</v>
      </c>
      <c r="K59" s="15">
        <f t="shared" si="11"/>
        <v>155.85000000000002</v>
      </c>
      <c r="L59" s="15">
        <f t="shared" si="12"/>
        <v>1402.65</v>
      </c>
      <c r="M59" s="15">
        <v>0</v>
      </c>
      <c r="N59" s="15">
        <v>0</v>
      </c>
      <c r="O59" s="15">
        <v>0</v>
      </c>
      <c r="P59" s="15">
        <v>0</v>
      </c>
      <c r="Q59" s="15">
        <v>0</v>
      </c>
      <c r="R59" s="15">
        <v>0</v>
      </c>
      <c r="S59" s="15">
        <v>0</v>
      </c>
      <c r="T59" s="15">
        <v>0</v>
      </c>
      <c r="U59" s="15">
        <v>0</v>
      </c>
      <c r="V59" s="15">
        <v>0</v>
      </c>
      <c r="W59" s="15">
        <v>0</v>
      </c>
      <c r="X59" s="15">
        <v>0</v>
      </c>
      <c r="Y59" s="15">
        <v>0</v>
      </c>
      <c r="Z59" s="15">
        <v>0</v>
      </c>
      <c r="AA59" s="15">
        <v>1402.65</v>
      </c>
      <c r="AB59" s="15">
        <v>0</v>
      </c>
      <c r="AC59" s="15">
        <v>0</v>
      </c>
      <c r="AD59" s="15">
        <v>0</v>
      </c>
      <c r="AE59" s="15">
        <v>0</v>
      </c>
      <c r="AF59" s="15">
        <v>0</v>
      </c>
      <c r="AG59" s="15">
        <v>0</v>
      </c>
      <c r="AH59" s="15">
        <v>0</v>
      </c>
      <c r="AI59" s="15">
        <v>0</v>
      </c>
      <c r="AJ59" s="15">
        <v>0</v>
      </c>
      <c r="AK59" s="15">
        <v>0</v>
      </c>
      <c r="AL59" s="15"/>
      <c r="AM59" s="15"/>
      <c r="AN59" s="15">
        <f t="shared" si="15"/>
        <v>1402.65</v>
      </c>
      <c r="AO59" s="15">
        <f t="shared" si="14"/>
        <v>155.84999999999991</v>
      </c>
      <c r="AP59" s="80" t="s">
        <v>1117</v>
      </c>
      <c r="AQ59" s="91" t="s">
        <v>1275</v>
      </c>
      <c r="AS59" s="48">
        <f t="shared" si="3"/>
        <v>0</v>
      </c>
    </row>
    <row r="60" spans="1:45" s="47" customFormat="1" ht="50.1" customHeight="1">
      <c r="A60" s="180" t="s">
        <v>727</v>
      </c>
      <c r="B60" s="60" t="s">
        <v>705</v>
      </c>
      <c r="C60" s="14" t="s">
        <v>869</v>
      </c>
      <c r="D60" s="61" t="s">
        <v>706</v>
      </c>
      <c r="E60" s="65" t="s">
        <v>728</v>
      </c>
      <c r="F60" s="70" t="s">
        <v>707</v>
      </c>
      <c r="G60" s="14" t="s">
        <v>869</v>
      </c>
      <c r="H60" s="46" t="s">
        <v>1246</v>
      </c>
      <c r="I60" s="68">
        <v>40909</v>
      </c>
      <c r="J60" s="62">
        <v>1558.5</v>
      </c>
      <c r="K60" s="15">
        <f t="shared" si="11"/>
        <v>155.85000000000002</v>
      </c>
      <c r="L60" s="15">
        <f t="shared" si="12"/>
        <v>1402.65</v>
      </c>
      <c r="M60" s="15">
        <v>0</v>
      </c>
      <c r="N60" s="15">
        <v>0</v>
      </c>
      <c r="O60" s="15">
        <v>0</v>
      </c>
      <c r="P60" s="15">
        <v>0</v>
      </c>
      <c r="Q60" s="15">
        <v>0</v>
      </c>
      <c r="R60" s="15">
        <v>0</v>
      </c>
      <c r="S60" s="15">
        <v>0</v>
      </c>
      <c r="T60" s="15">
        <v>0</v>
      </c>
      <c r="U60" s="15">
        <v>0</v>
      </c>
      <c r="V60" s="15">
        <v>0</v>
      </c>
      <c r="W60" s="15">
        <v>0</v>
      </c>
      <c r="X60" s="15">
        <v>0</v>
      </c>
      <c r="Y60" s="15">
        <v>0</v>
      </c>
      <c r="Z60" s="15">
        <v>0</v>
      </c>
      <c r="AA60" s="15">
        <v>1402.65</v>
      </c>
      <c r="AB60" s="15">
        <v>0</v>
      </c>
      <c r="AC60" s="15">
        <v>0</v>
      </c>
      <c r="AD60" s="15">
        <v>0</v>
      </c>
      <c r="AE60" s="15">
        <v>0</v>
      </c>
      <c r="AF60" s="15">
        <v>0</v>
      </c>
      <c r="AG60" s="15">
        <v>0</v>
      </c>
      <c r="AH60" s="15">
        <v>0</v>
      </c>
      <c r="AI60" s="15">
        <v>0</v>
      </c>
      <c r="AJ60" s="15">
        <v>0</v>
      </c>
      <c r="AK60" s="15">
        <v>0</v>
      </c>
      <c r="AL60" s="15"/>
      <c r="AM60" s="15"/>
      <c r="AN60" s="15">
        <f t="shared" si="15"/>
        <v>1402.65</v>
      </c>
      <c r="AO60" s="15">
        <f t="shared" si="14"/>
        <v>155.84999999999991</v>
      </c>
      <c r="AP60" s="80" t="s">
        <v>1117</v>
      </c>
      <c r="AQ60" s="91" t="s">
        <v>1275</v>
      </c>
      <c r="AS60" s="48">
        <f t="shared" si="3"/>
        <v>0</v>
      </c>
    </row>
    <row r="61" spans="1:45" s="47" customFormat="1" ht="50.1" customHeight="1">
      <c r="A61" s="180" t="s">
        <v>729</v>
      </c>
      <c r="B61" s="60" t="s">
        <v>705</v>
      </c>
      <c r="C61" s="14" t="s">
        <v>869</v>
      </c>
      <c r="D61" s="61" t="s">
        <v>706</v>
      </c>
      <c r="E61" s="65" t="s">
        <v>730</v>
      </c>
      <c r="F61" s="70" t="s">
        <v>707</v>
      </c>
      <c r="G61" s="14" t="s">
        <v>869</v>
      </c>
      <c r="H61" s="46" t="s">
        <v>1246</v>
      </c>
      <c r="I61" s="68">
        <v>40909</v>
      </c>
      <c r="J61" s="62">
        <v>1558.5</v>
      </c>
      <c r="K61" s="15">
        <f t="shared" si="11"/>
        <v>155.85000000000002</v>
      </c>
      <c r="L61" s="15">
        <f t="shared" si="12"/>
        <v>1402.65</v>
      </c>
      <c r="M61" s="15">
        <v>0</v>
      </c>
      <c r="N61" s="15">
        <v>0</v>
      </c>
      <c r="O61" s="15">
        <v>0</v>
      </c>
      <c r="P61" s="15">
        <v>0</v>
      </c>
      <c r="Q61" s="15">
        <v>0</v>
      </c>
      <c r="R61" s="15">
        <v>0</v>
      </c>
      <c r="S61" s="15">
        <v>0</v>
      </c>
      <c r="T61" s="15">
        <v>0</v>
      </c>
      <c r="U61" s="15">
        <v>0</v>
      </c>
      <c r="V61" s="15">
        <v>0</v>
      </c>
      <c r="W61" s="15">
        <v>0</v>
      </c>
      <c r="X61" s="15">
        <v>0</v>
      </c>
      <c r="Y61" s="15">
        <v>0</v>
      </c>
      <c r="Z61" s="15">
        <v>0</v>
      </c>
      <c r="AA61" s="15">
        <v>1402.65</v>
      </c>
      <c r="AB61" s="15">
        <v>0</v>
      </c>
      <c r="AC61" s="15">
        <v>0</v>
      </c>
      <c r="AD61" s="15">
        <v>0</v>
      </c>
      <c r="AE61" s="15">
        <v>0</v>
      </c>
      <c r="AF61" s="15">
        <v>0</v>
      </c>
      <c r="AG61" s="15">
        <v>0</v>
      </c>
      <c r="AH61" s="15">
        <v>0</v>
      </c>
      <c r="AI61" s="15">
        <v>0</v>
      </c>
      <c r="AJ61" s="15">
        <v>0</v>
      </c>
      <c r="AK61" s="15">
        <v>0</v>
      </c>
      <c r="AL61" s="15"/>
      <c r="AM61" s="15"/>
      <c r="AN61" s="15">
        <f t="shared" si="15"/>
        <v>1402.65</v>
      </c>
      <c r="AO61" s="15">
        <f t="shared" si="14"/>
        <v>155.84999999999991</v>
      </c>
      <c r="AP61" s="80" t="s">
        <v>1117</v>
      </c>
      <c r="AQ61" s="91" t="s">
        <v>1275</v>
      </c>
      <c r="AS61" s="48">
        <f t="shared" si="3"/>
        <v>0</v>
      </c>
    </row>
    <row r="62" spans="1:45" s="47" customFormat="1" ht="50.1" customHeight="1">
      <c r="A62" s="180" t="s">
        <v>731</v>
      </c>
      <c r="B62" s="60" t="s">
        <v>705</v>
      </c>
      <c r="C62" s="14" t="s">
        <v>869</v>
      </c>
      <c r="D62" s="61" t="s">
        <v>706</v>
      </c>
      <c r="E62" s="65" t="s">
        <v>732</v>
      </c>
      <c r="F62" s="70" t="s">
        <v>707</v>
      </c>
      <c r="G62" s="14" t="s">
        <v>869</v>
      </c>
      <c r="H62" s="46" t="s">
        <v>1246</v>
      </c>
      <c r="I62" s="68">
        <v>40909</v>
      </c>
      <c r="J62" s="62">
        <v>1558.5</v>
      </c>
      <c r="K62" s="15">
        <f t="shared" si="11"/>
        <v>155.85000000000002</v>
      </c>
      <c r="L62" s="15">
        <f t="shared" si="12"/>
        <v>1402.65</v>
      </c>
      <c r="M62" s="15">
        <v>0</v>
      </c>
      <c r="N62" s="15">
        <v>0</v>
      </c>
      <c r="O62" s="15">
        <v>0</v>
      </c>
      <c r="P62" s="15">
        <v>0</v>
      </c>
      <c r="Q62" s="15">
        <v>0</v>
      </c>
      <c r="R62" s="15">
        <v>0</v>
      </c>
      <c r="S62" s="15">
        <v>0</v>
      </c>
      <c r="T62" s="15">
        <v>0</v>
      </c>
      <c r="U62" s="15">
        <v>0</v>
      </c>
      <c r="V62" s="15">
        <v>0</v>
      </c>
      <c r="W62" s="15">
        <v>0</v>
      </c>
      <c r="X62" s="15">
        <v>0</v>
      </c>
      <c r="Y62" s="15">
        <v>0</v>
      </c>
      <c r="Z62" s="15">
        <v>0</v>
      </c>
      <c r="AA62" s="15">
        <v>1402.65</v>
      </c>
      <c r="AB62" s="15">
        <v>0</v>
      </c>
      <c r="AC62" s="15">
        <v>0</v>
      </c>
      <c r="AD62" s="15">
        <v>0</v>
      </c>
      <c r="AE62" s="15">
        <v>0</v>
      </c>
      <c r="AF62" s="15">
        <v>0</v>
      </c>
      <c r="AG62" s="15">
        <v>0</v>
      </c>
      <c r="AH62" s="15">
        <v>0</v>
      </c>
      <c r="AI62" s="15">
        <v>0</v>
      </c>
      <c r="AJ62" s="15">
        <v>0</v>
      </c>
      <c r="AK62" s="15">
        <v>0</v>
      </c>
      <c r="AL62" s="15"/>
      <c r="AM62" s="15"/>
      <c r="AN62" s="15">
        <f t="shared" si="15"/>
        <v>1402.65</v>
      </c>
      <c r="AO62" s="15">
        <f t="shared" si="14"/>
        <v>155.84999999999991</v>
      </c>
      <c r="AP62" s="80" t="s">
        <v>1117</v>
      </c>
      <c r="AQ62" s="91" t="s">
        <v>1275</v>
      </c>
      <c r="AS62" s="48">
        <f t="shared" si="3"/>
        <v>0</v>
      </c>
    </row>
    <row r="63" spans="1:45" s="47" customFormat="1" ht="50.1" customHeight="1">
      <c r="A63" s="180" t="s">
        <v>733</v>
      </c>
      <c r="B63" s="60" t="s">
        <v>705</v>
      </c>
      <c r="C63" s="14" t="s">
        <v>869</v>
      </c>
      <c r="D63" s="61" t="s">
        <v>706</v>
      </c>
      <c r="E63" s="65" t="s">
        <v>734</v>
      </c>
      <c r="F63" s="70" t="s">
        <v>707</v>
      </c>
      <c r="G63" s="14" t="s">
        <v>869</v>
      </c>
      <c r="H63" s="46" t="s">
        <v>1246</v>
      </c>
      <c r="I63" s="68">
        <v>40909</v>
      </c>
      <c r="J63" s="62">
        <v>1558.5</v>
      </c>
      <c r="K63" s="15">
        <f t="shared" si="11"/>
        <v>155.85000000000002</v>
      </c>
      <c r="L63" s="15">
        <f t="shared" si="12"/>
        <v>1402.65</v>
      </c>
      <c r="M63" s="15">
        <v>0</v>
      </c>
      <c r="N63" s="15">
        <v>0</v>
      </c>
      <c r="O63" s="15">
        <v>0</v>
      </c>
      <c r="P63" s="15">
        <v>0</v>
      </c>
      <c r="Q63" s="15">
        <v>0</v>
      </c>
      <c r="R63" s="15">
        <v>0</v>
      </c>
      <c r="S63" s="15">
        <v>0</v>
      </c>
      <c r="T63" s="15">
        <v>0</v>
      </c>
      <c r="U63" s="15">
        <v>0</v>
      </c>
      <c r="V63" s="15">
        <v>0</v>
      </c>
      <c r="W63" s="15">
        <v>0</v>
      </c>
      <c r="X63" s="15">
        <v>0</v>
      </c>
      <c r="Y63" s="15">
        <v>0</v>
      </c>
      <c r="Z63" s="15">
        <v>0</v>
      </c>
      <c r="AA63" s="15">
        <v>1402.65</v>
      </c>
      <c r="AB63" s="15">
        <v>0</v>
      </c>
      <c r="AC63" s="15">
        <v>0</v>
      </c>
      <c r="AD63" s="15">
        <v>0</v>
      </c>
      <c r="AE63" s="15">
        <v>0</v>
      </c>
      <c r="AF63" s="15">
        <v>0</v>
      </c>
      <c r="AG63" s="15">
        <v>0</v>
      </c>
      <c r="AH63" s="15">
        <v>0</v>
      </c>
      <c r="AI63" s="15">
        <v>0</v>
      </c>
      <c r="AJ63" s="15">
        <v>0</v>
      </c>
      <c r="AK63" s="15">
        <v>0</v>
      </c>
      <c r="AL63" s="15"/>
      <c r="AM63" s="15"/>
      <c r="AN63" s="15">
        <f t="shared" si="15"/>
        <v>1402.65</v>
      </c>
      <c r="AO63" s="15">
        <f t="shared" si="14"/>
        <v>155.84999999999991</v>
      </c>
      <c r="AP63" s="80" t="s">
        <v>1117</v>
      </c>
      <c r="AQ63" s="91" t="s">
        <v>1275</v>
      </c>
      <c r="AS63" s="48">
        <f t="shared" si="3"/>
        <v>0</v>
      </c>
    </row>
    <row r="64" spans="1:45" s="47" customFormat="1" ht="50.1" customHeight="1">
      <c r="A64" s="180" t="s">
        <v>735</v>
      </c>
      <c r="B64" s="60" t="s">
        <v>705</v>
      </c>
      <c r="C64" s="14" t="s">
        <v>869</v>
      </c>
      <c r="D64" s="61" t="s">
        <v>706</v>
      </c>
      <c r="E64" s="65" t="s">
        <v>736</v>
      </c>
      <c r="F64" s="70" t="s">
        <v>707</v>
      </c>
      <c r="G64" s="14" t="s">
        <v>869</v>
      </c>
      <c r="H64" s="46" t="s">
        <v>1246</v>
      </c>
      <c r="I64" s="68">
        <v>40909</v>
      </c>
      <c r="J64" s="62">
        <v>1558.5</v>
      </c>
      <c r="K64" s="15">
        <f t="shared" si="11"/>
        <v>155.85000000000002</v>
      </c>
      <c r="L64" s="15">
        <f t="shared" si="12"/>
        <v>1402.65</v>
      </c>
      <c r="M64" s="15">
        <v>0</v>
      </c>
      <c r="N64" s="15">
        <v>0</v>
      </c>
      <c r="O64" s="15">
        <v>0</v>
      </c>
      <c r="P64" s="15">
        <v>0</v>
      </c>
      <c r="Q64" s="15">
        <v>0</v>
      </c>
      <c r="R64" s="15">
        <v>0</v>
      </c>
      <c r="S64" s="15">
        <v>0</v>
      </c>
      <c r="T64" s="15">
        <v>0</v>
      </c>
      <c r="U64" s="15">
        <v>0</v>
      </c>
      <c r="V64" s="15">
        <v>0</v>
      </c>
      <c r="W64" s="15">
        <v>0</v>
      </c>
      <c r="X64" s="15">
        <v>0</v>
      </c>
      <c r="Y64" s="15">
        <v>0</v>
      </c>
      <c r="Z64" s="15">
        <v>0</v>
      </c>
      <c r="AA64" s="15">
        <v>1402.65</v>
      </c>
      <c r="AB64" s="15">
        <v>0</v>
      </c>
      <c r="AC64" s="15">
        <v>0</v>
      </c>
      <c r="AD64" s="15">
        <v>0</v>
      </c>
      <c r="AE64" s="15">
        <v>0</v>
      </c>
      <c r="AF64" s="15">
        <v>0</v>
      </c>
      <c r="AG64" s="15">
        <v>0</v>
      </c>
      <c r="AH64" s="15">
        <v>0</v>
      </c>
      <c r="AI64" s="15">
        <v>0</v>
      </c>
      <c r="AJ64" s="15">
        <v>0</v>
      </c>
      <c r="AK64" s="15">
        <v>0</v>
      </c>
      <c r="AL64" s="15"/>
      <c r="AM64" s="15"/>
      <c r="AN64" s="15">
        <f t="shared" si="15"/>
        <v>1402.65</v>
      </c>
      <c r="AO64" s="15">
        <f t="shared" si="14"/>
        <v>155.84999999999991</v>
      </c>
      <c r="AP64" s="80" t="s">
        <v>1117</v>
      </c>
      <c r="AQ64" s="91" t="s">
        <v>1275</v>
      </c>
      <c r="AS64" s="48">
        <f t="shared" si="3"/>
        <v>0</v>
      </c>
    </row>
    <row r="65" spans="1:45" s="47" customFormat="1" ht="50.1" customHeight="1">
      <c r="A65" s="180" t="s">
        <v>737</v>
      </c>
      <c r="B65" s="60" t="s">
        <v>705</v>
      </c>
      <c r="C65" s="14" t="s">
        <v>869</v>
      </c>
      <c r="D65" s="61" t="s">
        <v>706</v>
      </c>
      <c r="E65" s="65" t="s">
        <v>716</v>
      </c>
      <c r="F65" s="70" t="s">
        <v>707</v>
      </c>
      <c r="G65" s="14" t="s">
        <v>869</v>
      </c>
      <c r="H65" s="46" t="s">
        <v>1246</v>
      </c>
      <c r="I65" s="68">
        <v>40909</v>
      </c>
      <c r="J65" s="62">
        <v>1558.5</v>
      </c>
      <c r="K65" s="15">
        <f t="shared" si="11"/>
        <v>155.85000000000002</v>
      </c>
      <c r="L65" s="15">
        <f t="shared" si="12"/>
        <v>1402.65</v>
      </c>
      <c r="M65" s="15">
        <v>0</v>
      </c>
      <c r="N65" s="15">
        <v>0</v>
      </c>
      <c r="O65" s="15">
        <v>0</v>
      </c>
      <c r="P65" s="15">
        <v>0</v>
      </c>
      <c r="Q65" s="15">
        <v>0</v>
      </c>
      <c r="R65" s="15">
        <v>0</v>
      </c>
      <c r="S65" s="15">
        <v>0</v>
      </c>
      <c r="T65" s="15">
        <v>0</v>
      </c>
      <c r="U65" s="15">
        <v>0</v>
      </c>
      <c r="V65" s="15">
        <v>0</v>
      </c>
      <c r="W65" s="15">
        <v>0</v>
      </c>
      <c r="X65" s="15">
        <v>0</v>
      </c>
      <c r="Y65" s="15">
        <v>0</v>
      </c>
      <c r="Z65" s="15">
        <v>0</v>
      </c>
      <c r="AA65" s="15">
        <v>1402.65</v>
      </c>
      <c r="AB65" s="15">
        <v>0</v>
      </c>
      <c r="AC65" s="15">
        <v>0</v>
      </c>
      <c r="AD65" s="15">
        <v>0</v>
      </c>
      <c r="AE65" s="15">
        <v>0</v>
      </c>
      <c r="AF65" s="15">
        <v>0</v>
      </c>
      <c r="AG65" s="15">
        <v>0</v>
      </c>
      <c r="AH65" s="15">
        <v>0</v>
      </c>
      <c r="AI65" s="15">
        <v>0</v>
      </c>
      <c r="AJ65" s="15">
        <v>0</v>
      </c>
      <c r="AK65" s="15">
        <v>0</v>
      </c>
      <c r="AL65" s="15"/>
      <c r="AM65" s="15"/>
      <c r="AN65" s="15">
        <f t="shared" si="15"/>
        <v>1402.65</v>
      </c>
      <c r="AO65" s="15">
        <f t="shared" si="14"/>
        <v>155.84999999999991</v>
      </c>
      <c r="AP65" s="80" t="s">
        <v>1117</v>
      </c>
      <c r="AQ65" s="91" t="s">
        <v>1275</v>
      </c>
      <c r="AS65" s="48">
        <f t="shared" si="3"/>
        <v>0</v>
      </c>
    </row>
    <row r="66" spans="1:45" s="47" customFormat="1" ht="50.1" customHeight="1">
      <c r="A66" s="59" t="s">
        <v>738</v>
      </c>
      <c r="B66" s="60" t="s">
        <v>705</v>
      </c>
      <c r="C66" s="14" t="s">
        <v>869</v>
      </c>
      <c r="D66" s="61" t="s">
        <v>706</v>
      </c>
      <c r="E66" s="65" t="s">
        <v>739</v>
      </c>
      <c r="F66" s="70" t="s">
        <v>708</v>
      </c>
      <c r="G66" s="14" t="s">
        <v>869</v>
      </c>
      <c r="H66" s="46" t="s">
        <v>1246</v>
      </c>
      <c r="I66" s="68">
        <v>40909</v>
      </c>
      <c r="J66" s="62">
        <v>1558.5</v>
      </c>
      <c r="K66" s="15">
        <f t="shared" ref="K66:K120" si="16">+J66*0.1</f>
        <v>155.85000000000002</v>
      </c>
      <c r="L66" s="15">
        <f t="shared" ref="L66:L120" si="17">+J66-K66</f>
        <v>1402.65</v>
      </c>
      <c r="M66" s="15">
        <v>0</v>
      </c>
      <c r="N66" s="15">
        <v>0</v>
      </c>
      <c r="O66" s="15">
        <v>0</v>
      </c>
      <c r="P66" s="15">
        <v>0</v>
      </c>
      <c r="Q66" s="15">
        <v>0</v>
      </c>
      <c r="R66" s="15">
        <v>0</v>
      </c>
      <c r="S66" s="15">
        <v>0</v>
      </c>
      <c r="T66" s="15">
        <v>0</v>
      </c>
      <c r="U66" s="15">
        <v>0</v>
      </c>
      <c r="V66" s="15">
        <v>0</v>
      </c>
      <c r="W66" s="15">
        <v>0</v>
      </c>
      <c r="X66" s="15">
        <v>0</v>
      </c>
      <c r="Y66" s="15">
        <v>0</v>
      </c>
      <c r="Z66" s="15">
        <v>0</v>
      </c>
      <c r="AA66" s="15">
        <v>1402.65</v>
      </c>
      <c r="AB66" s="15">
        <v>0</v>
      </c>
      <c r="AC66" s="15">
        <v>0</v>
      </c>
      <c r="AD66" s="15">
        <v>0</v>
      </c>
      <c r="AE66" s="15">
        <v>0</v>
      </c>
      <c r="AF66" s="15">
        <v>0</v>
      </c>
      <c r="AG66" s="15">
        <v>0</v>
      </c>
      <c r="AH66" s="15">
        <v>0</v>
      </c>
      <c r="AI66" s="15">
        <v>0</v>
      </c>
      <c r="AJ66" s="15">
        <v>0</v>
      </c>
      <c r="AK66" s="15">
        <v>0</v>
      </c>
      <c r="AL66" s="15"/>
      <c r="AM66" s="15"/>
      <c r="AN66" s="15">
        <f t="shared" si="15"/>
        <v>1402.65</v>
      </c>
      <c r="AO66" s="15">
        <f t="shared" si="14"/>
        <v>155.84999999999991</v>
      </c>
      <c r="AP66" s="80" t="s">
        <v>1117</v>
      </c>
      <c r="AQ66" s="91" t="s">
        <v>1275</v>
      </c>
      <c r="AS66" s="48">
        <f t="shared" si="3"/>
        <v>0</v>
      </c>
    </row>
    <row r="67" spans="1:45" s="47" customFormat="1" ht="50.1" customHeight="1">
      <c r="A67" s="180" t="s">
        <v>740</v>
      </c>
      <c r="B67" s="60" t="s">
        <v>705</v>
      </c>
      <c r="C67" s="14" t="s">
        <v>869</v>
      </c>
      <c r="D67" s="61" t="s">
        <v>706</v>
      </c>
      <c r="E67" s="65">
        <v>52050041</v>
      </c>
      <c r="F67" s="70" t="s">
        <v>707</v>
      </c>
      <c r="G67" s="14" t="s">
        <v>869</v>
      </c>
      <c r="H67" s="46" t="s">
        <v>1246</v>
      </c>
      <c r="I67" s="68">
        <v>40909</v>
      </c>
      <c r="J67" s="62">
        <v>1558.5</v>
      </c>
      <c r="K67" s="15">
        <f t="shared" si="16"/>
        <v>155.85000000000002</v>
      </c>
      <c r="L67" s="15">
        <f t="shared" si="17"/>
        <v>1402.65</v>
      </c>
      <c r="M67" s="15">
        <v>0</v>
      </c>
      <c r="N67" s="15">
        <v>0</v>
      </c>
      <c r="O67" s="15">
        <v>0</v>
      </c>
      <c r="P67" s="15">
        <v>0</v>
      </c>
      <c r="Q67" s="15">
        <v>0</v>
      </c>
      <c r="R67" s="15">
        <v>0</v>
      </c>
      <c r="S67" s="15">
        <v>0</v>
      </c>
      <c r="T67" s="15">
        <v>0</v>
      </c>
      <c r="U67" s="15">
        <v>0</v>
      </c>
      <c r="V67" s="15">
        <v>0</v>
      </c>
      <c r="W67" s="15">
        <v>0</v>
      </c>
      <c r="X67" s="15">
        <v>0</v>
      </c>
      <c r="Y67" s="15">
        <v>0</v>
      </c>
      <c r="Z67" s="15">
        <v>0</v>
      </c>
      <c r="AA67" s="15">
        <v>1402.65</v>
      </c>
      <c r="AB67" s="15">
        <v>0</v>
      </c>
      <c r="AC67" s="15">
        <v>0</v>
      </c>
      <c r="AD67" s="15">
        <v>0</v>
      </c>
      <c r="AE67" s="15">
        <v>0</v>
      </c>
      <c r="AF67" s="15">
        <v>0</v>
      </c>
      <c r="AG67" s="15">
        <v>0</v>
      </c>
      <c r="AH67" s="15">
        <v>0</v>
      </c>
      <c r="AI67" s="15">
        <v>0</v>
      </c>
      <c r="AJ67" s="15">
        <v>0</v>
      </c>
      <c r="AK67" s="15">
        <v>0</v>
      </c>
      <c r="AL67" s="15"/>
      <c r="AM67" s="15"/>
      <c r="AN67" s="15">
        <f t="shared" si="15"/>
        <v>1402.65</v>
      </c>
      <c r="AO67" s="15">
        <f t="shared" si="14"/>
        <v>155.84999999999991</v>
      </c>
      <c r="AP67" s="80" t="s">
        <v>1117</v>
      </c>
      <c r="AQ67" s="91" t="s">
        <v>1275</v>
      </c>
      <c r="AS67" s="48">
        <f t="shared" si="3"/>
        <v>0</v>
      </c>
    </row>
    <row r="68" spans="1:45" s="47" customFormat="1" ht="50.1" customHeight="1">
      <c r="A68" s="180" t="s">
        <v>741</v>
      </c>
      <c r="B68" s="60" t="s">
        <v>705</v>
      </c>
      <c r="C68" s="14" t="s">
        <v>869</v>
      </c>
      <c r="D68" s="61" t="s">
        <v>706</v>
      </c>
      <c r="E68" s="65" t="s">
        <v>742</v>
      </c>
      <c r="F68" s="70" t="s">
        <v>707</v>
      </c>
      <c r="G68" s="14" t="s">
        <v>869</v>
      </c>
      <c r="H68" s="46" t="s">
        <v>1246</v>
      </c>
      <c r="I68" s="68">
        <v>40909</v>
      </c>
      <c r="J68" s="62">
        <v>1558.5</v>
      </c>
      <c r="K68" s="15">
        <f t="shared" si="16"/>
        <v>155.85000000000002</v>
      </c>
      <c r="L68" s="15">
        <f t="shared" si="17"/>
        <v>1402.65</v>
      </c>
      <c r="M68" s="15">
        <v>0</v>
      </c>
      <c r="N68" s="15">
        <v>0</v>
      </c>
      <c r="O68" s="15">
        <v>0</v>
      </c>
      <c r="P68" s="15">
        <v>0</v>
      </c>
      <c r="Q68" s="15">
        <v>0</v>
      </c>
      <c r="R68" s="15">
        <v>0</v>
      </c>
      <c r="S68" s="15">
        <v>0</v>
      </c>
      <c r="T68" s="15">
        <v>0</v>
      </c>
      <c r="U68" s="15">
        <v>0</v>
      </c>
      <c r="V68" s="15">
        <v>0</v>
      </c>
      <c r="W68" s="15">
        <v>0</v>
      </c>
      <c r="X68" s="15">
        <v>0</v>
      </c>
      <c r="Y68" s="15">
        <v>0</v>
      </c>
      <c r="Z68" s="15">
        <v>0</v>
      </c>
      <c r="AA68" s="15">
        <v>1402.65</v>
      </c>
      <c r="AB68" s="15">
        <v>0</v>
      </c>
      <c r="AC68" s="15">
        <v>0</v>
      </c>
      <c r="AD68" s="15">
        <v>0</v>
      </c>
      <c r="AE68" s="15">
        <v>0</v>
      </c>
      <c r="AF68" s="15">
        <v>0</v>
      </c>
      <c r="AG68" s="15">
        <v>0</v>
      </c>
      <c r="AH68" s="15">
        <v>0</v>
      </c>
      <c r="AI68" s="15">
        <v>0</v>
      </c>
      <c r="AJ68" s="15">
        <v>0</v>
      </c>
      <c r="AK68" s="15">
        <v>0</v>
      </c>
      <c r="AL68" s="15"/>
      <c r="AM68" s="15"/>
      <c r="AN68" s="15">
        <f t="shared" si="15"/>
        <v>1402.65</v>
      </c>
      <c r="AO68" s="15">
        <f t="shared" si="14"/>
        <v>155.84999999999991</v>
      </c>
      <c r="AP68" s="80" t="s">
        <v>1117</v>
      </c>
      <c r="AQ68" s="91" t="s">
        <v>1275</v>
      </c>
      <c r="AS68" s="48">
        <f t="shared" si="3"/>
        <v>0</v>
      </c>
    </row>
    <row r="69" spans="1:45" s="47" customFormat="1" ht="50.1" customHeight="1">
      <c r="A69" s="59" t="s">
        <v>743</v>
      </c>
      <c r="B69" s="60" t="s">
        <v>705</v>
      </c>
      <c r="C69" s="14" t="s">
        <v>869</v>
      </c>
      <c r="D69" s="61" t="s">
        <v>706</v>
      </c>
      <c r="E69" s="65" t="s">
        <v>744</v>
      </c>
      <c r="F69" s="66" t="s">
        <v>707</v>
      </c>
      <c r="G69" s="14" t="s">
        <v>869</v>
      </c>
      <c r="H69" s="46" t="s">
        <v>1246</v>
      </c>
      <c r="I69" s="68">
        <v>40909</v>
      </c>
      <c r="J69" s="62">
        <v>1558.5</v>
      </c>
      <c r="K69" s="15">
        <f t="shared" si="16"/>
        <v>155.85000000000002</v>
      </c>
      <c r="L69" s="15">
        <f t="shared" si="17"/>
        <v>1402.65</v>
      </c>
      <c r="M69" s="15">
        <v>0</v>
      </c>
      <c r="N69" s="15">
        <v>0</v>
      </c>
      <c r="O69" s="15">
        <v>0</v>
      </c>
      <c r="P69" s="15">
        <v>0</v>
      </c>
      <c r="Q69" s="15">
        <v>0</v>
      </c>
      <c r="R69" s="15">
        <v>0</v>
      </c>
      <c r="S69" s="15">
        <v>0</v>
      </c>
      <c r="T69" s="15">
        <v>0</v>
      </c>
      <c r="U69" s="15">
        <v>0</v>
      </c>
      <c r="V69" s="15">
        <v>0</v>
      </c>
      <c r="W69" s="15">
        <v>0</v>
      </c>
      <c r="X69" s="15">
        <v>0</v>
      </c>
      <c r="Y69" s="15">
        <v>0</v>
      </c>
      <c r="Z69" s="15">
        <v>0</v>
      </c>
      <c r="AA69" s="15">
        <v>1402.65</v>
      </c>
      <c r="AB69" s="15">
        <v>0</v>
      </c>
      <c r="AC69" s="15">
        <v>0</v>
      </c>
      <c r="AD69" s="15">
        <v>0</v>
      </c>
      <c r="AE69" s="15">
        <v>0</v>
      </c>
      <c r="AF69" s="15">
        <v>0</v>
      </c>
      <c r="AG69" s="15">
        <v>0</v>
      </c>
      <c r="AH69" s="15">
        <v>0</v>
      </c>
      <c r="AI69" s="15">
        <v>0</v>
      </c>
      <c r="AJ69" s="15">
        <v>0</v>
      </c>
      <c r="AK69" s="15">
        <v>0</v>
      </c>
      <c r="AL69" s="15"/>
      <c r="AM69" s="15"/>
      <c r="AN69" s="15">
        <f t="shared" si="15"/>
        <v>1402.65</v>
      </c>
      <c r="AO69" s="15">
        <f t="shared" si="14"/>
        <v>155.84999999999991</v>
      </c>
      <c r="AP69" s="80" t="s">
        <v>1117</v>
      </c>
      <c r="AQ69" s="95" t="s">
        <v>1377</v>
      </c>
      <c r="AS69" s="48">
        <f t="shared" si="3"/>
        <v>0</v>
      </c>
    </row>
    <row r="70" spans="1:45" s="47" customFormat="1" ht="50.1" customHeight="1">
      <c r="A70" s="180" t="s">
        <v>745</v>
      </c>
      <c r="B70" s="60" t="s">
        <v>705</v>
      </c>
      <c r="C70" s="14" t="s">
        <v>869</v>
      </c>
      <c r="D70" s="61" t="s">
        <v>706</v>
      </c>
      <c r="E70" s="65" t="s">
        <v>746</v>
      </c>
      <c r="F70" s="70" t="s">
        <v>707</v>
      </c>
      <c r="G70" s="14" t="s">
        <v>869</v>
      </c>
      <c r="H70" s="46" t="s">
        <v>1246</v>
      </c>
      <c r="I70" s="68">
        <v>40909</v>
      </c>
      <c r="J70" s="62">
        <v>1558.5</v>
      </c>
      <c r="K70" s="15">
        <f t="shared" si="16"/>
        <v>155.85000000000002</v>
      </c>
      <c r="L70" s="15">
        <f t="shared" si="17"/>
        <v>1402.65</v>
      </c>
      <c r="M70" s="15">
        <v>0</v>
      </c>
      <c r="N70" s="15">
        <v>0</v>
      </c>
      <c r="O70" s="15">
        <v>0</v>
      </c>
      <c r="P70" s="15">
        <v>0</v>
      </c>
      <c r="Q70" s="15">
        <v>0</v>
      </c>
      <c r="R70" s="15">
        <v>0</v>
      </c>
      <c r="S70" s="15">
        <v>0</v>
      </c>
      <c r="T70" s="15">
        <v>0</v>
      </c>
      <c r="U70" s="15">
        <v>0</v>
      </c>
      <c r="V70" s="15">
        <v>0</v>
      </c>
      <c r="W70" s="15">
        <v>0</v>
      </c>
      <c r="X70" s="15">
        <v>0</v>
      </c>
      <c r="Y70" s="15">
        <v>0</v>
      </c>
      <c r="Z70" s="15">
        <v>0</v>
      </c>
      <c r="AA70" s="15">
        <v>1402.65</v>
      </c>
      <c r="AB70" s="15">
        <v>0</v>
      </c>
      <c r="AC70" s="15">
        <v>0</v>
      </c>
      <c r="AD70" s="15">
        <v>0</v>
      </c>
      <c r="AE70" s="15">
        <v>0</v>
      </c>
      <c r="AF70" s="15">
        <v>0</v>
      </c>
      <c r="AG70" s="15">
        <v>0</v>
      </c>
      <c r="AH70" s="15">
        <v>0</v>
      </c>
      <c r="AI70" s="15">
        <v>0</v>
      </c>
      <c r="AJ70" s="15">
        <v>0</v>
      </c>
      <c r="AK70" s="15">
        <v>0</v>
      </c>
      <c r="AL70" s="15"/>
      <c r="AM70" s="15"/>
      <c r="AN70" s="15">
        <f t="shared" si="15"/>
        <v>1402.65</v>
      </c>
      <c r="AO70" s="15">
        <f t="shared" si="14"/>
        <v>155.84999999999991</v>
      </c>
      <c r="AP70" s="80" t="s">
        <v>1117</v>
      </c>
      <c r="AQ70" s="91" t="s">
        <v>1275</v>
      </c>
      <c r="AS70" s="48">
        <f t="shared" si="3"/>
        <v>0</v>
      </c>
    </row>
    <row r="71" spans="1:45" s="47" customFormat="1" ht="50.1" customHeight="1">
      <c r="A71" s="180" t="s">
        <v>747</v>
      </c>
      <c r="B71" s="60" t="s">
        <v>705</v>
      </c>
      <c r="C71" s="14" t="s">
        <v>869</v>
      </c>
      <c r="D71" s="61" t="s">
        <v>706</v>
      </c>
      <c r="E71" s="65" t="s">
        <v>748</v>
      </c>
      <c r="F71" s="70" t="s">
        <v>707</v>
      </c>
      <c r="G71" s="14" t="s">
        <v>869</v>
      </c>
      <c r="H71" s="46" t="s">
        <v>1246</v>
      </c>
      <c r="I71" s="68">
        <v>40909</v>
      </c>
      <c r="J71" s="62">
        <v>1558.5</v>
      </c>
      <c r="K71" s="15">
        <f t="shared" si="16"/>
        <v>155.85000000000002</v>
      </c>
      <c r="L71" s="15">
        <f t="shared" si="17"/>
        <v>1402.65</v>
      </c>
      <c r="M71" s="15">
        <v>0</v>
      </c>
      <c r="N71" s="15">
        <v>0</v>
      </c>
      <c r="O71" s="15">
        <v>0</v>
      </c>
      <c r="P71" s="15">
        <v>0</v>
      </c>
      <c r="Q71" s="15">
        <v>0</v>
      </c>
      <c r="R71" s="15">
        <v>0</v>
      </c>
      <c r="S71" s="15">
        <v>0</v>
      </c>
      <c r="T71" s="15">
        <v>0</v>
      </c>
      <c r="U71" s="15">
        <v>0</v>
      </c>
      <c r="V71" s="15">
        <v>0</v>
      </c>
      <c r="W71" s="15">
        <v>0</v>
      </c>
      <c r="X71" s="15">
        <v>0</v>
      </c>
      <c r="Y71" s="15">
        <v>0</v>
      </c>
      <c r="Z71" s="15">
        <v>0</v>
      </c>
      <c r="AA71" s="15">
        <v>1402.65</v>
      </c>
      <c r="AB71" s="15">
        <v>0</v>
      </c>
      <c r="AC71" s="15">
        <v>0</v>
      </c>
      <c r="AD71" s="15">
        <v>0</v>
      </c>
      <c r="AE71" s="15">
        <v>0</v>
      </c>
      <c r="AF71" s="15">
        <v>0</v>
      </c>
      <c r="AG71" s="15">
        <v>0</v>
      </c>
      <c r="AH71" s="15">
        <v>0</v>
      </c>
      <c r="AI71" s="15">
        <v>0</v>
      </c>
      <c r="AJ71" s="15">
        <v>0</v>
      </c>
      <c r="AK71" s="15">
        <v>0</v>
      </c>
      <c r="AL71" s="15"/>
      <c r="AM71" s="15"/>
      <c r="AN71" s="15">
        <f t="shared" si="15"/>
        <v>1402.65</v>
      </c>
      <c r="AO71" s="15">
        <f t="shared" si="14"/>
        <v>155.84999999999991</v>
      </c>
      <c r="AP71" s="80" t="s">
        <v>1117</v>
      </c>
      <c r="AQ71" s="91" t="s">
        <v>1275</v>
      </c>
      <c r="AS71" s="48">
        <f t="shared" si="3"/>
        <v>0</v>
      </c>
    </row>
    <row r="72" spans="1:45" s="47" customFormat="1" ht="50.1" customHeight="1">
      <c r="A72" s="59" t="s">
        <v>749</v>
      </c>
      <c r="B72" s="60" t="s">
        <v>705</v>
      </c>
      <c r="C72" s="14" t="s">
        <v>869</v>
      </c>
      <c r="D72" s="61" t="s">
        <v>706</v>
      </c>
      <c r="E72" s="65" t="s">
        <v>750</v>
      </c>
      <c r="F72" s="66" t="s">
        <v>707</v>
      </c>
      <c r="G72" s="14" t="s">
        <v>869</v>
      </c>
      <c r="H72" s="46" t="s">
        <v>1246</v>
      </c>
      <c r="I72" s="68">
        <v>40909</v>
      </c>
      <c r="J72" s="62">
        <v>1558.5</v>
      </c>
      <c r="K72" s="15">
        <f t="shared" si="16"/>
        <v>155.85000000000002</v>
      </c>
      <c r="L72" s="15">
        <f t="shared" si="17"/>
        <v>1402.65</v>
      </c>
      <c r="M72" s="15">
        <v>0</v>
      </c>
      <c r="N72" s="15">
        <v>0</v>
      </c>
      <c r="O72" s="15">
        <v>0</v>
      </c>
      <c r="P72" s="15">
        <v>0</v>
      </c>
      <c r="Q72" s="15">
        <v>0</v>
      </c>
      <c r="R72" s="15">
        <v>0</v>
      </c>
      <c r="S72" s="15">
        <v>0</v>
      </c>
      <c r="T72" s="15">
        <v>0</v>
      </c>
      <c r="U72" s="15">
        <v>0</v>
      </c>
      <c r="V72" s="15">
        <v>0</v>
      </c>
      <c r="W72" s="15">
        <v>0</v>
      </c>
      <c r="X72" s="15">
        <v>0</v>
      </c>
      <c r="Y72" s="15">
        <v>0</v>
      </c>
      <c r="Z72" s="15">
        <v>0</v>
      </c>
      <c r="AA72" s="15">
        <v>1402.65</v>
      </c>
      <c r="AB72" s="15">
        <v>0</v>
      </c>
      <c r="AC72" s="15">
        <v>0</v>
      </c>
      <c r="AD72" s="15">
        <v>0</v>
      </c>
      <c r="AE72" s="15">
        <v>0</v>
      </c>
      <c r="AF72" s="15">
        <v>0</v>
      </c>
      <c r="AG72" s="15">
        <v>0</v>
      </c>
      <c r="AH72" s="15">
        <v>0</v>
      </c>
      <c r="AI72" s="15">
        <v>0</v>
      </c>
      <c r="AJ72" s="15">
        <v>0</v>
      </c>
      <c r="AK72" s="15">
        <v>0</v>
      </c>
      <c r="AL72" s="15"/>
      <c r="AM72" s="15"/>
      <c r="AN72" s="15">
        <f t="shared" si="15"/>
        <v>1402.65</v>
      </c>
      <c r="AO72" s="15">
        <f t="shared" si="14"/>
        <v>155.84999999999991</v>
      </c>
      <c r="AP72" s="80" t="s">
        <v>1117</v>
      </c>
      <c r="AQ72" s="91" t="s">
        <v>1275</v>
      </c>
      <c r="AS72" s="48">
        <f t="shared" si="3"/>
        <v>0</v>
      </c>
    </row>
    <row r="73" spans="1:45" s="47" customFormat="1" ht="50.1" customHeight="1">
      <c r="A73" s="55" t="s">
        <v>888</v>
      </c>
      <c r="B73" s="69" t="s">
        <v>893</v>
      </c>
      <c r="C73" s="14" t="s">
        <v>869</v>
      </c>
      <c r="D73" s="46" t="s">
        <v>894</v>
      </c>
      <c r="E73" s="69" t="s">
        <v>497</v>
      </c>
      <c r="F73" s="69" t="s">
        <v>392</v>
      </c>
      <c r="G73" s="69" t="s">
        <v>869</v>
      </c>
      <c r="H73" s="69" t="s">
        <v>18</v>
      </c>
      <c r="I73" s="68">
        <v>40909</v>
      </c>
      <c r="J73" s="15">
        <v>1603</v>
      </c>
      <c r="K73" s="15">
        <f t="shared" si="16"/>
        <v>160.30000000000001</v>
      </c>
      <c r="L73" s="15">
        <f t="shared" si="17"/>
        <v>1442.7</v>
      </c>
      <c r="M73" s="15">
        <v>0</v>
      </c>
      <c r="N73" s="15">
        <v>0</v>
      </c>
      <c r="O73" s="15">
        <v>0</v>
      </c>
      <c r="P73" s="15">
        <v>0</v>
      </c>
      <c r="Q73" s="15">
        <v>0</v>
      </c>
      <c r="R73" s="15">
        <v>0</v>
      </c>
      <c r="S73" s="15">
        <v>0</v>
      </c>
      <c r="T73" s="15">
        <v>0</v>
      </c>
      <c r="U73" s="15">
        <v>0</v>
      </c>
      <c r="V73" s="15">
        <v>0</v>
      </c>
      <c r="W73" s="15">
        <v>0</v>
      </c>
      <c r="X73" s="15">
        <v>0</v>
      </c>
      <c r="Y73" s="15">
        <v>0</v>
      </c>
      <c r="Z73" s="15">
        <v>0</v>
      </c>
      <c r="AA73" s="15">
        <f>+J73-K73</f>
        <v>1442.7</v>
      </c>
      <c r="AB73" s="15">
        <v>0</v>
      </c>
      <c r="AC73" s="15">
        <v>0</v>
      </c>
      <c r="AD73" s="15">
        <v>0</v>
      </c>
      <c r="AE73" s="15">
        <v>0</v>
      </c>
      <c r="AF73" s="15">
        <v>0</v>
      </c>
      <c r="AG73" s="15">
        <v>0</v>
      </c>
      <c r="AH73" s="15">
        <v>0</v>
      </c>
      <c r="AI73" s="15">
        <v>0</v>
      </c>
      <c r="AJ73" s="15">
        <v>0</v>
      </c>
      <c r="AK73" s="15">
        <v>0</v>
      </c>
      <c r="AL73" s="15"/>
      <c r="AM73" s="15"/>
      <c r="AN73" s="15">
        <f t="shared" si="15"/>
        <v>1442.7</v>
      </c>
      <c r="AO73" s="15">
        <f t="shared" si="14"/>
        <v>160.29999999999995</v>
      </c>
      <c r="AP73" s="80" t="s">
        <v>119</v>
      </c>
      <c r="AQ73" s="91" t="s">
        <v>155</v>
      </c>
      <c r="AS73" s="48">
        <f t="shared" si="3"/>
        <v>0</v>
      </c>
    </row>
    <row r="74" spans="1:45" s="47" customFormat="1" ht="50.1" customHeight="1">
      <c r="A74" s="55" t="s">
        <v>889</v>
      </c>
      <c r="B74" s="69" t="s">
        <v>893</v>
      </c>
      <c r="C74" s="14" t="s">
        <v>869</v>
      </c>
      <c r="D74" s="46" t="s">
        <v>894</v>
      </c>
      <c r="E74" s="69" t="s">
        <v>497</v>
      </c>
      <c r="F74" s="69" t="s">
        <v>392</v>
      </c>
      <c r="G74" s="69" t="s">
        <v>869</v>
      </c>
      <c r="H74" s="69" t="s">
        <v>18</v>
      </c>
      <c r="I74" s="68">
        <v>40909</v>
      </c>
      <c r="J74" s="15">
        <v>994</v>
      </c>
      <c r="K74" s="15">
        <f t="shared" si="16"/>
        <v>99.4</v>
      </c>
      <c r="L74" s="15">
        <f t="shared" si="17"/>
        <v>894.6</v>
      </c>
      <c r="M74" s="15">
        <v>0</v>
      </c>
      <c r="N74" s="15">
        <v>0</v>
      </c>
      <c r="O74" s="15">
        <v>0</v>
      </c>
      <c r="P74" s="15">
        <v>0</v>
      </c>
      <c r="Q74" s="15">
        <v>0</v>
      </c>
      <c r="R74" s="15">
        <v>0</v>
      </c>
      <c r="S74" s="15">
        <v>0</v>
      </c>
      <c r="T74" s="15">
        <v>0</v>
      </c>
      <c r="U74" s="15">
        <v>0</v>
      </c>
      <c r="V74" s="15">
        <v>0</v>
      </c>
      <c r="W74" s="15">
        <v>0</v>
      </c>
      <c r="X74" s="15">
        <v>0</v>
      </c>
      <c r="Y74" s="15">
        <v>0</v>
      </c>
      <c r="Z74" s="15">
        <v>0</v>
      </c>
      <c r="AA74" s="15">
        <f>+J74-K74</f>
        <v>894.6</v>
      </c>
      <c r="AB74" s="15">
        <v>0</v>
      </c>
      <c r="AC74" s="15">
        <v>0</v>
      </c>
      <c r="AD74" s="15">
        <v>0</v>
      </c>
      <c r="AE74" s="15">
        <v>0</v>
      </c>
      <c r="AF74" s="15">
        <v>0</v>
      </c>
      <c r="AG74" s="15">
        <v>0</v>
      </c>
      <c r="AH74" s="15">
        <v>0</v>
      </c>
      <c r="AI74" s="15">
        <v>0</v>
      </c>
      <c r="AJ74" s="15">
        <v>0</v>
      </c>
      <c r="AK74" s="15">
        <v>0</v>
      </c>
      <c r="AL74" s="15"/>
      <c r="AM74" s="15"/>
      <c r="AN74" s="15">
        <f t="shared" si="15"/>
        <v>894.6</v>
      </c>
      <c r="AO74" s="15">
        <f t="shared" si="14"/>
        <v>99.399999999999977</v>
      </c>
      <c r="AP74" s="80" t="s">
        <v>119</v>
      </c>
      <c r="AQ74" s="91" t="s">
        <v>1366</v>
      </c>
      <c r="AS74" s="48">
        <f t="shared" si="3"/>
        <v>0</v>
      </c>
    </row>
    <row r="75" spans="1:45" s="47" customFormat="1" ht="50.1" customHeight="1">
      <c r="A75" s="55" t="s">
        <v>890</v>
      </c>
      <c r="B75" s="69" t="s">
        <v>893</v>
      </c>
      <c r="C75" s="14" t="s">
        <v>869</v>
      </c>
      <c r="D75" s="46" t="s">
        <v>894</v>
      </c>
      <c r="E75" s="69" t="s">
        <v>497</v>
      </c>
      <c r="F75" s="69" t="s">
        <v>392</v>
      </c>
      <c r="G75" s="69" t="s">
        <v>869</v>
      </c>
      <c r="H75" s="69" t="s">
        <v>18</v>
      </c>
      <c r="I75" s="68">
        <v>40909</v>
      </c>
      <c r="J75" s="15">
        <v>994</v>
      </c>
      <c r="K75" s="15">
        <f t="shared" si="16"/>
        <v>99.4</v>
      </c>
      <c r="L75" s="15">
        <f t="shared" si="17"/>
        <v>894.6</v>
      </c>
      <c r="M75" s="15">
        <v>0</v>
      </c>
      <c r="N75" s="15">
        <v>0</v>
      </c>
      <c r="O75" s="15">
        <v>0</v>
      </c>
      <c r="P75" s="15">
        <v>0</v>
      </c>
      <c r="Q75" s="15">
        <v>0</v>
      </c>
      <c r="R75" s="15">
        <v>0</v>
      </c>
      <c r="S75" s="15">
        <v>0</v>
      </c>
      <c r="T75" s="15">
        <v>0</v>
      </c>
      <c r="U75" s="15">
        <v>0</v>
      </c>
      <c r="V75" s="15">
        <v>0</v>
      </c>
      <c r="W75" s="15">
        <v>0</v>
      </c>
      <c r="X75" s="15">
        <v>0</v>
      </c>
      <c r="Y75" s="15">
        <v>0</v>
      </c>
      <c r="Z75" s="15">
        <v>0</v>
      </c>
      <c r="AA75" s="15">
        <f>+J75-K75</f>
        <v>894.6</v>
      </c>
      <c r="AB75" s="15">
        <v>0</v>
      </c>
      <c r="AC75" s="15">
        <v>0</v>
      </c>
      <c r="AD75" s="15">
        <v>0</v>
      </c>
      <c r="AE75" s="15">
        <v>0</v>
      </c>
      <c r="AF75" s="15">
        <v>0</v>
      </c>
      <c r="AG75" s="15">
        <v>0</v>
      </c>
      <c r="AH75" s="15">
        <v>0</v>
      </c>
      <c r="AI75" s="15">
        <v>0</v>
      </c>
      <c r="AJ75" s="15">
        <v>0</v>
      </c>
      <c r="AK75" s="15">
        <v>0</v>
      </c>
      <c r="AL75" s="15"/>
      <c r="AM75" s="15"/>
      <c r="AN75" s="15">
        <f t="shared" si="15"/>
        <v>894.6</v>
      </c>
      <c r="AO75" s="15">
        <f t="shared" si="14"/>
        <v>99.399999999999977</v>
      </c>
      <c r="AP75" s="80" t="s">
        <v>119</v>
      </c>
      <c r="AQ75" s="91" t="s">
        <v>1366</v>
      </c>
      <c r="AS75" s="48">
        <f t="shared" si="3"/>
        <v>0</v>
      </c>
    </row>
    <row r="76" spans="1:45" s="47" customFormat="1" ht="50.1" customHeight="1">
      <c r="A76" s="55" t="s">
        <v>891</v>
      </c>
      <c r="B76" s="69" t="s">
        <v>893</v>
      </c>
      <c r="C76" s="14" t="s">
        <v>869</v>
      </c>
      <c r="D76" s="46" t="s">
        <v>894</v>
      </c>
      <c r="E76" s="69" t="s">
        <v>497</v>
      </c>
      <c r="F76" s="69" t="s">
        <v>392</v>
      </c>
      <c r="G76" s="69" t="s">
        <v>869</v>
      </c>
      <c r="H76" s="69" t="s">
        <v>18</v>
      </c>
      <c r="I76" s="68">
        <v>40909</v>
      </c>
      <c r="J76" s="15">
        <v>994</v>
      </c>
      <c r="K76" s="15">
        <f t="shared" si="16"/>
        <v>99.4</v>
      </c>
      <c r="L76" s="15">
        <f t="shared" si="17"/>
        <v>894.6</v>
      </c>
      <c r="M76" s="15">
        <v>0</v>
      </c>
      <c r="N76" s="15">
        <v>0</v>
      </c>
      <c r="O76" s="15">
        <v>0</v>
      </c>
      <c r="P76" s="15">
        <v>0</v>
      </c>
      <c r="Q76" s="15">
        <v>0</v>
      </c>
      <c r="R76" s="15">
        <v>0</v>
      </c>
      <c r="S76" s="15">
        <v>0</v>
      </c>
      <c r="T76" s="15">
        <v>0</v>
      </c>
      <c r="U76" s="15">
        <v>0</v>
      </c>
      <c r="V76" s="15">
        <v>0</v>
      </c>
      <c r="W76" s="15">
        <v>0</v>
      </c>
      <c r="X76" s="15">
        <v>0</v>
      </c>
      <c r="Y76" s="15">
        <v>0</v>
      </c>
      <c r="Z76" s="15">
        <v>0</v>
      </c>
      <c r="AA76" s="15">
        <f>+J76-K76</f>
        <v>894.6</v>
      </c>
      <c r="AB76" s="15">
        <v>0</v>
      </c>
      <c r="AC76" s="15">
        <v>0</v>
      </c>
      <c r="AD76" s="15">
        <v>0</v>
      </c>
      <c r="AE76" s="15">
        <v>0</v>
      </c>
      <c r="AF76" s="15">
        <v>0</v>
      </c>
      <c r="AG76" s="15">
        <v>0</v>
      </c>
      <c r="AH76" s="15">
        <v>0</v>
      </c>
      <c r="AI76" s="15">
        <v>0</v>
      </c>
      <c r="AJ76" s="15">
        <v>0</v>
      </c>
      <c r="AK76" s="15">
        <v>0</v>
      </c>
      <c r="AL76" s="15"/>
      <c r="AM76" s="15"/>
      <c r="AN76" s="15">
        <f t="shared" si="15"/>
        <v>894.6</v>
      </c>
      <c r="AO76" s="15">
        <f t="shared" si="14"/>
        <v>99.399999999999977</v>
      </c>
      <c r="AP76" s="80" t="s">
        <v>119</v>
      </c>
      <c r="AQ76" s="91" t="s">
        <v>1366</v>
      </c>
      <c r="AS76" s="48">
        <f t="shared" ref="AS76:AS147" si="18">L76-AN76</f>
        <v>0</v>
      </c>
    </row>
    <row r="77" spans="1:45" s="47" customFormat="1" ht="50.1" customHeight="1">
      <c r="A77" s="55" t="s">
        <v>892</v>
      </c>
      <c r="B77" s="69" t="s">
        <v>893</v>
      </c>
      <c r="C77" s="14" t="s">
        <v>869</v>
      </c>
      <c r="D77" s="46" t="s">
        <v>894</v>
      </c>
      <c r="E77" s="69" t="s">
        <v>497</v>
      </c>
      <c r="F77" s="69" t="s">
        <v>392</v>
      </c>
      <c r="G77" s="69" t="s">
        <v>869</v>
      </c>
      <c r="H77" s="69" t="s">
        <v>18</v>
      </c>
      <c r="I77" s="68">
        <v>40909</v>
      </c>
      <c r="J77" s="15">
        <v>994</v>
      </c>
      <c r="K77" s="15">
        <f t="shared" si="16"/>
        <v>99.4</v>
      </c>
      <c r="L77" s="15">
        <f t="shared" si="17"/>
        <v>894.6</v>
      </c>
      <c r="M77" s="15">
        <v>0</v>
      </c>
      <c r="N77" s="15">
        <v>0</v>
      </c>
      <c r="O77" s="15">
        <v>0</v>
      </c>
      <c r="P77" s="15">
        <v>0</v>
      </c>
      <c r="Q77" s="15">
        <v>0</v>
      </c>
      <c r="R77" s="15">
        <v>0</v>
      </c>
      <c r="S77" s="15">
        <v>0</v>
      </c>
      <c r="T77" s="15">
        <v>0</v>
      </c>
      <c r="U77" s="15">
        <v>0</v>
      </c>
      <c r="V77" s="15">
        <v>0</v>
      </c>
      <c r="W77" s="15">
        <v>0</v>
      </c>
      <c r="X77" s="15">
        <v>0</v>
      </c>
      <c r="Y77" s="15">
        <v>0</v>
      </c>
      <c r="Z77" s="15">
        <v>0</v>
      </c>
      <c r="AA77" s="15">
        <f>+J77-K77</f>
        <v>894.6</v>
      </c>
      <c r="AB77" s="15">
        <v>0</v>
      </c>
      <c r="AC77" s="15">
        <v>0</v>
      </c>
      <c r="AD77" s="15">
        <v>0</v>
      </c>
      <c r="AE77" s="15">
        <v>0</v>
      </c>
      <c r="AF77" s="15">
        <v>0</v>
      </c>
      <c r="AG77" s="15">
        <v>0</v>
      </c>
      <c r="AH77" s="15">
        <v>0</v>
      </c>
      <c r="AI77" s="15">
        <v>0</v>
      </c>
      <c r="AJ77" s="15">
        <v>0</v>
      </c>
      <c r="AK77" s="15">
        <v>0</v>
      </c>
      <c r="AL77" s="15"/>
      <c r="AM77" s="15"/>
      <c r="AN77" s="15">
        <f t="shared" si="15"/>
        <v>894.6</v>
      </c>
      <c r="AO77" s="15">
        <f t="shared" si="14"/>
        <v>99.399999999999977</v>
      </c>
      <c r="AP77" s="80" t="s">
        <v>119</v>
      </c>
      <c r="AQ77" s="91" t="s">
        <v>1366</v>
      </c>
      <c r="AS77" s="48">
        <f t="shared" si="18"/>
        <v>0</v>
      </c>
    </row>
    <row r="78" spans="1:45" s="47" customFormat="1" ht="50.1" customHeight="1">
      <c r="A78" s="181" t="s">
        <v>1021</v>
      </c>
      <c r="B78" s="60" t="s">
        <v>1094</v>
      </c>
      <c r="C78" s="14" t="s">
        <v>869</v>
      </c>
      <c r="D78" s="61" t="s">
        <v>706</v>
      </c>
      <c r="E78" s="65" t="s">
        <v>430</v>
      </c>
      <c r="F78" s="66" t="s">
        <v>406</v>
      </c>
      <c r="G78" s="14" t="s">
        <v>869</v>
      </c>
      <c r="H78" s="46" t="s">
        <v>1246</v>
      </c>
      <c r="I78" s="68">
        <v>40909</v>
      </c>
      <c r="J78" s="62">
        <v>762.11</v>
      </c>
      <c r="K78" s="15">
        <f t="shared" si="16"/>
        <v>76.210999999999999</v>
      </c>
      <c r="L78" s="15">
        <f t="shared" si="17"/>
        <v>685.899</v>
      </c>
      <c r="M78" s="15">
        <v>0</v>
      </c>
      <c r="N78" s="15">
        <v>0</v>
      </c>
      <c r="O78" s="15">
        <v>0</v>
      </c>
      <c r="P78" s="15">
        <v>0</v>
      </c>
      <c r="Q78" s="15">
        <v>0</v>
      </c>
      <c r="R78" s="15">
        <v>0</v>
      </c>
      <c r="S78" s="15">
        <v>0</v>
      </c>
      <c r="T78" s="15">
        <v>0</v>
      </c>
      <c r="U78" s="15">
        <v>0</v>
      </c>
      <c r="V78" s="15">
        <v>0</v>
      </c>
      <c r="W78" s="15">
        <v>0</v>
      </c>
      <c r="X78" s="15">
        <v>0</v>
      </c>
      <c r="Y78" s="15">
        <v>0</v>
      </c>
      <c r="Z78" s="15">
        <v>0</v>
      </c>
      <c r="AA78" s="15">
        <v>685.9</v>
      </c>
      <c r="AB78" s="15">
        <v>0</v>
      </c>
      <c r="AC78" s="15">
        <v>0</v>
      </c>
      <c r="AD78" s="15">
        <v>0</v>
      </c>
      <c r="AE78" s="15">
        <v>0</v>
      </c>
      <c r="AF78" s="15">
        <v>0</v>
      </c>
      <c r="AG78" s="15">
        <v>0</v>
      </c>
      <c r="AH78" s="15">
        <v>0</v>
      </c>
      <c r="AI78" s="15">
        <v>0</v>
      </c>
      <c r="AJ78" s="15">
        <v>0</v>
      </c>
      <c r="AK78" s="15">
        <v>0</v>
      </c>
      <c r="AL78" s="15"/>
      <c r="AM78" s="15"/>
      <c r="AN78" s="15">
        <f t="shared" si="15"/>
        <v>685.9</v>
      </c>
      <c r="AO78" s="15">
        <f t="shared" si="14"/>
        <v>76.210000000000036</v>
      </c>
      <c r="AP78" s="80" t="s">
        <v>119</v>
      </c>
      <c r="AQ78" s="91" t="s">
        <v>1366</v>
      </c>
      <c r="AS78" s="48">
        <f t="shared" si="18"/>
        <v>-9.9999999997635314E-4</v>
      </c>
    </row>
    <row r="79" spans="1:45" s="47" customFormat="1" ht="50.1" customHeight="1">
      <c r="A79" s="55" t="s">
        <v>874</v>
      </c>
      <c r="B79" s="69" t="s">
        <v>868</v>
      </c>
      <c r="C79" s="14" t="s">
        <v>869</v>
      </c>
      <c r="D79" s="46" t="s">
        <v>90</v>
      </c>
      <c r="E79" s="69" t="s">
        <v>872</v>
      </c>
      <c r="F79" s="69" t="s">
        <v>871</v>
      </c>
      <c r="G79" s="69" t="s">
        <v>869</v>
      </c>
      <c r="H79" s="69" t="s">
        <v>10</v>
      </c>
      <c r="I79" s="68">
        <v>40909</v>
      </c>
      <c r="J79" s="15">
        <v>1155</v>
      </c>
      <c r="K79" s="15">
        <f t="shared" si="16"/>
        <v>115.5</v>
      </c>
      <c r="L79" s="15">
        <f t="shared" si="17"/>
        <v>1039.5</v>
      </c>
      <c r="M79" s="15">
        <v>0</v>
      </c>
      <c r="N79" s="15">
        <v>0</v>
      </c>
      <c r="O79" s="15">
        <v>0</v>
      </c>
      <c r="P79" s="15">
        <v>0</v>
      </c>
      <c r="Q79" s="15">
        <v>0</v>
      </c>
      <c r="R79" s="15">
        <v>0</v>
      </c>
      <c r="S79" s="15">
        <v>0</v>
      </c>
      <c r="T79" s="15">
        <v>0</v>
      </c>
      <c r="U79" s="15">
        <v>0</v>
      </c>
      <c r="V79" s="15">
        <v>0</v>
      </c>
      <c r="W79" s="15">
        <v>0</v>
      </c>
      <c r="X79" s="15">
        <v>0</v>
      </c>
      <c r="Y79" s="15">
        <v>0</v>
      </c>
      <c r="Z79" s="15">
        <v>0</v>
      </c>
      <c r="AA79" s="15">
        <f t="shared" ref="AA79:AA83" si="19">+J79-K79</f>
        <v>1039.5</v>
      </c>
      <c r="AB79" s="15">
        <v>0</v>
      </c>
      <c r="AC79" s="15">
        <v>0</v>
      </c>
      <c r="AD79" s="15">
        <v>0</v>
      </c>
      <c r="AE79" s="15">
        <v>0</v>
      </c>
      <c r="AF79" s="15">
        <v>0</v>
      </c>
      <c r="AG79" s="15">
        <v>0</v>
      </c>
      <c r="AH79" s="15">
        <v>0</v>
      </c>
      <c r="AI79" s="15">
        <v>0</v>
      </c>
      <c r="AJ79" s="15">
        <v>0</v>
      </c>
      <c r="AK79" s="15">
        <v>0</v>
      </c>
      <c r="AL79" s="15"/>
      <c r="AM79" s="15"/>
      <c r="AN79" s="15">
        <f t="shared" si="15"/>
        <v>1039.5</v>
      </c>
      <c r="AO79" s="15">
        <f t="shared" si="14"/>
        <v>115.5</v>
      </c>
      <c r="AP79" s="80" t="s">
        <v>119</v>
      </c>
      <c r="AQ79" s="91" t="s">
        <v>155</v>
      </c>
      <c r="AS79" s="48">
        <f t="shared" si="18"/>
        <v>0</v>
      </c>
    </row>
    <row r="80" spans="1:45" s="47" customFormat="1" ht="50.1" customHeight="1">
      <c r="A80" s="55" t="s">
        <v>875</v>
      </c>
      <c r="B80" s="69" t="s">
        <v>870</v>
      </c>
      <c r="C80" s="14" t="s">
        <v>869</v>
      </c>
      <c r="D80" s="46" t="s">
        <v>90</v>
      </c>
      <c r="E80" s="69" t="s">
        <v>873</v>
      </c>
      <c r="F80" s="69" t="s">
        <v>871</v>
      </c>
      <c r="G80" s="69" t="s">
        <v>869</v>
      </c>
      <c r="H80" s="69" t="s">
        <v>10</v>
      </c>
      <c r="I80" s="68">
        <v>40909</v>
      </c>
      <c r="J80" s="15">
        <v>1155</v>
      </c>
      <c r="K80" s="15">
        <f t="shared" si="16"/>
        <v>115.5</v>
      </c>
      <c r="L80" s="15">
        <f t="shared" si="17"/>
        <v>1039.5</v>
      </c>
      <c r="M80" s="15">
        <v>0</v>
      </c>
      <c r="N80" s="15">
        <v>0</v>
      </c>
      <c r="O80" s="15">
        <v>0</v>
      </c>
      <c r="P80" s="15">
        <v>0</v>
      </c>
      <c r="Q80" s="15">
        <v>0</v>
      </c>
      <c r="R80" s="15">
        <v>0</v>
      </c>
      <c r="S80" s="15">
        <v>0</v>
      </c>
      <c r="T80" s="15">
        <v>0</v>
      </c>
      <c r="U80" s="15">
        <v>0</v>
      </c>
      <c r="V80" s="15">
        <v>0</v>
      </c>
      <c r="W80" s="15">
        <v>0</v>
      </c>
      <c r="X80" s="15">
        <v>0</v>
      </c>
      <c r="Y80" s="15">
        <v>0</v>
      </c>
      <c r="Z80" s="15">
        <v>0</v>
      </c>
      <c r="AA80" s="15">
        <f t="shared" si="19"/>
        <v>1039.5</v>
      </c>
      <c r="AB80" s="15">
        <v>0</v>
      </c>
      <c r="AC80" s="15">
        <v>0</v>
      </c>
      <c r="AD80" s="15">
        <v>0</v>
      </c>
      <c r="AE80" s="15">
        <v>0</v>
      </c>
      <c r="AF80" s="15">
        <v>0</v>
      </c>
      <c r="AG80" s="15">
        <v>0</v>
      </c>
      <c r="AH80" s="15">
        <v>0</v>
      </c>
      <c r="AI80" s="15">
        <v>0</v>
      </c>
      <c r="AJ80" s="15">
        <v>0</v>
      </c>
      <c r="AK80" s="15">
        <v>0</v>
      </c>
      <c r="AL80" s="15"/>
      <c r="AM80" s="15"/>
      <c r="AN80" s="15">
        <f t="shared" si="15"/>
        <v>1039.5</v>
      </c>
      <c r="AO80" s="15">
        <f t="shared" si="14"/>
        <v>115.5</v>
      </c>
      <c r="AP80" s="80" t="s">
        <v>119</v>
      </c>
      <c r="AQ80" s="91" t="s">
        <v>155</v>
      </c>
      <c r="AS80" s="48">
        <f t="shared" si="18"/>
        <v>0</v>
      </c>
    </row>
    <row r="81" spans="1:45" s="47" customFormat="1" ht="50.1" customHeight="1">
      <c r="A81" s="55" t="s">
        <v>1022</v>
      </c>
      <c r="B81" s="69" t="s">
        <v>1093</v>
      </c>
      <c r="C81" s="14" t="s">
        <v>869</v>
      </c>
      <c r="D81" s="46" t="s">
        <v>90</v>
      </c>
      <c r="E81" s="69" t="s">
        <v>879</v>
      </c>
      <c r="F81" s="69" t="s">
        <v>878</v>
      </c>
      <c r="G81" s="69" t="s">
        <v>869</v>
      </c>
      <c r="H81" s="69" t="s">
        <v>102</v>
      </c>
      <c r="I81" s="68">
        <v>40909</v>
      </c>
      <c r="J81" s="15">
        <v>1481.16</v>
      </c>
      <c r="K81" s="15">
        <f t="shared" si="16"/>
        <v>148.11600000000001</v>
      </c>
      <c r="L81" s="15">
        <f t="shared" si="17"/>
        <v>1333.0440000000001</v>
      </c>
      <c r="M81" s="15">
        <v>0</v>
      </c>
      <c r="N81" s="15">
        <v>0</v>
      </c>
      <c r="O81" s="15">
        <v>0</v>
      </c>
      <c r="P81" s="15">
        <v>0</v>
      </c>
      <c r="Q81" s="15">
        <v>0</v>
      </c>
      <c r="R81" s="15">
        <v>0</v>
      </c>
      <c r="S81" s="15">
        <v>0</v>
      </c>
      <c r="T81" s="15">
        <v>0</v>
      </c>
      <c r="U81" s="15">
        <v>0</v>
      </c>
      <c r="V81" s="15">
        <v>0</v>
      </c>
      <c r="W81" s="15">
        <v>0</v>
      </c>
      <c r="X81" s="15">
        <v>0</v>
      </c>
      <c r="Y81" s="15">
        <v>0</v>
      </c>
      <c r="Z81" s="15">
        <v>0</v>
      </c>
      <c r="AA81" s="15">
        <f t="shared" si="19"/>
        <v>1333.0440000000001</v>
      </c>
      <c r="AB81" s="15">
        <v>0</v>
      </c>
      <c r="AC81" s="15">
        <v>0</v>
      </c>
      <c r="AD81" s="15">
        <v>0</v>
      </c>
      <c r="AE81" s="15">
        <v>0</v>
      </c>
      <c r="AF81" s="15">
        <v>0</v>
      </c>
      <c r="AG81" s="15">
        <v>0</v>
      </c>
      <c r="AH81" s="15">
        <v>0</v>
      </c>
      <c r="AI81" s="15">
        <v>0</v>
      </c>
      <c r="AJ81" s="15">
        <v>0</v>
      </c>
      <c r="AK81" s="15">
        <v>0</v>
      </c>
      <c r="AL81" s="15"/>
      <c r="AM81" s="15"/>
      <c r="AN81" s="15">
        <f t="shared" si="15"/>
        <v>1333.0440000000001</v>
      </c>
      <c r="AO81" s="15">
        <f t="shared" si="14"/>
        <v>148.11599999999999</v>
      </c>
      <c r="AP81" s="80" t="s">
        <v>119</v>
      </c>
      <c r="AQ81" s="91" t="s">
        <v>155</v>
      </c>
      <c r="AS81" s="48">
        <f t="shared" si="18"/>
        <v>0</v>
      </c>
    </row>
    <row r="82" spans="1:45" s="47" customFormat="1" ht="50.1" customHeight="1">
      <c r="A82" s="55" t="s">
        <v>877</v>
      </c>
      <c r="B82" s="69" t="s">
        <v>876</v>
      </c>
      <c r="C82" s="14" t="s">
        <v>869</v>
      </c>
      <c r="D82" s="46" t="s">
        <v>90</v>
      </c>
      <c r="E82" s="69" t="s">
        <v>879</v>
      </c>
      <c r="F82" s="69" t="s">
        <v>878</v>
      </c>
      <c r="G82" s="69" t="s">
        <v>869</v>
      </c>
      <c r="H82" s="69" t="s">
        <v>102</v>
      </c>
      <c r="I82" s="68">
        <v>40909</v>
      </c>
      <c r="J82" s="15">
        <v>1481.16</v>
      </c>
      <c r="K82" s="15">
        <f t="shared" si="16"/>
        <v>148.11600000000001</v>
      </c>
      <c r="L82" s="15">
        <f t="shared" si="17"/>
        <v>1333.0440000000001</v>
      </c>
      <c r="M82" s="15">
        <v>0</v>
      </c>
      <c r="N82" s="15">
        <v>0</v>
      </c>
      <c r="O82" s="15">
        <v>0</v>
      </c>
      <c r="P82" s="15">
        <v>0</v>
      </c>
      <c r="Q82" s="15">
        <v>0</v>
      </c>
      <c r="R82" s="15">
        <v>0</v>
      </c>
      <c r="S82" s="15">
        <v>0</v>
      </c>
      <c r="T82" s="15">
        <v>0</v>
      </c>
      <c r="U82" s="15">
        <v>0</v>
      </c>
      <c r="V82" s="15">
        <v>0</v>
      </c>
      <c r="W82" s="15">
        <v>0</v>
      </c>
      <c r="X82" s="15">
        <v>0</v>
      </c>
      <c r="Y82" s="15">
        <v>0</v>
      </c>
      <c r="Z82" s="15">
        <v>0</v>
      </c>
      <c r="AA82" s="15">
        <f t="shared" si="19"/>
        <v>1333.0440000000001</v>
      </c>
      <c r="AB82" s="15">
        <v>0</v>
      </c>
      <c r="AC82" s="15">
        <v>0</v>
      </c>
      <c r="AD82" s="15">
        <v>0</v>
      </c>
      <c r="AE82" s="15">
        <v>0</v>
      </c>
      <c r="AF82" s="15">
        <v>0</v>
      </c>
      <c r="AG82" s="15">
        <v>0</v>
      </c>
      <c r="AH82" s="15">
        <v>0</v>
      </c>
      <c r="AI82" s="15">
        <v>0</v>
      </c>
      <c r="AJ82" s="15">
        <v>0</v>
      </c>
      <c r="AK82" s="15">
        <v>0</v>
      </c>
      <c r="AL82" s="15"/>
      <c r="AM82" s="15"/>
      <c r="AN82" s="15">
        <f t="shared" si="15"/>
        <v>1333.0440000000001</v>
      </c>
      <c r="AO82" s="15">
        <f t="shared" si="14"/>
        <v>148.11599999999999</v>
      </c>
      <c r="AP82" s="80" t="s">
        <v>119</v>
      </c>
      <c r="AQ82" s="91" t="s">
        <v>155</v>
      </c>
      <c r="AS82" s="48">
        <f t="shared" si="18"/>
        <v>0</v>
      </c>
    </row>
    <row r="83" spans="1:45" s="47" customFormat="1" ht="50.1" customHeight="1">
      <c r="A83" s="55" t="s">
        <v>884</v>
      </c>
      <c r="B83" s="69" t="s">
        <v>883</v>
      </c>
      <c r="C83" s="14" t="s">
        <v>869</v>
      </c>
      <c r="D83" s="46" t="s">
        <v>885</v>
      </c>
      <c r="E83" s="69" t="s">
        <v>886</v>
      </c>
      <c r="F83" s="69" t="s">
        <v>887</v>
      </c>
      <c r="G83" s="69" t="s">
        <v>869</v>
      </c>
      <c r="H83" s="69" t="s">
        <v>18</v>
      </c>
      <c r="I83" s="68">
        <v>40909</v>
      </c>
      <c r="J83" s="15">
        <v>6247.72</v>
      </c>
      <c r="K83" s="15">
        <f t="shared" si="16"/>
        <v>624.77200000000005</v>
      </c>
      <c r="L83" s="15">
        <f t="shared" si="17"/>
        <v>5622.9480000000003</v>
      </c>
      <c r="M83" s="15">
        <v>0</v>
      </c>
      <c r="N83" s="15">
        <v>0</v>
      </c>
      <c r="O83" s="15">
        <v>0</v>
      </c>
      <c r="P83" s="15">
        <v>0</v>
      </c>
      <c r="Q83" s="15">
        <v>0</v>
      </c>
      <c r="R83" s="15">
        <v>0</v>
      </c>
      <c r="S83" s="15">
        <v>0</v>
      </c>
      <c r="T83" s="15">
        <v>0</v>
      </c>
      <c r="U83" s="15">
        <v>0</v>
      </c>
      <c r="V83" s="15">
        <v>0</v>
      </c>
      <c r="W83" s="15">
        <v>0</v>
      </c>
      <c r="X83" s="15">
        <v>0</v>
      </c>
      <c r="Y83" s="15">
        <v>0</v>
      </c>
      <c r="Z83" s="15">
        <v>0</v>
      </c>
      <c r="AA83" s="15">
        <f t="shared" si="19"/>
        <v>5622.9480000000003</v>
      </c>
      <c r="AB83" s="15">
        <v>0.08</v>
      </c>
      <c r="AC83" s="15">
        <v>0</v>
      </c>
      <c r="AD83" s="15">
        <v>0</v>
      </c>
      <c r="AE83" s="15">
        <v>0</v>
      </c>
      <c r="AF83" s="15">
        <v>0</v>
      </c>
      <c r="AG83" s="15">
        <v>0</v>
      </c>
      <c r="AH83" s="15">
        <v>0</v>
      </c>
      <c r="AI83" s="15">
        <v>0</v>
      </c>
      <c r="AJ83" s="15">
        <v>0</v>
      </c>
      <c r="AK83" s="15">
        <v>0</v>
      </c>
      <c r="AL83" s="15"/>
      <c r="AM83" s="15"/>
      <c r="AN83" s="15">
        <f t="shared" si="15"/>
        <v>5623.0280000000002</v>
      </c>
      <c r="AO83" s="15">
        <f t="shared" si="14"/>
        <v>624.69200000000001</v>
      </c>
      <c r="AP83" s="89" t="s">
        <v>119</v>
      </c>
      <c r="AQ83" s="90" t="s">
        <v>155</v>
      </c>
      <c r="AS83" s="48">
        <f t="shared" si="18"/>
        <v>-7.999999999992724E-2</v>
      </c>
    </row>
    <row r="84" spans="1:45" s="47" customFormat="1" ht="50.1" customHeight="1">
      <c r="A84" s="55" t="s">
        <v>1644</v>
      </c>
      <c r="B84" s="14" t="s">
        <v>101</v>
      </c>
      <c r="C84" s="14" t="s">
        <v>1647</v>
      </c>
      <c r="D84" s="14" t="s">
        <v>96</v>
      </c>
      <c r="E84" s="14" t="s">
        <v>1645</v>
      </c>
      <c r="F84" s="14" t="s">
        <v>1646</v>
      </c>
      <c r="G84" s="14" t="s">
        <v>1647</v>
      </c>
      <c r="H84" s="71" t="s">
        <v>10</v>
      </c>
      <c r="I84" s="68">
        <v>41297</v>
      </c>
      <c r="J84" s="15">
        <v>1578</v>
      </c>
      <c r="K84" s="15">
        <f t="shared" si="16"/>
        <v>157.80000000000001</v>
      </c>
      <c r="L84" s="15">
        <f t="shared" si="17"/>
        <v>1420.2</v>
      </c>
      <c r="M84" s="15">
        <v>0</v>
      </c>
      <c r="N84" s="15">
        <v>0</v>
      </c>
      <c r="O84" s="15">
        <v>0</v>
      </c>
      <c r="P84" s="15">
        <v>0</v>
      </c>
      <c r="Q84" s="15">
        <v>0</v>
      </c>
      <c r="R84" s="15">
        <v>0</v>
      </c>
      <c r="S84" s="15">
        <v>0</v>
      </c>
      <c r="T84" s="15">
        <v>0</v>
      </c>
      <c r="U84" s="15">
        <v>0</v>
      </c>
      <c r="V84" s="15">
        <v>0</v>
      </c>
      <c r="W84" s="15">
        <v>0</v>
      </c>
      <c r="X84" s="15">
        <v>0</v>
      </c>
      <c r="Y84" s="15">
        <v>0</v>
      </c>
      <c r="Z84" s="15">
        <v>0</v>
      </c>
      <c r="AA84" s="15">
        <v>0</v>
      </c>
      <c r="AB84" s="15">
        <v>0</v>
      </c>
      <c r="AC84" s="15">
        <v>284.04000000000002</v>
      </c>
      <c r="AD84" s="15">
        <v>284.04000000000002</v>
      </c>
      <c r="AE84" s="15">
        <v>284.04000000000002</v>
      </c>
      <c r="AF84" s="15">
        <v>0</v>
      </c>
      <c r="AG84" s="15">
        <v>284.04000000000002</v>
      </c>
      <c r="AH84" s="15">
        <v>0</v>
      </c>
      <c r="AI84" s="15">
        <v>284.04000000000002</v>
      </c>
      <c r="AJ84" s="15">
        <v>0</v>
      </c>
      <c r="AK84" s="15">
        <v>0</v>
      </c>
      <c r="AL84" s="15"/>
      <c r="AM84" s="15"/>
      <c r="AN84" s="15">
        <f t="shared" si="15"/>
        <v>1420.2</v>
      </c>
      <c r="AO84" s="15">
        <f t="shared" si="14"/>
        <v>157.79999999999995</v>
      </c>
      <c r="AP84" s="80" t="s">
        <v>1276</v>
      </c>
      <c r="AQ84" s="91" t="s">
        <v>1849</v>
      </c>
      <c r="AS84" s="48">
        <f t="shared" si="18"/>
        <v>0</v>
      </c>
    </row>
    <row r="85" spans="1:45" s="47" customFormat="1" ht="50.1" customHeight="1">
      <c r="A85" s="67" t="s">
        <v>1648</v>
      </c>
      <c r="B85" s="14" t="s">
        <v>1105</v>
      </c>
      <c r="C85" s="14" t="s">
        <v>1647</v>
      </c>
      <c r="D85" s="14" t="s">
        <v>1649</v>
      </c>
      <c r="E85" s="14" t="s">
        <v>1650</v>
      </c>
      <c r="F85" s="14" t="s">
        <v>1653</v>
      </c>
      <c r="G85" s="14" t="s">
        <v>1647</v>
      </c>
      <c r="H85" s="14" t="s">
        <v>10</v>
      </c>
      <c r="I85" s="68">
        <v>41297</v>
      </c>
      <c r="J85" s="15">
        <v>1695</v>
      </c>
      <c r="K85" s="15">
        <f t="shared" si="16"/>
        <v>169.5</v>
      </c>
      <c r="L85" s="15">
        <f t="shared" si="17"/>
        <v>1525.5</v>
      </c>
      <c r="M85" s="15">
        <v>0</v>
      </c>
      <c r="N85" s="15">
        <v>0</v>
      </c>
      <c r="O85" s="15">
        <v>0</v>
      </c>
      <c r="P85" s="15">
        <v>0</v>
      </c>
      <c r="Q85" s="15">
        <v>0</v>
      </c>
      <c r="R85" s="15">
        <v>0</v>
      </c>
      <c r="S85" s="15">
        <v>0</v>
      </c>
      <c r="T85" s="15">
        <v>0</v>
      </c>
      <c r="U85" s="15">
        <v>0</v>
      </c>
      <c r="V85" s="15">
        <v>0</v>
      </c>
      <c r="W85" s="15">
        <v>0</v>
      </c>
      <c r="X85" s="15">
        <v>0</v>
      </c>
      <c r="Y85" s="15">
        <v>0</v>
      </c>
      <c r="Z85" s="15">
        <v>0</v>
      </c>
      <c r="AA85" s="15">
        <v>0</v>
      </c>
      <c r="AB85" s="15">
        <v>0</v>
      </c>
      <c r="AC85" s="15">
        <v>305.10000000000002</v>
      </c>
      <c r="AD85" s="15">
        <v>305.10000000000002</v>
      </c>
      <c r="AE85" s="15">
        <v>305.10000000000002</v>
      </c>
      <c r="AF85" s="15">
        <v>0</v>
      </c>
      <c r="AG85" s="15">
        <v>305.10000000000002</v>
      </c>
      <c r="AH85" s="15">
        <v>0</v>
      </c>
      <c r="AI85" s="15">
        <v>305.10000000000002</v>
      </c>
      <c r="AJ85" s="15">
        <v>0</v>
      </c>
      <c r="AK85" s="15">
        <v>0</v>
      </c>
      <c r="AL85" s="15"/>
      <c r="AM85" s="15"/>
      <c r="AN85" s="15">
        <f t="shared" si="15"/>
        <v>1525.5</v>
      </c>
      <c r="AO85" s="15">
        <f t="shared" si="14"/>
        <v>169.5</v>
      </c>
      <c r="AP85" s="80" t="s">
        <v>1942</v>
      </c>
      <c r="AQ85" s="91" t="s">
        <v>195</v>
      </c>
      <c r="AS85" s="48">
        <f t="shared" si="18"/>
        <v>0</v>
      </c>
    </row>
    <row r="86" spans="1:45" s="47" customFormat="1" ht="50.1" customHeight="1">
      <c r="A86" s="67" t="s">
        <v>1651</v>
      </c>
      <c r="B86" s="14" t="s">
        <v>1105</v>
      </c>
      <c r="C86" s="14" t="s">
        <v>1647</v>
      </c>
      <c r="D86" s="14" t="s">
        <v>1649</v>
      </c>
      <c r="E86" s="14" t="s">
        <v>1652</v>
      </c>
      <c r="F86" s="14" t="s">
        <v>1653</v>
      </c>
      <c r="G86" s="14" t="s">
        <v>1647</v>
      </c>
      <c r="H86" s="71" t="s">
        <v>10</v>
      </c>
      <c r="I86" s="68">
        <v>41297</v>
      </c>
      <c r="J86" s="15">
        <v>1695</v>
      </c>
      <c r="K86" s="15">
        <f t="shared" si="16"/>
        <v>169.5</v>
      </c>
      <c r="L86" s="15">
        <f t="shared" si="17"/>
        <v>1525.5</v>
      </c>
      <c r="M86" s="15">
        <v>0</v>
      </c>
      <c r="N86" s="15">
        <v>0</v>
      </c>
      <c r="O86" s="15">
        <v>0</v>
      </c>
      <c r="P86" s="15">
        <v>0</v>
      </c>
      <c r="Q86" s="15">
        <v>0</v>
      </c>
      <c r="R86" s="15">
        <v>0</v>
      </c>
      <c r="S86" s="15">
        <v>0</v>
      </c>
      <c r="T86" s="15">
        <v>0</v>
      </c>
      <c r="U86" s="15">
        <v>0</v>
      </c>
      <c r="V86" s="15">
        <v>0</v>
      </c>
      <c r="W86" s="15">
        <v>0</v>
      </c>
      <c r="X86" s="15">
        <v>0</v>
      </c>
      <c r="Y86" s="15">
        <v>0</v>
      </c>
      <c r="Z86" s="15">
        <v>0</v>
      </c>
      <c r="AA86" s="15">
        <v>0</v>
      </c>
      <c r="AB86" s="15">
        <v>0</v>
      </c>
      <c r="AC86" s="15">
        <v>305.10000000000002</v>
      </c>
      <c r="AD86" s="15">
        <v>305.10000000000002</v>
      </c>
      <c r="AE86" s="15">
        <v>305.10000000000002</v>
      </c>
      <c r="AF86" s="15">
        <v>0</v>
      </c>
      <c r="AG86" s="15">
        <v>305.10000000000002</v>
      </c>
      <c r="AH86" s="15">
        <v>0</v>
      </c>
      <c r="AI86" s="15">
        <v>305.10000000000002</v>
      </c>
      <c r="AJ86" s="15">
        <v>0</v>
      </c>
      <c r="AK86" s="15">
        <v>0</v>
      </c>
      <c r="AL86" s="15"/>
      <c r="AM86" s="15"/>
      <c r="AN86" s="15">
        <f t="shared" si="15"/>
        <v>1525.5</v>
      </c>
      <c r="AO86" s="15">
        <f t="shared" si="14"/>
        <v>169.5</v>
      </c>
      <c r="AP86" s="80" t="s">
        <v>1753</v>
      </c>
      <c r="AQ86" s="91" t="s">
        <v>195</v>
      </c>
      <c r="AS86" s="48">
        <f t="shared" si="18"/>
        <v>0</v>
      </c>
    </row>
    <row r="87" spans="1:45" s="47" customFormat="1" ht="50.1" customHeight="1">
      <c r="A87" s="67" t="s">
        <v>1654</v>
      </c>
      <c r="B87" s="14" t="s">
        <v>1105</v>
      </c>
      <c r="C87" s="14" t="s">
        <v>1647</v>
      </c>
      <c r="D87" s="14" t="s">
        <v>1649</v>
      </c>
      <c r="E87" s="14" t="s">
        <v>1655</v>
      </c>
      <c r="F87" s="14" t="s">
        <v>1653</v>
      </c>
      <c r="G87" s="14" t="s">
        <v>1647</v>
      </c>
      <c r="H87" s="71" t="s">
        <v>10</v>
      </c>
      <c r="I87" s="68">
        <v>41297</v>
      </c>
      <c r="J87" s="15">
        <v>1695</v>
      </c>
      <c r="K87" s="15">
        <f t="shared" si="16"/>
        <v>169.5</v>
      </c>
      <c r="L87" s="15">
        <f t="shared" si="17"/>
        <v>1525.5</v>
      </c>
      <c r="M87" s="15">
        <v>0</v>
      </c>
      <c r="N87" s="15">
        <v>0</v>
      </c>
      <c r="O87" s="15">
        <v>0</v>
      </c>
      <c r="P87" s="15">
        <v>0</v>
      </c>
      <c r="Q87" s="15">
        <v>0</v>
      </c>
      <c r="R87" s="15">
        <v>0</v>
      </c>
      <c r="S87" s="15">
        <v>0</v>
      </c>
      <c r="T87" s="15">
        <v>0</v>
      </c>
      <c r="U87" s="15">
        <v>0</v>
      </c>
      <c r="V87" s="15">
        <v>0</v>
      </c>
      <c r="W87" s="15">
        <v>0</v>
      </c>
      <c r="X87" s="15">
        <v>0</v>
      </c>
      <c r="Y87" s="15">
        <v>0</v>
      </c>
      <c r="Z87" s="15">
        <v>0</v>
      </c>
      <c r="AA87" s="15">
        <v>0</v>
      </c>
      <c r="AB87" s="15">
        <v>0</v>
      </c>
      <c r="AC87" s="15">
        <v>305.10000000000002</v>
      </c>
      <c r="AD87" s="15">
        <v>305.10000000000002</v>
      </c>
      <c r="AE87" s="15">
        <v>305.10000000000002</v>
      </c>
      <c r="AF87" s="15">
        <v>0</v>
      </c>
      <c r="AG87" s="15">
        <v>305.10000000000002</v>
      </c>
      <c r="AH87" s="15">
        <v>0</v>
      </c>
      <c r="AI87" s="15">
        <v>305.10000000000002</v>
      </c>
      <c r="AJ87" s="15">
        <v>0</v>
      </c>
      <c r="AK87" s="15">
        <v>0</v>
      </c>
      <c r="AL87" s="15"/>
      <c r="AM87" s="15"/>
      <c r="AN87" s="15">
        <f t="shared" si="15"/>
        <v>1525.5</v>
      </c>
      <c r="AO87" s="15">
        <f t="shared" si="14"/>
        <v>169.5</v>
      </c>
      <c r="AP87" s="80" t="s">
        <v>1674</v>
      </c>
      <c r="AQ87" s="91" t="s">
        <v>195</v>
      </c>
      <c r="AS87" s="48">
        <f t="shared" si="18"/>
        <v>0</v>
      </c>
    </row>
    <row r="88" spans="1:45" s="47" customFormat="1" ht="50.1" customHeight="1">
      <c r="A88" s="67" t="s">
        <v>1656</v>
      </c>
      <c r="B88" s="14" t="s">
        <v>1105</v>
      </c>
      <c r="C88" s="14" t="s">
        <v>1647</v>
      </c>
      <c r="D88" s="14" t="s">
        <v>1649</v>
      </c>
      <c r="E88" s="14" t="s">
        <v>1657</v>
      </c>
      <c r="F88" s="14" t="s">
        <v>1653</v>
      </c>
      <c r="G88" s="14" t="s">
        <v>1647</v>
      </c>
      <c r="H88" s="71" t="s">
        <v>10</v>
      </c>
      <c r="I88" s="68">
        <v>41297</v>
      </c>
      <c r="J88" s="15">
        <v>1695</v>
      </c>
      <c r="K88" s="15">
        <f t="shared" si="16"/>
        <v>169.5</v>
      </c>
      <c r="L88" s="15">
        <f t="shared" si="17"/>
        <v>1525.5</v>
      </c>
      <c r="M88" s="15">
        <v>0</v>
      </c>
      <c r="N88" s="15">
        <v>0</v>
      </c>
      <c r="O88" s="15">
        <v>0</v>
      </c>
      <c r="P88" s="15">
        <v>0</v>
      </c>
      <c r="Q88" s="15">
        <v>0</v>
      </c>
      <c r="R88" s="15">
        <v>0</v>
      </c>
      <c r="S88" s="15">
        <v>0</v>
      </c>
      <c r="T88" s="15">
        <v>0</v>
      </c>
      <c r="U88" s="15">
        <v>0</v>
      </c>
      <c r="V88" s="15">
        <v>0</v>
      </c>
      <c r="W88" s="15">
        <v>0</v>
      </c>
      <c r="X88" s="15">
        <v>0</v>
      </c>
      <c r="Y88" s="15">
        <v>0</v>
      </c>
      <c r="Z88" s="15">
        <v>0</v>
      </c>
      <c r="AA88" s="15">
        <v>0</v>
      </c>
      <c r="AB88" s="15">
        <v>0</v>
      </c>
      <c r="AC88" s="15">
        <v>305.10000000000002</v>
      </c>
      <c r="AD88" s="15">
        <v>305.10000000000002</v>
      </c>
      <c r="AE88" s="15">
        <v>305.10000000000002</v>
      </c>
      <c r="AF88" s="15">
        <v>0</v>
      </c>
      <c r="AG88" s="15">
        <v>305.10000000000002</v>
      </c>
      <c r="AH88" s="15">
        <v>0</v>
      </c>
      <c r="AI88" s="15">
        <v>305.10000000000002</v>
      </c>
      <c r="AJ88" s="15">
        <v>0</v>
      </c>
      <c r="AK88" s="15">
        <v>0</v>
      </c>
      <c r="AL88" s="15"/>
      <c r="AM88" s="15"/>
      <c r="AN88" s="15">
        <f t="shared" si="15"/>
        <v>1525.5</v>
      </c>
      <c r="AO88" s="15">
        <f t="shared" si="14"/>
        <v>169.5</v>
      </c>
      <c r="AP88" s="80" t="s">
        <v>1754</v>
      </c>
      <c r="AQ88" s="91" t="s">
        <v>195</v>
      </c>
      <c r="AS88" s="48">
        <f t="shared" si="18"/>
        <v>0</v>
      </c>
    </row>
    <row r="89" spans="1:45" s="47" customFormat="1" ht="60" customHeight="1">
      <c r="A89" s="55" t="s">
        <v>1186</v>
      </c>
      <c r="B89" s="46" t="s">
        <v>1641</v>
      </c>
      <c r="C89" s="46" t="s">
        <v>1187</v>
      </c>
      <c r="D89" s="46" t="s">
        <v>96</v>
      </c>
      <c r="E89" s="46" t="s">
        <v>1189</v>
      </c>
      <c r="F89" s="46" t="s">
        <v>1188</v>
      </c>
      <c r="G89" s="46" t="s">
        <v>1187</v>
      </c>
      <c r="H89" s="46" t="s">
        <v>10</v>
      </c>
      <c r="I89" s="57">
        <v>41681</v>
      </c>
      <c r="J89" s="15">
        <v>5981.8</v>
      </c>
      <c r="K89" s="15">
        <f t="shared" si="16"/>
        <v>598.18000000000006</v>
      </c>
      <c r="L89" s="15">
        <f t="shared" si="17"/>
        <v>5383.62</v>
      </c>
      <c r="M89" s="15">
        <v>0</v>
      </c>
      <c r="N89" s="15">
        <v>0</v>
      </c>
      <c r="O89" s="15">
        <v>0</v>
      </c>
      <c r="P89" s="15">
        <v>0</v>
      </c>
      <c r="Q89" s="15">
        <v>0</v>
      </c>
      <c r="R89" s="15">
        <v>0</v>
      </c>
      <c r="S89" s="15">
        <v>0</v>
      </c>
      <c r="T89" s="15">
        <v>0</v>
      </c>
      <c r="U89" s="15">
        <v>0</v>
      </c>
      <c r="V89" s="15">
        <v>0</v>
      </c>
      <c r="W89" s="15">
        <v>0</v>
      </c>
      <c r="X89" s="15">
        <v>0</v>
      </c>
      <c r="Y89" s="15">
        <v>0</v>
      </c>
      <c r="Z89" s="15">
        <v>0</v>
      </c>
      <c r="AA89" s="15">
        <v>0</v>
      </c>
      <c r="AB89" s="15">
        <v>0</v>
      </c>
      <c r="AC89" s="15">
        <v>0</v>
      </c>
      <c r="AD89" s="15">
        <v>987</v>
      </c>
      <c r="AE89" s="15">
        <v>1076.72</v>
      </c>
      <c r="AF89" s="15">
        <v>0</v>
      </c>
      <c r="AG89" s="15">
        <v>1076.72</v>
      </c>
      <c r="AH89" s="15">
        <v>0</v>
      </c>
      <c r="AI89" s="15">
        <v>1076.72</v>
      </c>
      <c r="AJ89" s="15">
        <v>1076.72</v>
      </c>
      <c r="AK89" s="15">
        <v>89.74</v>
      </c>
      <c r="AL89" s="15"/>
      <c r="AM89" s="15"/>
      <c r="AN89" s="15">
        <f t="shared" si="15"/>
        <v>5383.6200000000008</v>
      </c>
      <c r="AO89" s="15">
        <f t="shared" si="14"/>
        <v>598.17999999999938</v>
      </c>
      <c r="AP89" s="80" t="s">
        <v>1689</v>
      </c>
      <c r="AQ89" s="91" t="s">
        <v>1697</v>
      </c>
      <c r="AS89" s="48">
        <f t="shared" si="18"/>
        <v>0</v>
      </c>
    </row>
    <row r="90" spans="1:45" s="47" customFormat="1" ht="60" customHeight="1">
      <c r="A90" s="55" t="s">
        <v>1190</v>
      </c>
      <c r="B90" s="46" t="s">
        <v>1641</v>
      </c>
      <c r="C90" s="46" t="s">
        <v>1187</v>
      </c>
      <c r="D90" s="46" t="s">
        <v>96</v>
      </c>
      <c r="E90" s="46" t="s">
        <v>1191</v>
      </c>
      <c r="F90" s="46" t="s">
        <v>1188</v>
      </c>
      <c r="G90" s="46" t="s">
        <v>1187</v>
      </c>
      <c r="H90" s="46" t="s">
        <v>10</v>
      </c>
      <c r="I90" s="57">
        <v>41681</v>
      </c>
      <c r="J90" s="15">
        <v>5981.8</v>
      </c>
      <c r="K90" s="15">
        <f t="shared" si="16"/>
        <v>598.18000000000006</v>
      </c>
      <c r="L90" s="15">
        <f t="shared" si="17"/>
        <v>5383.62</v>
      </c>
      <c r="M90" s="15">
        <v>0</v>
      </c>
      <c r="N90" s="15">
        <v>0</v>
      </c>
      <c r="O90" s="15">
        <v>0</v>
      </c>
      <c r="P90" s="15">
        <v>0</v>
      </c>
      <c r="Q90" s="15">
        <v>0</v>
      </c>
      <c r="R90" s="15">
        <v>0</v>
      </c>
      <c r="S90" s="15">
        <v>0</v>
      </c>
      <c r="T90" s="15">
        <v>0</v>
      </c>
      <c r="U90" s="15">
        <v>0</v>
      </c>
      <c r="V90" s="15">
        <v>0</v>
      </c>
      <c r="W90" s="15">
        <v>0</v>
      </c>
      <c r="X90" s="15">
        <v>0</v>
      </c>
      <c r="Y90" s="15">
        <v>0</v>
      </c>
      <c r="Z90" s="15">
        <v>0</v>
      </c>
      <c r="AA90" s="15">
        <v>0</v>
      </c>
      <c r="AB90" s="15">
        <v>0</v>
      </c>
      <c r="AC90" s="15">
        <v>0</v>
      </c>
      <c r="AD90" s="15">
        <v>987</v>
      </c>
      <c r="AE90" s="15">
        <v>1076.72</v>
      </c>
      <c r="AF90" s="15">
        <v>0</v>
      </c>
      <c r="AG90" s="15">
        <v>1076.72</v>
      </c>
      <c r="AH90" s="15">
        <v>0</v>
      </c>
      <c r="AI90" s="15">
        <v>1076.72</v>
      </c>
      <c r="AJ90" s="15">
        <v>1076.72</v>
      </c>
      <c r="AK90" s="15">
        <v>89.74</v>
      </c>
      <c r="AL90" s="15"/>
      <c r="AM90" s="15"/>
      <c r="AN90" s="15">
        <f t="shared" si="15"/>
        <v>5383.6200000000008</v>
      </c>
      <c r="AO90" s="15">
        <f t="shared" si="14"/>
        <v>598.17999999999938</v>
      </c>
      <c r="AP90" s="80" t="s">
        <v>1690</v>
      </c>
      <c r="AQ90" s="91" t="s">
        <v>1697</v>
      </c>
      <c r="AS90" s="48">
        <f t="shared" si="18"/>
        <v>0</v>
      </c>
    </row>
    <row r="91" spans="1:45" s="47" customFormat="1" ht="60" customHeight="1">
      <c r="A91" s="55" t="s">
        <v>1192</v>
      </c>
      <c r="B91" s="46" t="s">
        <v>1641</v>
      </c>
      <c r="C91" s="46" t="s">
        <v>1187</v>
      </c>
      <c r="D91" s="46" t="s">
        <v>96</v>
      </c>
      <c r="E91" s="46" t="s">
        <v>1193</v>
      </c>
      <c r="F91" s="46" t="s">
        <v>1188</v>
      </c>
      <c r="G91" s="46" t="s">
        <v>1187</v>
      </c>
      <c r="H91" s="46" t="s">
        <v>10</v>
      </c>
      <c r="I91" s="57">
        <v>41681</v>
      </c>
      <c r="J91" s="15">
        <v>5981.8</v>
      </c>
      <c r="K91" s="15">
        <f t="shared" si="16"/>
        <v>598.18000000000006</v>
      </c>
      <c r="L91" s="15">
        <f t="shared" si="17"/>
        <v>5383.62</v>
      </c>
      <c r="M91" s="15">
        <v>0</v>
      </c>
      <c r="N91" s="15">
        <v>0</v>
      </c>
      <c r="O91" s="15">
        <v>0</v>
      </c>
      <c r="P91" s="15">
        <v>0</v>
      </c>
      <c r="Q91" s="15">
        <v>0</v>
      </c>
      <c r="R91" s="15">
        <v>0</v>
      </c>
      <c r="S91" s="15">
        <v>0</v>
      </c>
      <c r="T91" s="15">
        <v>0</v>
      </c>
      <c r="U91" s="15">
        <v>0</v>
      </c>
      <c r="V91" s="15">
        <v>0</v>
      </c>
      <c r="W91" s="15">
        <v>0</v>
      </c>
      <c r="X91" s="15">
        <v>0</v>
      </c>
      <c r="Y91" s="15">
        <v>0</v>
      </c>
      <c r="Z91" s="15">
        <v>0</v>
      </c>
      <c r="AA91" s="15">
        <v>0</v>
      </c>
      <c r="AB91" s="15">
        <v>0</v>
      </c>
      <c r="AC91" s="15">
        <v>0</v>
      </c>
      <c r="AD91" s="15">
        <v>987</v>
      </c>
      <c r="AE91" s="15">
        <v>1076.72</v>
      </c>
      <c r="AF91" s="15">
        <v>0</v>
      </c>
      <c r="AG91" s="15">
        <v>1076.72</v>
      </c>
      <c r="AH91" s="15">
        <v>0</v>
      </c>
      <c r="AI91" s="15">
        <v>1076.72</v>
      </c>
      <c r="AJ91" s="15">
        <v>1076.72</v>
      </c>
      <c r="AK91" s="15">
        <v>89.74</v>
      </c>
      <c r="AL91" s="15"/>
      <c r="AM91" s="15"/>
      <c r="AN91" s="15">
        <f t="shared" si="15"/>
        <v>5383.6200000000008</v>
      </c>
      <c r="AO91" s="15">
        <f t="shared" si="14"/>
        <v>598.17999999999938</v>
      </c>
      <c r="AP91" s="80" t="s">
        <v>1691</v>
      </c>
      <c r="AQ91" s="91" t="s">
        <v>1697</v>
      </c>
      <c r="AS91" s="48">
        <f t="shared" si="18"/>
        <v>0</v>
      </c>
    </row>
    <row r="92" spans="1:45" s="47" customFormat="1" ht="60" customHeight="1">
      <c r="A92" s="55" t="s">
        <v>1194</v>
      </c>
      <c r="B92" s="46" t="s">
        <v>1641</v>
      </c>
      <c r="C92" s="46" t="s">
        <v>1187</v>
      </c>
      <c r="D92" s="46" t="s">
        <v>96</v>
      </c>
      <c r="E92" s="46" t="s">
        <v>1195</v>
      </c>
      <c r="F92" s="46" t="s">
        <v>1188</v>
      </c>
      <c r="G92" s="46" t="s">
        <v>1187</v>
      </c>
      <c r="H92" s="46" t="s">
        <v>10</v>
      </c>
      <c r="I92" s="57">
        <v>41681</v>
      </c>
      <c r="J92" s="15">
        <v>5981.8</v>
      </c>
      <c r="K92" s="15">
        <f t="shared" si="16"/>
        <v>598.18000000000006</v>
      </c>
      <c r="L92" s="15">
        <f t="shared" si="17"/>
        <v>5383.62</v>
      </c>
      <c r="M92" s="15">
        <v>0</v>
      </c>
      <c r="N92" s="15">
        <v>0</v>
      </c>
      <c r="O92" s="15">
        <v>0</v>
      </c>
      <c r="P92" s="15">
        <v>0</v>
      </c>
      <c r="Q92" s="15">
        <v>0</v>
      </c>
      <c r="R92" s="15">
        <v>0</v>
      </c>
      <c r="S92" s="15">
        <v>0</v>
      </c>
      <c r="T92" s="15">
        <v>0</v>
      </c>
      <c r="U92" s="15">
        <v>0</v>
      </c>
      <c r="V92" s="15">
        <v>0</v>
      </c>
      <c r="W92" s="15">
        <v>0</v>
      </c>
      <c r="X92" s="15">
        <v>0</v>
      </c>
      <c r="Y92" s="15">
        <v>0</v>
      </c>
      <c r="Z92" s="15">
        <v>0</v>
      </c>
      <c r="AA92" s="15">
        <v>0</v>
      </c>
      <c r="AB92" s="15">
        <v>0</v>
      </c>
      <c r="AC92" s="15">
        <v>0</v>
      </c>
      <c r="AD92" s="15">
        <v>987</v>
      </c>
      <c r="AE92" s="15">
        <v>1076.72</v>
      </c>
      <c r="AF92" s="15">
        <v>0</v>
      </c>
      <c r="AG92" s="15">
        <v>1076.72</v>
      </c>
      <c r="AH92" s="15">
        <v>0</v>
      </c>
      <c r="AI92" s="15">
        <v>1076.72</v>
      </c>
      <c r="AJ92" s="15">
        <v>1076.72</v>
      </c>
      <c r="AK92" s="15">
        <v>89.74</v>
      </c>
      <c r="AL92" s="15"/>
      <c r="AM92" s="15"/>
      <c r="AN92" s="15">
        <f t="shared" si="15"/>
        <v>5383.6200000000008</v>
      </c>
      <c r="AO92" s="15">
        <f t="shared" si="14"/>
        <v>598.17999999999938</v>
      </c>
      <c r="AP92" s="80" t="s">
        <v>1692</v>
      </c>
      <c r="AQ92" s="91" t="s">
        <v>1697</v>
      </c>
      <c r="AS92" s="48">
        <f t="shared" si="18"/>
        <v>0</v>
      </c>
    </row>
    <row r="93" spans="1:45" s="47" customFormat="1" ht="60" customHeight="1">
      <c r="A93" s="55" t="s">
        <v>1196</v>
      </c>
      <c r="B93" s="46" t="s">
        <v>1641</v>
      </c>
      <c r="C93" s="46" t="s">
        <v>1187</v>
      </c>
      <c r="D93" s="46" t="s">
        <v>96</v>
      </c>
      <c r="E93" s="46" t="s">
        <v>1197</v>
      </c>
      <c r="F93" s="46" t="s">
        <v>1188</v>
      </c>
      <c r="G93" s="46" t="s">
        <v>1187</v>
      </c>
      <c r="H93" s="46" t="s">
        <v>10</v>
      </c>
      <c r="I93" s="57">
        <v>41681</v>
      </c>
      <c r="J93" s="15">
        <v>5981.8</v>
      </c>
      <c r="K93" s="15">
        <f t="shared" si="16"/>
        <v>598.18000000000006</v>
      </c>
      <c r="L93" s="15">
        <f t="shared" si="17"/>
        <v>5383.62</v>
      </c>
      <c r="M93" s="15">
        <v>0</v>
      </c>
      <c r="N93" s="15">
        <v>0</v>
      </c>
      <c r="O93" s="15">
        <v>0</v>
      </c>
      <c r="P93" s="15">
        <v>0</v>
      </c>
      <c r="Q93" s="15">
        <v>0</v>
      </c>
      <c r="R93" s="15">
        <v>0</v>
      </c>
      <c r="S93" s="15">
        <v>0</v>
      </c>
      <c r="T93" s="15">
        <v>0</v>
      </c>
      <c r="U93" s="15">
        <v>0</v>
      </c>
      <c r="V93" s="15">
        <v>0</v>
      </c>
      <c r="W93" s="15">
        <v>0</v>
      </c>
      <c r="X93" s="15">
        <v>0</v>
      </c>
      <c r="Y93" s="15">
        <v>0</v>
      </c>
      <c r="Z93" s="15">
        <v>0</v>
      </c>
      <c r="AA93" s="15">
        <v>0</v>
      </c>
      <c r="AB93" s="15">
        <v>0</v>
      </c>
      <c r="AC93" s="15">
        <v>0</v>
      </c>
      <c r="AD93" s="15">
        <v>987</v>
      </c>
      <c r="AE93" s="15">
        <v>1076.72</v>
      </c>
      <c r="AF93" s="15">
        <v>0</v>
      </c>
      <c r="AG93" s="15">
        <v>1076.72</v>
      </c>
      <c r="AH93" s="15">
        <v>0</v>
      </c>
      <c r="AI93" s="15">
        <v>1076.72</v>
      </c>
      <c r="AJ93" s="15">
        <v>1076.72</v>
      </c>
      <c r="AK93" s="15">
        <v>89.74</v>
      </c>
      <c r="AL93" s="15"/>
      <c r="AM93" s="15"/>
      <c r="AN93" s="15">
        <f t="shared" si="15"/>
        <v>5383.6200000000008</v>
      </c>
      <c r="AO93" s="15">
        <f t="shared" si="14"/>
        <v>598.17999999999938</v>
      </c>
      <c r="AP93" s="80" t="s">
        <v>1693</v>
      </c>
      <c r="AQ93" s="91" t="s">
        <v>1694</v>
      </c>
      <c r="AS93" s="48">
        <f t="shared" si="18"/>
        <v>0</v>
      </c>
    </row>
    <row r="94" spans="1:45" s="47" customFormat="1" ht="60" customHeight="1">
      <c r="A94" s="55" t="s">
        <v>1198</v>
      </c>
      <c r="B94" s="46" t="s">
        <v>1641</v>
      </c>
      <c r="C94" s="46" t="s">
        <v>1187</v>
      </c>
      <c r="D94" s="46" t="s">
        <v>96</v>
      </c>
      <c r="E94" s="46" t="s">
        <v>1199</v>
      </c>
      <c r="F94" s="46" t="s">
        <v>1188</v>
      </c>
      <c r="G94" s="46" t="s">
        <v>1187</v>
      </c>
      <c r="H94" s="46" t="s">
        <v>10</v>
      </c>
      <c r="I94" s="57">
        <v>41681</v>
      </c>
      <c r="J94" s="15">
        <v>5981.8</v>
      </c>
      <c r="K94" s="15">
        <f t="shared" si="16"/>
        <v>598.18000000000006</v>
      </c>
      <c r="L94" s="15">
        <f t="shared" si="17"/>
        <v>5383.62</v>
      </c>
      <c r="M94" s="15">
        <v>0</v>
      </c>
      <c r="N94" s="15">
        <v>0</v>
      </c>
      <c r="O94" s="15">
        <v>0</v>
      </c>
      <c r="P94" s="15">
        <v>0</v>
      </c>
      <c r="Q94" s="15">
        <v>0</v>
      </c>
      <c r="R94" s="15">
        <v>0</v>
      </c>
      <c r="S94" s="15">
        <v>0</v>
      </c>
      <c r="T94" s="15">
        <v>0</v>
      </c>
      <c r="U94" s="15">
        <v>0</v>
      </c>
      <c r="V94" s="15">
        <v>0</v>
      </c>
      <c r="W94" s="15">
        <v>0</v>
      </c>
      <c r="X94" s="15">
        <v>0</v>
      </c>
      <c r="Y94" s="15">
        <v>0</v>
      </c>
      <c r="Z94" s="15">
        <v>0</v>
      </c>
      <c r="AA94" s="15">
        <v>0</v>
      </c>
      <c r="AB94" s="15">
        <v>0</v>
      </c>
      <c r="AC94" s="15">
        <v>0</v>
      </c>
      <c r="AD94" s="15">
        <v>987</v>
      </c>
      <c r="AE94" s="15">
        <v>1076.72</v>
      </c>
      <c r="AF94" s="15">
        <v>0</v>
      </c>
      <c r="AG94" s="15">
        <v>1076.72</v>
      </c>
      <c r="AH94" s="15">
        <v>0</v>
      </c>
      <c r="AI94" s="15">
        <v>1076.72</v>
      </c>
      <c r="AJ94" s="15">
        <v>1076.72</v>
      </c>
      <c r="AK94" s="15">
        <v>89.74</v>
      </c>
      <c r="AL94" s="15"/>
      <c r="AM94" s="15"/>
      <c r="AN94" s="15">
        <f t="shared" si="15"/>
        <v>5383.6200000000008</v>
      </c>
      <c r="AO94" s="15">
        <f t="shared" si="14"/>
        <v>598.17999999999938</v>
      </c>
      <c r="AP94" s="80" t="s">
        <v>1695</v>
      </c>
      <c r="AQ94" s="91" t="s">
        <v>1694</v>
      </c>
      <c r="AS94" s="48">
        <f t="shared" si="18"/>
        <v>0</v>
      </c>
    </row>
    <row r="95" spans="1:45" s="47" customFormat="1" ht="60" customHeight="1">
      <c r="A95" s="55" t="s">
        <v>1200</v>
      </c>
      <c r="B95" s="46" t="s">
        <v>1641</v>
      </c>
      <c r="C95" s="46" t="s">
        <v>1187</v>
      </c>
      <c r="D95" s="46" t="s">
        <v>96</v>
      </c>
      <c r="E95" s="46" t="s">
        <v>1201</v>
      </c>
      <c r="F95" s="46" t="s">
        <v>1188</v>
      </c>
      <c r="G95" s="46" t="s">
        <v>1187</v>
      </c>
      <c r="H95" s="46" t="s">
        <v>10</v>
      </c>
      <c r="I95" s="57">
        <v>41681</v>
      </c>
      <c r="J95" s="15">
        <v>5981.8</v>
      </c>
      <c r="K95" s="15">
        <f t="shared" si="16"/>
        <v>598.18000000000006</v>
      </c>
      <c r="L95" s="15">
        <f t="shared" si="17"/>
        <v>5383.62</v>
      </c>
      <c r="M95" s="15">
        <v>0</v>
      </c>
      <c r="N95" s="15">
        <v>0</v>
      </c>
      <c r="O95" s="15">
        <v>0</v>
      </c>
      <c r="P95" s="15">
        <v>0</v>
      </c>
      <c r="Q95" s="15">
        <v>0</v>
      </c>
      <c r="R95" s="15">
        <v>0</v>
      </c>
      <c r="S95" s="15">
        <v>0</v>
      </c>
      <c r="T95" s="15">
        <v>0</v>
      </c>
      <c r="U95" s="15">
        <v>0</v>
      </c>
      <c r="V95" s="15">
        <v>0</v>
      </c>
      <c r="W95" s="15">
        <v>0</v>
      </c>
      <c r="X95" s="15">
        <v>0</v>
      </c>
      <c r="Y95" s="15">
        <v>0</v>
      </c>
      <c r="Z95" s="15">
        <v>0</v>
      </c>
      <c r="AA95" s="15">
        <v>0</v>
      </c>
      <c r="AB95" s="15">
        <v>0</v>
      </c>
      <c r="AC95" s="15">
        <v>0</v>
      </c>
      <c r="AD95" s="15">
        <v>987</v>
      </c>
      <c r="AE95" s="15">
        <v>1076.72</v>
      </c>
      <c r="AF95" s="15">
        <v>0</v>
      </c>
      <c r="AG95" s="15">
        <v>1076.72</v>
      </c>
      <c r="AH95" s="15">
        <v>0</v>
      </c>
      <c r="AI95" s="15">
        <v>1076.72</v>
      </c>
      <c r="AJ95" s="15">
        <v>1076.72</v>
      </c>
      <c r="AK95" s="15">
        <v>89.74</v>
      </c>
      <c r="AL95" s="15"/>
      <c r="AM95" s="15"/>
      <c r="AN95" s="15">
        <f t="shared" si="15"/>
        <v>5383.6200000000008</v>
      </c>
      <c r="AO95" s="15">
        <f t="shared" si="14"/>
        <v>598.17999999999938</v>
      </c>
      <c r="AP95" s="80" t="s">
        <v>1696</v>
      </c>
      <c r="AQ95" s="91" t="s">
        <v>1694</v>
      </c>
      <c r="AS95" s="48">
        <f t="shared" si="18"/>
        <v>0</v>
      </c>
    </row>
    <row r="96" spans="1:45" s="47" customFormat="1" ht="60" customHeight="1">
      <c r="A96" s="55" t="s">
        <v>1202</v>
      </c>
      <c r="B96" s="46" t="s">
        <v>1757</v>
      </c>
      <c r="C96" s="46" t="s">
        <v>1187</v>
      </c>
      <c r="D96" s="46" t="s">
        <v>96</v>
      </c>
      <c r="E96" s="46" t="s">
        <v>1760</v>
      </c>
      <c r="F96" s="46" t="s">
        <v>1188</v>
      </c>
      <c r="G96" s="46" t="s">
        <v>1187</v>
      </c>
      <c r="H96" s="46" t="s">
        <v>10</v>
      </c>
      <c r="I96" s="57">
        <v>41681</v>
      </c>
      <c r="J96" s="15">
        <v>5981.8</v>
      </c>
      <c r="K96" s="15">
        <f t="shared" si="16"/>
        <v>598.18000000000006</v>
      </c>
      <c r="L96" s="15">
        <f t="shared" si="17"/>
        <v>5383.62</v>
      </c>
      <c r="M96" s="15">
        <v>0</v>
      </c>
      <c r="N96" s="15">
        <v>0</v>
      </c>
      <c r="O96" s="15">
        <v>0</v>
      </c>
      <c r="P96" s="15">
        <v>0</v>
      </c>
      <c r="Q96" s="15">
        <v>0</v>
      </c>
      <c r="R96" s="15">
        <v>0</v>
      </c>
      <c r="S96" s="15">
        <v>0</v>
      </c>
      <c r="T96" s="15">
        <v>0</v>
      </c>
      <c r="U96" s="15">
        <v>0</v>
      </c>
      <c r="V96" s="15">
        <v>0</v>
      </c>
      <c r="W96" s="15">
        <v>0</v>
      </c>
      <c r="X96" s="15">
        <v>0</v>
      </c>
      <c r="Y96" s="15">
        <v>0</v>
      </c>
      <c r="Z96" s="15">
        <v>0</v>
      </c>
      <c r="AA96" s="15">
        <v>0</v>
      </c>
      <c r="AB96" s="15">
        <v>0</v>
      </c>
      <c r="AC96" s="15">
        <v>0</v>
      </c>
      <c r="AD96" s="15">
        <v>987</v>
      </c>
      <c r="AE96" s="15">
        <v>1076.72</v>
      </c>
      <c r="AF96" s="15">
        <v>0</v>
      </c>
      <c r="AG96" s="15">
        <v>1076.72</v>
      </c>
      <c r="AH96" s="15">
        <v>0</v>
      </c>
      <c r="AI96" s="15">
        <v>1076.72</v>
      </c>
      <c r="AJ96" s="15">
        <v>1076.72</v>
      </c>
      <c r="AK96" s="15">
        <v>89.74</v>
      </c>
      <c r="AL96" s="15"/>
      <c r="AM96" s="15"/>
      <c r="AN96" s="15">
        <f t="shared" si="15"/>
        <v>5383.6200000000008</v>
      </c>
      <c r="AO96" s="15">
        <f t="shared" si="14"/>
        <v>598.17999999999938</v>
      </c>
      <c r="AP96" s="80" t="s">
        <v>1633</v>
      </c>
      <c r="AQ96" s="91" t="s">
        <v>1698</v>
      </c>
      <c r="AS96" s="48">
        <f t="shared" si="18"/>
        <v>0</v>
      </c>
    </row>
    <row r="97" spans="1:45" s="47" customFormat="1" ht="60" customHeight="1">
      <c r="A97" s="55" t="s">
        <v>1203</v>
      </c>
      <c r="B97" s="46" t="s">
        <v>1641</v>
      </c>
      <c r="C97" s="46" t="s">
        <v>1187</v>
      </c>
      <c r="D97" s="46" t="s">
        <v>96</v>
      </c>
      <c r="E97" s="46" t="s">
        <v>1204</v>
      </c>
      <c r="F97" s="46" t="s">
        <v>1188</v>
      </c>
      <c r="G97" s="46" t="s">
        <v>1187</v>
      </c>
      <c r="H97" s="46" t="s">
        <v>10</v>
      </c>
      <c r="I97" s="57">
        <v>41681</v>
      </c>
      <c r="J97" s="15">
        <v>5981.8</v>
      </c>
      <c r="K97" s="15">
        <f t="shared" si="16"/>
        <v>598.18000000000006</v>
      </c>
      <c r="L97" s="15">
        <f t="shared" si="17"/>
        <v>5383.62</v>
      </c>
      <c r="M97" s="15">
        <v>0</v>
      </c>
      <c r="N97" s="15">
        <v>0</v>
      </c>
      <c r="O97" s="15">
        <v>0</v>
      </c>
      <c r="P97" s="15">
        <v>0</v>
      </c>
      <c r="Q97" s="15">
        <v>0</v>
      </c>
      <c r="R97" s="15">
        <v>0</v>
      </c>
      <c r="S97" s="15">
        <v>0</v>
      </c>
      <c r="T97" s="15">
        <v>0</v>
      </c>
      <c r="U97" s="15">
        <v>0</v>
      </c>
      <c r="V97" s="15">
        <v>0</v>
      </c>
      <c r="W97" s="15">
        <v>0</v>
      </c>
      <c r="X97" s="15">
        <v>0</v>
      </c>
      <c r="Y97" s="15">
        <v>0</v>
      </c>
      <c r="Z97" s="15">
        <v>0</v>
      </c>
      <c r="AA97" s="15">
        <v>0</v>
      </c>
      <c r="AB97" s="15">
        <v>0</v>
      </c>
      <c r="AC97" s="15">
        <v>0</v>
      </c>
      <c r="AD97" s="15">
        <v>987</v>
      </c>
      <c r="AE97" s="15">
        <v>1076.72</v>
      </c>
      <c r="AF97" s="15">
        <v>0</v>
      </c>
      <c r="AG97" s="15">
        <v>1076.72</v>
      </c>
      <c r="AH97" s="15">
        <v>0</v>
      </c>
      <c r="AI97" s="15">
        <v>1076.72</v>
      </c>
      <c r="AJ97" s="15">
        <v>1076.72</v>
      </c>
      <c r="AK97" s="15">
        <v>89.74</v>
      </c>
      <c r="AL97" s="15"/>
      <c r="AM97" s="15"/>
      <c r="AN97" s="15">
        <f t="shared" si="15"/>
        <v>5383.6200000000008</v>
      </c>
      <c r="AO97" s="15">
        <f t="shared" si="14"/>
        <v>598.17999999999938</v>
      </c>
      <c r="AP97" s="80" t="s">
        <v>1699</v>
      </c>
      <c r="AQ97" s="91" t="s">
        <v>1698</v>
      </c>
      <c r="AS97" s="48">
        <f t="shared" si="18"/>
        <v>0</v>
      </c>
    </row>
    <row r="98" spans="1:45" s="47" customFormat="1" ht="60" customHeight="1">
      <c r="A98" s="55" t="s">
        <v>1205</v>
      </c>
      <c r="B98" s="46" t="s">
        <v>1641</v>
      </c>
      <c r="C98" s="46" t="s">
        <v>1187</v>
      </c>
      <c r="D98" s="46" t="s">
        <v>96</v>
      </c>
      <c r="E98" s="46" t="s">
        <v>1206</v>
      </c>
      <c r="F98" s="46" t="s">
        <v>1188</v>
      </c>
      <c r="G98" s="46" t="s">
        <v>1187</v>
      </c>
      <c r="H98" s="46" t="s">
        <v>10</v>
      </c>
      <c r="I98" s="57">
        <v>41681</v>
      </c>
      <c r="J98" s="15">
        <v>5981.8</v>
      </c>
      <c r="K98" s="15">
        <f t="shared" si="16"/>
        <v>598.18000000000006</v>
      </c>
      <c r="L98" s="15">
        <f t="shared" si="17"/>
        <v>5383.62</v>
      </c>
      <c r="M98" s="15">
        <v>0</v>
      </c>
      <c r="N98" s="15">
        <v>0</v>
      </c>
      <c r="O98" s="15">
        <v>0</v>
      </c>
      <c r="P98" s="15">
        <v>0</v>
      </c>
      <c r="Q98" s="15">
        <v>0</v>
      </c>
      <c r="R98" s="15">
        <v>0</v>
      </c>
      <c r="S98" s="15">
        <v>0</v>
      </c>
      <c r="T98" s="15">
        <v>0</v>
      </c>
      <c r="U98" s="15">
        <v>0</v>
      </c>
      <c r="V98" s="15">
        <v>0</v>
      </c>
      <c r="W98" s="15">
        <v>0</v>
      </c>
      <c r="X98" s="15">
        <v>0</v>
      </c>
      <c r="Y98" s="15">
        <v>0</v>
      </c>
      <c r="Z98" s="15">
        <v>0</v>
      </c>
      <c r="AA98" s="15">
        <v>0</v>
      </c>
      <c r="AB98" s="15">
        <v>0</v>
      </c>
      <c r="AC98" s="15">
        <v>0</v>
      </c>
      <c r="AD98" s="15">
        <v>987</v>
      </c>
      <c r="AE98" s="15">
        <v>1076.72</v>
      </c>
      <c r="AF98" s="15">
        <v>0</v>
      </c>
      <c r="AG98" s="15">
        <v>1076.72</v>
      </c>
      <c r="AH98" s="15">
        <v>0</v>
      </c>
      <c r="AI98" s="15">
        <v>1076.72</v>
      </c>
      <c r="AJ98" s="15">
        <v>1076.72</v>
      </c>
      <c r="AK98" s="15">
        <v>89.74</v>
      </c>
      <c r="AL98" s="15"/>
      <c r="AM98" s="15"/>
      <c r="AN98" s="15">
        <f t="shared" si="15"/>
        <v>5383.6200000000008</v>
      </c>
      <c r="AO98" s="15">
        <f t="shared" si="14"/>
        <v>598.17999999999938</v>
      </c>
      <c r="AP98" s="80" t="s">
        <v>1700</v>
      </c>
      <c r="AQ98" s="91" t="s">
        <v>1698</v>
      </c>
      <c r="AS98" s="48">
        <f t="shared" si="18"/>
        <v>0</v>
      </c>
    </row>
    <row r="99" spans="1:45" s="47" customFormat="1" ht="60" customHeight="1">
      <c r="A99" s="55" t="s">
        <v>1207</v>
      </c>
      <c r="B99" s="46" t="s">
        <v>1641</v>
      </c>
      <c r="C99" s="46" t="s">
        <v>1187</v>
      </c>
      <c r="D99" s="46" t="s">
        <v>96</v>
      </c>
      <c r="E99" s="46" t="s">
        <v>1208</v>
      </c>
      <c r="F99" s="46" t="s">
        <v>1188</v>
      </c>
      <c r="G99" s="46" t="s">
        <v>1187</v>
      </c>
      <c r="H99" s="46" t="s">
        <v>10</v>
      </c>
      <c r="I99" s="57">
        <v>41681</v>
      </c>
      <c r="J99" s="15">
        <v>5981.8</v>
      </c>
      <c r="K99" s="15">
        <f t="shared" si="16"/>
        <v>598.18000000000006</v>
      </c>
      <c r="L99" s="15">
        <f t="shared" si="17"/>
        <v>5383.62</v>
      </c>
      <c r="M99" s="15">
        <v>0</v>
      </c>
      <c r="N99" s="15">
        <v>0</v>
      </c>
      <c r="O99" s="15">
        <v>0</v>
      </c>
      <c r="P99" s="15">
        <v>0</v>
      </c>
      <c r="Q99" s="15">
        <v>0</v>
      </c>
      <c r="R99" s="15">
        <v>0</v>
      </c>
      <c r="S99" s="15">
        <v>0</v>
      </c>
      <c r="T99" s="15">
        <v>0</v>
      </c>
      <c r="U99" s="15">
        <v>0</v>
      </c>
      <c r="V99" s="15">
        <v>0</v>
      </c>
      <c r="W99" s="15">
        <v>0</v>
      </c>
      <c r="X99" s="15">
        <v>0</v>
      </c>
      <c r="Y99" s="15">
        <v>0</v>
      </c>
      <c r="Z99" s="15">
        <v>0</v>
      </c>
      <c r="AA99" s="15">
        <v>0</v>
      </c>
      <c r="AB99" s="15">
        <v>0</v>
      </c>
      <c r="AC99" s="15">
        <v>0</v>
      </c>
      <c r="AD99" s="15">
        <v>987</v>
      </c>
      <c r="AE99" s="15">
        <v>1076.72</v>
      </c>
      <c r="AF99" s="15">
        <v>0</v>
      </c>
      <c r="AG99" s="15">
        <v>1076.72</v>
      </c>
      <c r="AH99" s="15">
        <v>0</v>
      </c>
      <c r="AI99" s="15">
        <v>1076.72</v>
      </c>
      <c r="AJ99" s="15">
        <v>1076.72</v>
      </c>
      <c r="AK99" s="15">
        <v>89.74</v>
      </c>
      <c r="AL99" s="15"/>
      <c r="AM99" s="15"/>
      <c r="AN99" s="15">
        <f t="shared" si="15"/>
        <v>5383.6200000000008</v>
      </c>
      <c r="AO99" s="15">
        <f t="shared" si="14"/>
        <v>598.17999999999938</v>
      </c>
      <c r="AP99" s="80" t="s">
        <v>1701</v>
      </c>
      <c r="AQ99" s="91" t="s">
        <v>1702</v>
      </c>
      <c r="AS99" s="48">
        <f t="shared" si="18"/>
        <v>0</v>
      </c>
    </row>
    <row r="100" spans="1:45" s="47" customFormat="1" ht="110.1" customHeight="1">
      <c r="A100" s="55" t="s">
        <v>1548</v>
      </c>
      <c r="B100" s="56" t="s">
        <v>1642</v>
      </c>
      <c r="C100" s="56" t="s">
        <v>1187</v>
      </c>
      <c r="D100" s="56" t="s">
        <v>96</v>
      </c>
      <c r="E100" s="56" t="s">
        <v>497</v>
      </c>
      <c r="F100" s="46" t="s">
        <v>392</v>
      </c>
      <c r="G100" s="46" t="s">
        <v>1187</v>
      </c>
      <c r="H100" s="56" t="s">
        <v>10</v>
      </c>
      <c r="I100" s="68">
        <v>41851</v>
      </c>
      <c r="J100" s="62">
        <v>8272.73</v>
      </c>
      <c r="K100" s="15">
        <f t="shared" si="16"/>
        <v>827.27300000000002</v>
      </c>
      <c r="L100" s="15">
        <f t="shared" si="17"/>
        <v>7445.4569999999994</v>
      </c>
      <c r="M100" s="15">
        <v>0</v>
      </c>
      <c r="N100" s="15">
        <v>0</v>
      </c>
      <c r="O100" s="15">
        <v>0</v>
      </c>
      <c r="P100" s="15">
        <v>0</v>
      </c>
      <c r="Q100" s="15">
        <v>0</v>
      </c>
      <c r="R100" s="15">
        <v>0</v>
      </c>
      <c r="S100" s="15">
        <v>0</v>
      </c>
      <c r="T100" s="15">
        <v>0</v>
      </c>
      <c r="U100" s="15">
        <v>0</v>
      </c>
      <c r="V100" s="15">
        <v>0</v>
      </c>
      <c r="W100" s="15">
        <v>0</v>
      </c>
      <c r="X100" s="15">
        <v>0</v>
      </c>
      <c r="Y100" s="15">
        <v>0</v>
      </c>
      <c r="Z100" s="15">
        <v>0</v>
      </c>
      <c r="AA100" s="15">
        <v>0</v>
      </c>
      <c r="AB100" s="15">
        <v>0</v>
      </c>
      <c r="AC100" s="15">
        <v>0</v>
      </c>
      <c r="AD100" s="15">
        <v>0</v>
      </c>
      <c r="AE100" s="15">
        <v>4467.2700000000004</v>
      </c>
      <c r="AF100" s="15">
        <v>0</v>
      </c>
      <c r="AG100" s="15">
        <v>1489.09</v>
      </c>
      <c r="AH100" s="15">
        <v>0</v>
      </c>
      <c r="AI100" s="15">
        <v>1489.1</v>
      </c>
      <c r="AJ100" s="15">
        <v>0</v>
      </c>
      <c r="AK100" s="15">
        <v>0</v>
      </c>
      <c r="AL100" s="15"/>
      <c r="AM100" s="15"/>
      <c r="AN100" s="15">
        <f t="shared" si="15"/>
        <v>7445.4600000000009</v>
      </c>
      <c r="AO100" s="15">
        <f t="shared" si="14"/>
        <v>827.26999999999862</v>
      </c>
      <c r="AP100" s="80" t="s">
        <v>1632</v>
      </c>
      <c r="AQ100" s="91" t="s">
        <v>1703</v>
      </c>
      <c r="AS100" s="48">
        <f t="shared" si="18"/>
        <v>-3.0000000015206751E-3</v>
      </c>
    </row>
    <row r="101" spans="1:45" s="47" customFormat="1" ht="110.1" customHeight="1">
      <c r="A101" s="55" t="s">
        <v>1549</v>
      </c>
      <c r="B101" s="56" t="s">
        <v>1642</v>
      </c>
      <c r="C101" s="56" t="s">
        <v>1187</v>
      </c>
      <c r="D101" s="56" t="s">
        <v>96</v>
      </c>
      <c r="E101" s="56" t="s">
        <v>497</v>
      </c>
      <c r="F101" s="46" t="s">
        <v>392</v>
      </c>
      <c r="G101" s="46" t="s">
        <v>1187</v>
      </c>
      <c r="H101" s="56" t="s">
        <v>10</v>
      </c>
      <c r="I101" s="68">
        <v>41851</v>
      </c>
      <c r="J101" s="62">
        <v>8272.73</v>
      </c>
      <c r="K101" s="15">
        <f t="shared" si="16"/>
        <v>827.27300000000002</v>
      </c>
      <c r="L101" s="15">
        <f t="shared" si="17"/>
        <v>7445.4569999999994</v>
      </c>
      <c r="M101" s="15">
        <v>0</v>
      </c>
      <c r="N101" s="15">
        <v>0</v>
      </c>
      <c r="O101" s="15">
        <v>0</v>
      </c>
      <c r="P101" s="15">
        <v>0</v>
      </c>
      <c r="Q101" s="15">
        <v>0</v>
      </c>
      <c r="R101" s="15">
        <v>0</v>
      </c>
      <c r="S101" s="15">
        <v>0</v>
      </c>
      <c r="T101" s="15">
        <v>0</v>
      </c>
      <c r="U101" s="15">
        <v>0</v>
      </c>
      <c r="V101" s="15">
        <v>0</v>
      </c>
      <c r="W101" s="15">
        <v>0</v>
      </c>
      <c r="X101" s="15">
        <v>0</v>
      </c>
      <c r="Y101" s="15">
        <v>0</v>
      </c>
      <c r="Z101" s="15">
        <v>0</v>
      </c>
      <c r="AA101" s="15">
        <v>0</v>
      </c>
      <c r="AB101" s="15">
        <v>0</v>
      </c>
      <c r="AC101" s="15">
        <v>0</v>
      </c>
      <c r="AD101" s="15">
        <v>0</v>
      </c>
      <c r="AE101" s="15">
        <v>4467.2700000000004</v>
      </c>
      <c r="AF101" s="15">
        <v>0</v>
      </c>
      <c r="AG101" s="15">
        <v>1489.09</v>
      </c>
      <c r="AH101" s="15">
        <v>0</v>
      </c>
      <c r="AI101" s="15">
        <v>1489.1</v>
      </c>
      <c r="AJ101" s="15">
        <v>0</v>
      </c>
      <c r="AK101" s="15">
        <v>0</v>
      </c>
      <c r="AL101" s="15"/>
      <c r="AM101" s="15"/>
      <c r="AN101" s="15">
        <f t="shared" si="15"/>
        <v>7445.4600000000009</v>
      </c>
      <c r="AO101" s="15">
        <f t="shared" si="14"/>
        <v>827.26999999999862</v>
      </c>
      <c r="AP101" s="80" t="s">
        <v>1704</v>
      </c>
      <c r="AQ101" s="91" t="s">
        <v>1705</v>
      </c>
      <c r="AS101" s="48">
        <f t="shared" si="18"/>
        <v>-3.0000000015206751E-3</v>
      </c>
    </row>
    <row r="102" spans="1:45" s="47" customFormat="1" ht="110.1" customHeight="1">
      <c r="A102" s="55" t="s">
        <v>1550</v>
      </c>
      <c r="B102" s="56" t="s">
        <v>1642</v>
      </c>
      <c r="C102" s="56" t="s">
        <v>1187</v>
      </c>
      <c r="D102" s="56" t="s">
        <v>96</v>
      </c>
      <c r="E102" s="56" t="s">
        <v>497</v>
      </c>
      <c r="F102" s="46" t="s">
        <v>392</v>
      </c>
      <c r="G102" s="46" t="s">
        <v>1187</v>
      </c>
      <c r="H102" s="56" t="s">
        <v>10</v>
      </c>
      <c r="I102" s="68">
        <v>41851</v>
      </c>
      <c r="J102" s="62">
        <v>8272.73</v>
      </c>
      <c r="K102" s="15">
        <f t="shared" si="16"/>
        <v>827.27300000000002</v>
      </c>
      <c r="L102" s="15">
        <f t="shared" si="17"/>
        <v>7445.4569999999994</v>
      </c>
      <c r="M102" s="15">
        <v>0</v>
      </c>
      <c r="N102" s="15">
        <v>0</v>
      </c>
      <c r="O102" s="15">
        <v>0</v>
      </c>
      <c r="P102" s="15">
        <v>0</v>
      </c>
      <c r="Q102" s="15">
        <v>0</v>
      </c>
      <c r="R102" s="15">
        <v>0</v>
      </c>
      <c r="S102" s="15">
        <v>0</v>
      </c>
      <c r="T102" s="15">
        <v>0</v>
      </c>
      <c r="U102" s="15">
        <v>0</v>
      </c>
      <c r="V102" s="15">
        <v>0</v>
      </c>
      <c r="W102" s="15">
        <v>0</v>
      </c>
      <c r="X102" s="15">
        <v>0</v>
      </c>
      <c r="Y102" s="15">
        <v>0</v>
      </c>
      <c r="Z102" s="15">
        <v>0</v>
      </c>
      <c r="AA102" s="15">
        <v>0</v>
      </c>
      <c r="AB102" s="15">
        <v>0</v>
      </c>
      <c r="AC102" s="15">
        <v>0</v>
      </c>
      <c r="AD102" s="15">
        <v>0</v>
      </c>
      <c r="AE102" s="15">
        <v>4467.2700000000004</v>
      </c>
      <c r="AF102" s="15">
        <v>0</v>
      </c>
      <c r="AG102" s="15">
        <v>1489.09</v>
      </c>
      <c r="AH102" s="15">
        <v>0</v>
      </c>
      <c r="AI102" s="15">
        <v>1489.1</v>
      </c>
      <c r="AJ102" s="15">
        <v>0</v>
      </c>
      <c r="AK102" s="15">
        <v>0</v>
      </c>
      <c r="AL102" s="15"/>
      <c r="AM102" s="15"/>
      <c r="AN102" s="15">
        <f t="shared" si="15"/>
        <v>7445.4600000000009</v>
      </c>
      <c r="AO102" s="15">
        <f t="shared" ref="AO102:AO173" si="20">J102-AN102</f>
        <v>827.26999999999862</v>
      </c>
      <c r="AP102" s="80" t="s">
        <v>1706</v>
      </c>
      <c r="AQ102" s="91" t="s">
        <v>1707</v>
      </c>
      <c r="AS102" s="48">
        <f t="shared" si="18"/>
        <v>-3.0000000015206751E-3</v>
      </c>
    </row>
    <row r="103" spans="1:45" s="47" customFormat="1" ht="110.1" customHeight="1">
      <c r="A103" s="55" t="s">
        <v>1551</v>
      </c>
      <c r="B103" s="56" t="s">
        <v>1642</v>
      </c>
      <c r="C103" s="56" t="s">
        <v>1187</v>
      </c>
      <c r="D103" s="56" t="s">
        <v>96</v>
      </c>
      <c r="E103" s="56" t="s">
        <v>497</v>
      </c>
      <c r="F103" s="46" t="s">
        <v>392</v>
      </c>
      <c r="G103" s="46" t="s">
        <v>1187</v>
      </c>
      <c r="H103" s="56" t="s">
        <v>10</v>
      </c>
      <c r="I103" s="68">
        <v>41851</v>
      </c>
      <c r="J103" s="62">
        <v>8114.53</v>
      </c>
      <c r="K103" s="15">
        <f t="shared" si="16"/>
        <v>811.45299999999997</v>
      </c>
      <c r="L103" s="15">
        <f t="shared" si="17"/>
        <v>7303.0769999999993</v>
      </c>
      <c r="M103" s="15">
        <v>0</v>
      </c>
      <c r="N103" s="15">
        <v>0</v>
      </c>
      <c r="O103" s="15">
        <v>0</v>
      </c>
      <c r="P103" s="15">
        <v>0</v>
      </c>
      <c r="Q103" s="15">
        <v>0</v>
      </c>
      <c r="R103" s="15">
        <v>0</v>
      </c>
      <c r="S103" s="15">
        <v>0</v>
      </c>
      <c r="T103" s="15">
        <v>0</v>
      </c>
      <c r="U103" s="15">
        <v>0</v>
      </c>
      <c r="V103" s="15">
        <v>0</v>
      </c>
      <c r="W103" s="15">
        <v>0</v>
      </c>
      <c r="X103" s="15">
        <v>0</v>
      </c>
      <c r="Y103" s="15">
        <v>0</v>
      </c>
      <c r="Z103" s="15">
        <v>0</v>
      </c>
      <c r="AA103" s="15">
        <v>0</v>
      </c>
      <c r="AB103" s="15">
        <v>0</v>
      </c>
      <c r="AC103" s="15">
        <v>0</v>
      </c>
      <c r="AD103" s="15">
        <v>0</v>
      </c>
      <c r="AE103" s="15">
        <v>4381.8599999999997</v>
      </c>
      <c r="AF103" s="15">
        <v>0</v>
      </c>
      <c r="AG103" s="15">
        <v>1460.62</v>
      </c>
      <c r="AH103" s="15">
        <v>0</v>
      </c>
      <c r="AI103" s="15">
        <v>1460.6</v>
      </c>
      <c r="AJ103" s="15">
        <v>0</v>
      </c>
      <c r="AK103" s="15">
        <v>0</v>
      </c>
      <c r="AL103" s="15"/>
      <c r="AM103" s="15"/>
      <c r="AN103" s="15">
        <f t="shared" si="15"/>
        <v>7303.08</v>
      </c>
      <c r="AO103" s="15">
        <f t="shared" si="20"/>
        <v>811.44999999999982</v>
      </c>
      <c r="AP103" s="80" t="s">
        <v>1708</v>
      </c>
      <c r="AQ103" s="91" t="s">
        <v>1707</v>
      </c>
      <c r="AS103" s="48">
        <f t="shared" si="18"/>
        <v>-3.0000000006111804E-3</v>
      </c>
    </row>
    <row r="104" spans="1:45" s="47" customFormat="1" ht="110.1" customHeight="1">
      <c r="A104" s="55" t="s">
        <v>1552</v>
      </c>
      <c r="B104" s="56" t="s">
        <v>1642</v>
      </c>
      <c r="C104" s="56" t="s">
        <v>1187</v>
      </c>
      <c r="D104" s="56" t="s">
        <v>96</v>
      </c>
      <c r="E104" s="56" t="s">
        <v>497</v>
      </c>
      <c r="F104" s="46" t="s">
        <v>392</v>
      </c>
      <c r="G104" s="46" t="s">
        <v>1187</v>
      </c>
      <c r="H104" s="56" t="s">
        <v>10</v>
      </c>
      <c r="I104" s="68">
        <v>41851</v>
      </c>
      <c r="J104" s="62">
        <v>8114.53</v>
      </c>
      <c r="K104" s="15">
        <f t="shared" si="16"/>
        <v>811.45299999999997</v>
      </c>
      <c r="L104" s="15">
        <f t="shared" si="17"/>
        <v>7303.0769999999993</v>
      </c>
      <c r="M104" s="15">
        <v>0</v>
      </c>
      <c r="N104" s="15">
        <v>0</v>
      </c>
      <c r="O104" s="15">
        <v>0</v>
      </c>
      <c r="P104" s="15">
        <v>0</v>
      </c>
      <c r="Q104" s="15">
        <v>0</v>
      </c>
      <c r="R104" s="15">
        <v>0</v>
      </c>
      <c r="S104" s="15">
        <v>0</v>
      </c>
      <c r="T104" s="15">
        <v>0</v>
      </c>
      <c r="U104" s="15">
        <v>0</v>
      </c>
      <c r="V104" s="15">
        <v>0</v>
      </c>
      <c r="W104" s="15">
        <v>0</v>
      </c>
      <c r="X104" s="15">
        <v>0</v>
      </c>
      <c r="Y104" s="15">
        <v>0</v>
      </c>
      <c r="Z104" s="15">
        <v>0</v>
      </c>
      <c r="AA104" s="15">
        <v>0</v>
      </c>
      <c r="AB104" s="15">
        <v>0</v>
      </c>
      <c r="AC104" s="15">
        <v>0</v>
      </c>
      <c r="AD104" s="15">
        <v>0</v>
      </c>
      <c r="AE104" s="15">
        <v>4381.8599999999997</v>
      </c>
      <c r="AF104" s="15">
        <v>0</v>
      </c>
      <c r="AG104" s="15">
        <v>1460.62</v>
      </c>
      <c r="AH104" s="15">
        <v>0</v>
      </c>
      <c r="AI104" s="15">
        <v>1460.6</v>
      </c>
      <c r="AJ104" s="15">
        <v>0</v>
      </c>
      <c r="AK104" s="15">
        <v>0</v>
      </c>
      <c r="AL104" s="15"/>
      <c r="AM104" s="15"/>
      <c r="AN104" s="15">
        <f t="shared" si="15"/>
        <v>7303.08</v>
      </c>
      <c r="AO104" s="15">
        <f t="shared" si="20"/>
        <v>811.44999999999982</v>
      </c>
      <c r="AP104" s="80" t="s">
        <v>1709</v>
      </c>
      <c r="AQ104" s="91" t="s">
        <v>1707</v>
      </c>
      <c r="AS104" s="48">
        <f t="shared" si="18"/>
        <v>-3.0000000006111804E-3</v>
      </c>
    </row>
    <row r="105" spans="1:45" s="47" customFormat="1" ht="110.1" customHeight="1">
      <c r="A105" s="55" t="s">
        <v>1553</v>
      </c>
      <c r="B105" s="56" t="s">
        <v>1642</v>
      </c>
      <c r="C105" s="56" t="s">
        <v>1187</v>
      </c>
      <c r="D105" s="56" t="s">
        <v>96</v>
      </c>
      <c r="E105" s="56" t="s">
        <v>497</v>
      </c>
      <c r="F105" s="46" t="s">
        <v>392</v>
      </c>
      <c r="G105" s="46" t="s">
        <v>1187</v>
      </c>
      <c r="H105" s="56" t="s">
        <v>10</v>
      </c>
      <c r="I105" s="68">
        <v>41851</v>
      </c>
      <c r="J105" s="62">
        <v>8114.53</v>
      </c>
      <c r="K105" s="15">
        <f t="shared" si="16"/>
        <v>811.45299999999997</v>
      </c>
      <c r="L105" s="15">
        <f t="shared" si="17"/>
        <v>7303.0769999999993</v>
      </c>
      <c r="M105" s="15">
        <v>0</v>
      </c>
      <c r="N105" s="15">
        <v>0</v>
      </c>
      <c r="O105" s="15">
        <v>0</v>
      </c>
      <c r="P105" s="15">
        <v>0</v>
      </c>
      <c r="Q105" s="15">
        <v>0</v>
      </c>
      <c r="R105" s="15">
        <v>0</v>
      </c>
      <c r="S105" s="15">
        <v>0</v>
      </c>
      <c r="T105" s="15">
        <v>0</v>
      </c>
      <c r="U105" s="15">
        <v>0</v>
      </c>
      <c r="V105" s="15">
        <v>0</v>
      </c>
      <c r="W105" s="15">
        <v>0</v>
      </c>
      <c r="X105" s="15">
        <v>0</v>
      </c>
      <c r="Y105" s="15">
        <v>0</v>
      </c>
      <c r="Z105" s="15">
        <v>0</v>
      </c>
      <c r="AA105" s="15">
        <v>0</v>
      </c>
      <c r="AB105" s="15">
        <v>0</v>
      </c>
      <c r="AC105" s="15">
        <v>0</v>
      </c>
      <c r="AD105" s="15">
        <v>0</v>
      </c>
      <c r="AE105" s="15">
        <v>4381.8599999999997</v>
      </c>
      <c r="AF105" s="15">
        <v>0</v>
      </c>
      <c r="AG105" s="15">
        <v>1460.62</v>
      </c>
      <c r="AH105" s="15">
        <v>0</v>
      </c>
      <c r="AI105" s="15">
        <v>1460.6</v>
      </c>
      <c r="AJ105" s="15">
        <v>0</v>
      </c>
      <c r="AK105" s="15">
        <v>0</v>
      </c>
      <c r="AL105" s="15"/>
      <c r="AM105" s="15"/>
      <c r="AN105" s="15">
        <f t="shared" si="15"/>
        <v>7303.08</v>
      </c>
      <c r="AO105" s="15">
        <f t="shared" si="20"/>
        <v>811.44999999999982</v>
      </c>
      <c r="AP105" s="80" t="s">
        <v>1710</v>
      </c>
      <c r="AQ105" s="91" t="s">
        <v>1707</v>
      </c>
      <c r="AS105" s="48">
        <f t="shared" si="18"/>
        <v>-3.0000000006111804E-3</v>
      </c>
    </row>
    <row r="106" spans="1:45" s="47" customFormat="1" ht="110.1" customHeight="1">
      <c r="A106" s="55" t="s">
        <v>1554</v>
      </c>
      <c r="B106" s="56" t="s">
        <v>1642</v>
      </c>
      <c r="C106" s="56" t="s">
        <v>1187</v>
      </c>
      <c r="D106" s="56" t="s">
        <v>96</v>
      </c>
      <c r="E106" s="56" t="s">
        <v>497</v>
      </c>
      <c r="F106" s="46" t="s">
        <v>392</v>
      </c>
      <c r="G106" s="46" t="s">
        <v>1187</v>
      </c>
      <c r="H106" s="56" t="s">
        <v>10</v>
      </c>
      <c r="I106" s="68">
        <v>41851</v>
      </c>
      <c r="J106" s="62">
        <v>8114.53</v>
      </c>
      <c r="K106" s="15">
        <f t="shared" si="16"/>
        <v>811.45299999999997</v>
      </c>
      <c r="L106" s="15">
        <f t="shared" si="17"/>
        <v>7303.0769999999993</v>
      </c>
      <c r="M106" s="15">
        <v>0</v>
      </c>
      <c r="N106" s="15">
        <v>0</v>
      </c>
      <c r="O106" s="15">
        <v>0</v>
      </c>
      <c r="P106" s="15">
        <v>0</v>
      </c>
      <c r="Q106" s="15">
        <v>0</v>
      </c>
      <c r="R106" s="15">
        <v>0</v>
      </c>
      <c r="S106" s="15">
        <v>0</v>
      </c>
      <c r="T106" s="15">
        <v>0</v>
      </c>
      <c r="U106" s="15">
        <v>0</v>
      </c>
      <c r="V106" s="15">
        <v>0</v>
      </c>
      <c r="W106" s="15">
        <v>0</v>
      </c>
      <c r="X106" s="15">
        <v>0</v>
      </c>
      <c r="Y106" s="15">
        <v>0</v>
      </c>
      <c r="Z106" s="15">
        <v>0</v>
      </c>
      <c r="AA106" s="15">
        <v>0</v>
      </c>
      <c r="AB106" s="15">
        <v>0</v>
      </c>
      <c r="AC106" s="15">
        <v>0</v>
      </c>
      <c r="AD106" s="15">
        <v>0</v>
      </c>
      <c r="AE106" s="15">
        <v>4381.8599999999997</v>
      </c>
      <c r="AF106" s="15">
        <v>0</v>
      </c>
      <c r="AG106" s="15">
        <v>1460.62</v>
      </c>
      <c r="AH106" s="15">
        <v>0</v>
      </c>
      <c r="AI106" s="15">
        <v>1460.6</v>
      </c>
      <c r="AJ106" s="15">
        <v>0</v>
      </c>
      <c r="AK106" s="15">
        <v>0</v>
      </c>
      <c r="AL106" s="15"/>
      <c r="AM106" s="15"/>
      <c r="AN106" s="15">
        <f t="shared" si="15"/>
        <v>7303.08</v>
      </c>
      <c r="AO106" s="15">
        <f t="shared" si="20"/>
        <v>811.44999999999982</v>
      </c>
      <c r="AP106" s="80" t="s">
        <v>1711</v>
      </c>
      <c r="AQ106" s="91" t="s">
        <v>1712</v>
      </c>
      <c r="AS106" s="48">
        <f t="shared" si="18"/>
        <v>-3.0000000006111804E-3</v>
      </c>
    </row>
    <row r="107" spans="1:45" s="47" customFormat="1" ht="110.1" customHeight="1">
      <c r="A107" s="55" t="s">
        <v>1555</v>
      </c>
      <c r="B107" s="56" t="s">
        <v>1642</v>
      </c>
      <c r="C107" s="56" t="s">
        <v>1187</v>
      </c>
      <c r="D107" s="56" t="s">
        <v>96</v>
      </c>
      <c r="E107" s="56" t="s">
        <v>497</v>
      </c>
      <c r="F107" s="46" t="s">
        <v>392</v>
      </c>
      <c r="G107" s="46" t="s">
        <v>1187</v>
      </c>
      <c r="H107" s="56" t="s">
        <v>10</v>
      </c>
      <c r="I107" s="68">
        <v>41851</v>
      </c>
      <c r="J107" s="62">
        <v>8114.53</v>
      </c>
      <c r="K107" s="15">
        <f t="shared" si="16"/>
        <v>811.45299999999997</v>
      </c>
      <c r="L107" s="15">
        <f t="shared" si="17"/>
        <v>7303.0769999999993</v>
      </c>
      <c r="M107" s="15">
        <v>0</v>
      </c>
      <c r="N107" s="15">
        <v>0</v>
      </c>
      <c r="O107" s="15">
        <v>0</v>
      </c>
      <c r="P107" s="15">
        <v>0</v>
      </c>
      <c r="Q107" s="15">
        <v>0</v>
      </c>
      <c r="R107" s="15">
        <v>0</v>
      </c>
      <c r="S107" s="15">
        <v>0</v>
      </c>
      <c r="T107" s="15">
        <v>0</v>
      </c>
      <c r="U107" s="15">
        <v>0</v>
      </c>
      <c r="V107" s="15">
        <v>0</v>
      </c>
      <c r="W107" s="15">
        <v>0</v>
      </c>
      <c r="X107" s="15">
        <v>0</v>
      </c>
      <c r="Y107" s="15">
        <v>0</v>
      </c>
      <c r="Z107" s="15">
        <v>0</v>
      </c>
      <c r="AA107" s="15">
        <v>0</v>
      </c>
      <c r="AB107" s="15">
        <v>0</v>
      </c>
      <c r="AC107" s="15">
        <v>0</v>
      </c>
      <c r="AD107" s="15">
        <v>0</v>
      </c>
      <c r="AE107" s="15">
        <v>4381.8599999999997</v>
      </c>
      <c r="AF107" s="15">
        <v>0</v>
      </c>
      <c r="AG107" s="15">
        <v>1460.62</v>
      </c>
      <c r="AH107" s="15">
        <v>0</v>
      </c>
      <c r="AI107" s="15">
        <v>1460.6</v>
      </c>
      <c r="AJ107" s="15">
        <v>0</v>
      </c>
      <c r="AK107" s="15">
        <v>0</v>
      </c>
      <c r="AL107" s="15"/>
      <c r="AM107" s="15"/>
      <c r="AN107" s="15">
        <f t="shared" si="15"/>
        <v>7303.08</v>
      </c>
      <c r="AO107" s="15">
        <f t="shared" si="20"/>
        <v>811.44999999999982</v>
      </c>
      <c r="AP107" s="80" t="s">
        <v>1713</v>
      </c>
      <c r="AQ107" s="91" t="s">
        <v>1712</v>
      </c>
      <c r="AS107" s="48">
        <f t="shared" si="18"/>
        <v>-3.0000000006111804E-3</v>
      </c>
    </row>
    <row r="108" spans="1:45" s="47" customFormat="1" ht="110.1" customHeight="1">
      <c r="A108" s="55" t="s">
        <v>1556</v>
      </c>
      <c r="B108" s="56" t="s">
        <v>1642</v>
      </c>
      <c r="C108" s="56" t="s">
        <v>1187</v>
      </c>
      <c r="D108" s="56" t="s">
        <v>96</v>
      </c>
      <c r="E108" s="56" t="s">
        <v>497</v>
      </c>
      <c r="F108" s="46" t="s">
        <v>392</v>
      </c>
      <c r="G108" s="46" t="s">
        <v>1187</v>
      </c>
      <c r="H108" s="56" t="s">
        <v>10</v>
      </c>
      <c r="I108" s="68">
        <v>41851</v>
      </c>
      <c r="J108" s="62">
        <v>8114.53</v>
      </c>
      <c r="K108" s="15">
        <f t="shared" si="16"/>
        <v>811.45299999999997</v>
      </c>
      <c r="L108" s="15">
        <f t="shared" si="17"/>
        <v>7303.0769999999993</v>
      </c>
      <c r="M108" s="15">
        <v>0</v>
      </c>
      <c r="N108" s="15">
        <v>0</v>
      </c>
      <c r="O108" s="15">
        <v>0</v>
      </c>
      <c r="P108" s="15">
        <v>0</v>
      </c>
      <c r="Q108" s="15">
        <v>0</v>
      </c>
      <c r="R108" s="15">
        <v>0</v>
      </c>
      <c r="S108" s="15">
        <v>0</v>
      </c>
      <c r="T108" s="15">
        <v>0</v>
      </c>
      <c r="U108" s="15">
        <v>0</v>
      </c>
      <c r="V108" s="15">
        <v>0</v>
      </c>
      <c r="W108" s="15">
        <v>0</v>
      </c>
      <c r="X108" s="15">
        <v>0</v>
      </c>
      <c r="Y108" s="15">
        <v>0</v>
      </c>
      <c r="Z108" s="15">
        <v>0</v>
      </c>
      <c r="AA108" s="15">
        <v>0</v>
      </c>
      <c r="AB108" s="15">
        <v>0</v>
      </c>
      <c r="AC108" s="15">
        <v>0</v>
      </c>
      <c r="AD108" s="15">
        <v>0</v>
      </c>
      <c r="AE108" s="15">
        <v>4381.8599999999997</v>
      </c>
      <c r="AF108" s="15">
        <v>0</v>
      </c>
      <c r="AG108" s="15">
        <v>1460.62</v>
      </c>
      <c r="AH108" s="15">
        <v>0</v>
      </c>
      <c r="AI108" s="15">
        <v>1460.6</v>
      </c>
      <c r="AJ108" s="15">
        <v>0</v>
      </c>
      <c r="AK108" s="15">
        <v>0</v>
      </c>
      <c r="AL108" s="15"/>
      <c r="AM108" s="15"/>
      <c r="AN108" s="15">
        <f t="shared" si="15"/>
        <v>7303.08</v>
      </c>
      <c r="AO108" s="15">
        <f t="shared" si="20"/>
        <v>811.44999999999982</v>
      </c>
      <c r="AP108" s="80" t="s">
        <v>1714</v>
      </c>
      <c r="AQ108" s="91" t="s">
        <v>1715</v>
      </c>
      <c r="AS108" s="48">
        <f t="shared" si="18"/>
        <v>-3.0000000006111804E-3</v>
      </c>
    </row>
    <row r="109" spans="1:45" s="47" customFormat="1" ht="110.1" customHeight="1">
      <c r="A109" s="55" t="s">
        <v>1557</v>
      </c>
      <c r="B109" s="56" t="s">
        <v>1642</v>
      </c>
      <c r="C109" s="56" t="s">
        <v>1187</v>
      </c>
      <c r="D109" s="56" t="s">
        <v>96</v>
      </c>
      <c r="E109" s="56" t="s">
        <v>497</v>
      </c>
      <c r="F109" s="46" t="s">
        <v>392</v>
      </c>
      <c r="G109" s="46" t="s">
        <v>1187</v>
      </c>
      <c r="H109" s="56" t="s">
        <v>10</v>
      </c>
      <c r="I109" s="68">
        <v>41851</v>
      </c>
      <c r="J109" s="62">
        <v>8114.53</v>
      </c>
      <c r="K109" s="15">
        <f t="shared" si="16"/>
        <v>811.45299999999997</v>
      </c>
      <c r="L109" s="15">
        <f t="shared" si="17"/>
        <v>7303.0769999999993</v>
      </c>
      <c r="M109" s="15">
        <v>0</v>
      </c>
      <c r="N109" s="15">
        <v>0</v>
      </c>
      <c r="O109" s="15">
        <v>0</v>
      </c>
      <c r="P109" s="15">
        <v>0</v>
      </c>
      <c r="Q109" s="15">
        <v>0</v>
      </c>
      <c r="R109" s="15">
        <v>0</v>
      </c>
      <c r="S109" s="15">
        <v>0</v>
      </c>
      <c r="T109" s="15">
        <v>0</v>
      </c>
      <c r="U109" s="15">
        <v>0</v>
      </c>
      <c r="V109" s="15">
        <v>0</v>
      </c>
      <c r="W109" s="15">
        <v>0</v>
      </c>
      <c r="X109" s="15">
        <v>0</v>
      </c>
      <c r="Y109" s="15">
        <v>0</v>
      </c>
      <c r="Z109" s="15">
        <v>0</v>
      </c>
      <c r="AA109" s="15">
        <v>0</v>
      </c>
      <c r="AB109" s="15">
        <v>0</v>
      </c>
      <c r="AC109" s="15">
        <v>0</v>
      </c>
      <c r="AD109" s="15">
        <v>0</v>
      </c>
      <c r="AE109" s="15">
        <v>4381.8599999999997</v>
      </c>
      <c r="AF109" s="15">
        <v>0</v>
      </c>
      <c r="AG109" s="15">
        <v>1460.62</v>
      </c>
      <c r="AH109" s="15">
        <v>0</v>
      </c>
      <c r="AI109" s="15">
        <v>1460.6</v>
      </c>
      <c r="AJ109" s="15">
        <v>0</v>
      </c>
      <c r="AK109" s="15">
        <v>0</v>
      </c>
      <c r="AL109" s="15"/>
      <c r="AM109" s="15"/>
      <c r="AN109" s="15">
        <f t="shared" si="15"/>
        <v>7303.08</v>
      </c>
      <c r="AO109" s="15">
        <f t="shared" si="20"/>
        <v>811.44999999999982</v>
      </c>
      <c r="AP109" s="80" t="s">
        <v>1716</v>
      </c>
      <c r="AQ109" s="91" t="s">
        <v>1717</v>
      </c>
      <c r="AS109" s="48">
        <f t="shared" si="18"/>
        <v>-3.0000000006111804E-3</v>
      </c>
    </row>
    <row r="110" spans="1:45" s="47" customFormat="1" ht="110.1" customHeight="1">
      <c r="A110" s="55" t="s">
        <v>1561</v>
      </c>
      <c r="B110" s="56" t="s">
        <v>1642</v>
      </c>
      <c r="C110" s="56" t="s">
        <v>1187</v>
      </c>
      <c r="D110" s="56" t="s">
        <v>96</v>
      </c>
      <c r="E110" s="56" t="s">
        <v>497</v>
      </c>
      <c r="F110" s="46" t="s">
        <v>392</v>
      </c>
      <c r="G110" s="46" t="s">
        <v>1187</v>
      </c>
      <c r="H110" s="56" t="s">
        <v>10</v>
      </c>
      <c r="I110" s="68">
        <v>41851</v>
      </c>
      <c r="J110" s="62">
        <v>8114.53</v>
      </c>
      <c r="K110" s="15">
        <f t="shared" si="16"/>
        <v>811.45299999999997</v>
      </c>
      <c r="L110" s="15">
        <f t="shared" si="17"/>
        <v>7303.0769999999993</v>
      </c>
      <c r="M110" s="15">
        <v>0</v>
      </c>
      <c r="N110" s="15">
        <v>0</v>
      </c>
      <c r="O110" s="15">
        <v>0</v>
      </c>
      <c r="P110" s="15">
        <v>0</v>
      </c>
      <c r="Q110" s="15">
        <v>0</v>
      </c>
      <c r="R110" s="15">
        <v>0</v>
      </c>
      <c r="S110" s="15">
        <v>0</v>
      </c>
      <c r="T110" s="15">
        <v>0</v>
      </c>
      <c r="U110" s="15">
        <v>0</v>
      </c>
      <c r="V110" s="15">
        <v>0</v>
      </c>
      <c r="W110" s="15">
        <v>0</v>
      </c>
      <c r="X110" s="15">
        <v>0</v>
      </c>
      <c r="Y110" s="15">
        <v>0</v>
      </c>
      <c r="Z110" s="15">
        <v>0</v>
      </c>
      <c r="AA110" s="15">
        <v>0</v>
      </c>
      <c r="AB110" s="15">
        <v>0</v>
      </c>
      <c r="AC110" s="15">
        <v>0</v>
      </c>
      <c r="AD110" s="15">
        <v>0</v>
      </c>
      <c r="AE110" s="15">
        <v>4381.8599999999997</v>
      </c>
      <c r="AF110" s="15">
        <v>0</v>
      </c>
      <c r="AG110" s="15">
        <v>1460.62</v>
      </c>
      <c r="AH110" s="15">
        <v>0</v>
      </c>
      <c r="AI110" s="15">
        <v>1460.6</v>
      </c>
      <c r="AJ110" s="15">
        <v>0</v>
      </c>
      <c r="AK110" s="15">
        <v>0</v>
      </c>
      <c r="AL110" s="15"/>
      <c r="AM110" s="15"/>
      <c r="AN110" s="15">
        <f t="shared" si="15"/>
        <v>7303.08</v>
      </c>
      <c r="AO110" s="15">
        <f t="shared" si="20"/>
        <v>811.44999999999982</v>
      </c>
      <c r="AP110" s="80" t="s">
        <v>1718</v>
      </c>
      <c r="AQ110" s="91" t="s">
        <v>1719</v>
      </c>
      <c r="AS110" s="48">
        <f t="shared" si="18"/>
        <v>-3.0000000006111804E-3</v>
      </c>
    </row>
    <row r="111" spans="1:45" s="47" customFormat="1" ht="110.1" customHeight="1">
      <c r="A111" s="55" t="s">
        <v>1558</v>
      </c>
      <c r="B111" s="56" t="s">
        <v>1642</v>
      </c>
      <c r="C111" s="56" t="s">
        <v>1187</v>
      </c>
      <c r="D111" s="56" t="s">
        <v>96</v>
      </c>
      <c r="E111" s="56" t="s">
        <v>497</v>
      </c>
      <c r="F111" s="46" t="s">
        <v>392</v>
      </c>
      <c r="G111" s="46" t="s">
        <v>1187</v>
      </c>
      <c r="H111" s="56" t="s">
        <v>10</v>
      </c>
      <c r="I111" s="68">
        <v>41851</v>
      </c>
      <c r="J111" s="62">
        <v>8114.53</v>
      </c>
      <c r="K111" s="15">
        <f t="shared" si="16"/>
        <v>811.45299999999997</v>
      </c>
      <c r="L111" s="15">
        <f t="shared" si="17"/>
        <v>7303.0769999999993</v>
      </c>
      <c r="M111" s="15">
        <v>0</v>
      </c>
      <c r="N111" s="15">
        <v>0</v>
      </c>
      <c r="O111" s="15">
        <v>0</v>
      </c>
      <c r="P111" s="15">
        <v>0</v>
      </c>
      <c r="Q111" s="15">
        <v>0</v>
      </c>
      <c r="R111" s="15">
        <v>0</v>
      </c>
      <c r="S111" s="15">
        <v>0</v>
      </c>
      <c r="T111" s="15">
        <v>0</v>
      </c>
      <c r="U111" s="15">
        <v>0</v>
      </c>
      <c r="V111" s="15">
        <v>0</v>
      </c>
      <c r="W111" s="15">
        <v>0</v>
      </c>
      <c r="X111" s="15">
        <v>0</v>
      </c>
      <c r="Y111" s="15">
        <v>0</v>
      </c>
      <c r="Z111" s="15">
        <v>0</v>
      </c>
      <c r="AA111" s="15">
        <v>0</v>
      </c>
      <c r="AB111" s="15">
        <v>0</v>
      </c>
      <c r="AC111" s="15">
        <v>0</v>
      </c>
      <c r="AD111" s="15">
        <v>0</v>
      </c>
      <c r="AE111" s="15">
        <v>4381.8599999999997</v>
      </c>
      <c r="AF111" s="15">
        <v>0</v>
      </c>
      <c r="AG111" s="15">
        <v>1460.62</v>
      </c>
      <c r="AH111" s="15">
        <v>0</v>
      </c>
      <c r="AI111" s="15">
        <v>1460.6</v>
      </c>
      <c r="AJ111" s="15">
        <v>0</v>
      </c>
      <c r="AK111" s="15">
        <v>0</v>
      </c>
      <c r="AL111" s="15"/>
      <c r="AM111" s="15"/>
      <c r="AN111" s="15">
        <f t="shared" si="15"/>
        <v>7303.08</v>
      </c>
      <c r="AO111" s="15">
        <f t="shared" si="20"/>
        <v>811.44999999999982</v>
      </c>
      <c r="AP111" s="80" t="s">
        <v>1720</v>
      </c>
      <c r="AQ111" s="91" t="s">
        <v>1721</v>
      </c>
      <c r="AS111" s="48">
        <f t="shared" si="18"/>
        <v>-3.0000000006111804E-3</v>
      </c>
    </row>
    <row r="112" spans="1:45" s="47" customFormat="1" ht="110.1" customHeight="1">
      <c r="A112" s="55" t="s">
        <v>1559</v>
      </c>
      <c r="B112" s="56" t="s">
        <v>1642</v>
      </c>
      <c r="C112" s="56" t="s">
        <v>1187</v>
      </c>
      <c r="D112" s="56" t="s">
        <v>96</v>
      </c>
      <c r="E112" s="56" t="s">
        <v>1761</v>
      </c>
      <c r="F112" s="46" t="s">
        <v>1758</v>
      </c>
      <c r="G112" s="46" t="s">
        <v>1187</v>
      </c>
      <c r="H112" s="56" t="s">
        <v>10</v>
      </c>
      <c r="I112" s="68">
        <v>41851</v>
      </c>
      <c r="J112" s="62">
        <v>8114.53</v>
      </c>
      <c r="K112" s="15">
        <f t="shared" si="16"/>
        <v>811.45299999999997</v>
      </c>
      <c r="L112" s="15">
        <f t="shared" si="17"/>
        <v>7303.0769999999993</v>
      </c>
      <c r="M112" s="15">
        <v>0</v>
      </c>
      <c r="N112" s="15">
        <v>0</v>
      </c>
      <c r="O112" s="15">
        <v>0</v>
      </c>
      <c r="P112" s="15">
        <v>0</v>
      </c>
      <c r="Q112" s="15">
        <v>0</v>
      </c>
      <c r="R112" s="15">
        <v>0</v>
      </c>
      <c r="S112" s="15">
        <v>0</v>
      </c>
      <c r="T112" s="15">
        <v>0</v>
      </c>
      <c r="U112" s="15">
        <v>0</v>
      </c>
      <c r="V112" s="15">
        <v>0</v>
      </c>
      <c r="W112" s="15">
        <v>0</v>
      </c>
      <c r="X112" s="15">
        <v>0</v>
      </c>
      <c r="Y112" s="15">
        <v>0</v>
      </c>
      <c r="Z112" s="15">
        <v>0</v>
      </c>
      <c r="AA112" s="15">
        <v>0</v>
      </c>
      <c r="AB112" s="15">
        <v>0</v>
      </c>
      <c r="AC112" s="15">
        <v>0</v>
      </c>
      <c r="AD112" s="15">
        <v>0</v>
      </c>
      <c r="AE112" s="15">
        <v>4381.8599999999997</v>
      </c>
      <c r="AF112" s="15">
        <v>0</v>
      </c>
      <c r="AG112" s="15">
        <v>1460.62</v>
      </c>
      <c r="AH112" s="15">
        <v>0</v>
      </c>
      <c r="AI112" s="15">
        <v>1460.6</v>
      </c>
      <c r="AJ112" s="15">
        <v>0</v>
      </c>
      <c r="AK112" s="15">
        <v>0</v>
      </c>
      <c r="AL112" s="15"/>
      <c r="AM112" s="15"/>
      <c r="AN112" s="15">
        <f t="shared" si="15"/>
        <v>7303.08</v>
      </c>
      <c r="AO112" s="15">
        <f t="shared" si="20"/>
        <v>811.44999999999982</v>
      </c>
      <c r="AP112" s="80" t="s">
        <v>1722</v>
      </c>
      <c r="AQ112" s="91" t="s">
        <v>1723</v>
      </c>
      <c r="AS112" s="48">
        <f t="shared" si="18"/>
        <v>-3.0000000006111804E-3</v>
      </c>
    </row>
    <row r="113" spans="1:45" s="47" customFormat="1" ht="110.1" customHeight="1">
      <c r="A113" s="55" t="s">
        <v>1560</v>
      </c>
      <c r="B113" s="56" t="s">
        <v>1642</v>
      </c>
      <c r="C113" s="56" t="s">
        <v>1187</v>
      </c>
      <c r="D113" s="56" t="s">
        <v>96</v>
      </c>
      <c r="E113" s="56" t="s">
        <v>497</v>
      </c>
      <c r="F113" s="46" t="s">
        <v>392</v>
      </c>
      <c r="G113" s="46" t="s">
        <v>1187</v>
      </c>
      <c r="H113" s="56" t="s">
        <v>10</v>
      </c>
      <c r="I113" s="68">
        <v>41851</v>
      </c>
      <c r="J113" s="62">
        <v>8114.53</v>
      </c>
      <c r="K113" s="15">
        <f t="shared" si="16"/>
        <v>811.45299999999997</v>
      </c>
      <c r="L113" s="15">
        <f t="shared" si="17"/>
        <v>7303.0769999999993</v>
      </c>
      <c r="M113" s="15">
        <v>0</v>
      </c>
      <c r="N113" s="15">
        <v>0</v>
      </c>
      <c r="O113" s="15">
        <v>0</v>
      </c>
      <c r="P113" s="15">
        <v>0</v>
      </c>
      <c r="Q113" s="15">
        <v>0</v>
      </c>
      <c r="R113" s="15">
        <v>0</v>
      </c>
      <c r="S113" s="15">
        <v>0</v>
      </c>
      <c r="T113" s="15">
        <v>0</v>
      </c>
      <c r="U113" s="15">
        <v>0</v>
      </c>
      <c r="V113" s="15">
        <v>0</v>
      </c>
      <c r="W113" s="15">
        <v>0</v>
      </c>
      <c r="X113" s="15">
        <v>0</v>
      </c>
      <c r="Y113" s="15">
        <v>0</v>
      </c>
      <c r="Z113" s="15">
        <v>0</v>
      </c>
      <c r="AA113" s="15">
        <v>0</v>
      </c>
      <c r="AB113" s="15">
        <v>0</v>
      </c>
      <c r="AC113" s="15">
        <v>0</v>
      </c>
      <c r="AD113" s="15">
        <v>0</v>
      </c>
      <c r="AE113" s="15">
        <v>4381.8599999999997</v>
      </c>
      <c r="AF113" s="15">
        <v>0</v>
      </c>
      <c r="AG113" s="15">
        <v>1460.62</v>
      </c>
      <c r="AH113" s="15">
        <v>0</v>
      </c>
      <c r="AI113" s="15">
        <v>1460.6</v>
      </c>
      <c r="AJ113" s="15">
        <v>0</v>
      </c>
      <c r="AK113" s="15">
        <v>0</v>
      </c>
      <c r="AL113" s="15"/>
      <c r="AM113" s="15"/>
      <c r="AN113" s="15">
        <f t="shared" si="15"/>
        <v>7303.08</v>
      </c>
      <c r="AO113" s="15">
        <f t="shared" si="20"/>
        <v>811.44999999999982</v>
      </c>
      <c r="AP113" s="80" t="s">
        <v>1724</v>
      </c>
      <c r="AQ113" s="91" t="s">
        <v>1725</v>
      </c>
      <c r="AS113" s="48">
        <f t="shared" si="18"/>
        <v>-3.0000000006111804E-3</v>
      </c>
    </row>
    <row r="114" spans="1:45" s="47" customFormat="1" ht="110.1" customHeight="1">
      <c r="A114" s="55" t="s">
        <v>1626</v>
      </c>
      <c r="B114" s="56" t="s">
        <v>1642</v>
      </c>
      <c r="C114" s="56" t="s">
        <v>1187</v>
      </c>
      <c r="D114" s="56" t="s">
        <v>96</v>
      </c>
      <c r="E114" s="56" t="s">
        <v>1762</v>
      </c>
      <c r="F114" s="46" t="s">
        <v>392</v>
      </c>
      <c r="G114" s="46" t="s">
        <v>1187</v>
      </c>
      <c r="H114" s="56" t="s">
        <v>10</v>
      </c>
      <c r="I114" s="68">
        <v>41851</v>
      </c>
      <c r="J114" s="62">
        <v>8114.53</v>
      </c>
      <c r="K114" s="15">
        <f t="shared" si="16"/>
        <v>811.45299999999997</v>
      </c>
      <c r="L114" s="15">
        <f t="shared" si="17"/>
        <v>7303.0769999999993</v>
      </c>
      <c r="M114" s="15">
        <v>0</v>
      </c>
      <c r="N114" s="15">
        <v>0</v>
      </c>
      <c r="O114" s="15">
        <v>0</v>
      </c>
      <c r="P114" s="15">
        <v>0</v>
      </c>
      <c r="Q114" s="15">
        <v>0</v>
      </c>
      <c r="R114" s="15">
        <v>0</v>
      </c>
      <c r="S114" s="15">
        <v>0</v>
      </c>
      <c r="T114" s="15">
        <v>0</v>
      </c>
      <c r="U114" s="15">
        <v>0</v>
      </c>
      <c r="V114" s="15">
        <v>0</v>
      </c>
      <c r="W114" s="15">
        <v>0</v>
      </c>
      <c r="X114" s="15">
        <v>0</v>
      </c>
      <c r="Y114" s="15">
        <v>0</v>
      </c>
      <c r="Z114" s="15">
        <v>0</v>
      </c>
      <c r="AA114" s="15">
        <v>0</v>
      </c>
      <c r="AB114" s="15">
        <v>0</v>
      </c>
      <c r="AC114" s="15">
        <v>0</v>
      </c>
      <c r="AD114" s="15">
        <v>0</v>
      </c>
      <c r="AE114" s="15">
        <v>4381.8599999999997</v>
      </c>
      <c r="AF114" s="15">
        <v>0</v>
      </c>
      <c r="AG114" s="15">
        <v>1460.62</v>
      </c>
      <c r="AH114" s="15">
        <v>0</v>
      </c>
      <c r="AI114" s="15">
        <v>1460.6</v>
      </c>
      <c r="AJ114" s="15">
        <v>0</v>
      </c>
      <c r="AK114" s="15">
        <v>0</v>
      </c>
      <c r="AL114" s="15"/>
      <c r="AM114" s="15"/>
      <c r="AN114" s="15">
        <f t="shared" si="15"/>
        <v>7303.08</v>
      </c>
      <c r="AO114" s="15">
        <f t="shared" si="20"/>
        <v>811.44999999999982</v>
      </c>
      <c r="AP114" s="80" t="s">
        <v>1726</v>
      </c>
      <c r="AQ114" s="91" t="s">
        <v>1727</v>
      </c>
      <c r="AS114" s="48">
        <f t="shared" si="18"/>
        <v>-3.0000000006111804E-3</v>
      </c>
    </row>
    <row r="115" spans="1:45" s="47" customFormat="1" ht="110.1" customHeight="1">
      <c r="A115" s="55" t="s">
        <v>1562</v>
      </c>
      <c r="B115" s="56" t="s">
        <v>1642</v>
      </c>
      <c r="C115" s="56" t="s">
        <v>1187</v>
      </c>
      <c r="D115" s="56" t="s">
        <v>96</v>
      </c>
      <c r="E115" s="56" t="s">
        <v>1763</v>
      </c>
      <c r="F115" s="46" t="s">
        <v>392</v>
      </c>
      <c r="G115" s="46" t="s">
        <v>1187</v>
      </c>
      <c r="H115" s="56" t="s">
        <v>10</v>
      </c>
      <c r="I115" s="68">
        <v>41851</v>
      </c>
      <c r="J115" s="62">
        <v>8114.53</v>
      </c>
      <c r="K115" s="15">
        <f t="shared" si="16"/>
        <v>811.45299999999997</v>
      </c>
      <c r="L115" s="15">
        <f t="shared" si="17"/>
        <v>7303.0769999999993</v>
      </c>
      <c r="M115" s="15">
        <v>0</v>
      </c>
      <c r="N115" s="15">
        <v>0</v>
      </c>
      <c r="O115" s="15">
        <v>0</v>
      </c>
      <c r="P115" s="15">
        <v>0</v>
      </c>
      <c r="Q115" s="15">
        <v>0</v>
      </c>
      <c r="R115" s="15">
        <v>0</v>
      </c>
      <c r="S115" s="15">
        <v>0</v>
      </c>
      <c r="T115" s="15">
        <v>0</v>
      </c>
      <c r="U115" s="15">
        <v>0</v>
      </c>
      <c r="V115" s="15">
        <v>0</v>
      </c>
      <c r="W115" s="15">
        <v>0</v>
      </c>
      <c r="X115" s="15">
        <v>0</v>
      </c>
      <c r="Y115" s="15">
        <v>0</v>
      </c>
      <c r="Z115" s="15">
        <v>0</v>
      </c>
      <c r="AA115" s="15">
        <v>0</v>
      </c>
      <c r="AB115" s="15">
        <v>0</v>
      </c>
      <c r="AC115" s="15">
        <v>0</v>
      </c>
      <c r="AD115" s="15">
        <v>0</v>
      </c>
      <c r="AE115" s="15">
        <v>4381.8599999999997</v>
      </c>
      <c r="AF115" s="15">
        <v>0</v>
      </c>
      <c r="AG115" s="15">
        <v>1460.62</v>
      </c>
      <c r="AH115" s="15">
        <v>0</v>
      </c>
      <c r="AI115" s="15">
        <v>1460.6</v>
      </c>
      <c r="AJ115" s="15">
        <v>0</v>
      </c>
      <c r="AK115" s="15">
        <v>0</v>
      </c>
      <c r="AL115" s="15"/>
      <c r="AM115" s="15"/>
      <c r="AN115" s="15">
        <f t="shared" si="15"/>
        <v>7303.08</v>
      </c>
      <c r="AO115" s="15">
        <f t="shared" si="20"/>
        <v>811.44999999999982</v>
      </c>
      <c r="AP115" s="80" t="s">
        <v>1726</v>
      </c>
      <c r="AQ115" s="91" t="s">
        <v>1727</v>
      </c>
      <c r="AS115" s="48">
        <f t="shared" si="18"/>
        <v>-3.0000000006111804E-3</v>
      </c>
    </row>
    <row r="116" spans="1:45" s="47" customFormat="1" ht="110.1" customHeight="1">
      <c r="A116" s="55" t="s">
        <v>1563</v>
      </c>
      <c r="B116" s="56" t="s">
        <v>1642</v>
      </c>
      <c r="C116" s="56" t="s">
        <v>1187</v>
      </c>
      <c r="D116" s="56" t="s">
        <v>96</v>
      </c>
      <c r="E116" s="56" t="s">
        <v>497</v>
      </c>
      <c r="F116" s="46" t="s">
        <v>392</v>
      </c>
      <c r="G116" s="46" t="s">
        <v>1187</v>
      </c>
      <c r="H116" s="56" t="s">
        <v>10</v>
      </c>
      <c r="I116" s="68">
        <v>41851</v>
      </c>
      <c r="J116" s="62">
        <v>8114.53</v>
      </c>
      <c r="K116" s="15">
        <f t="shared" si="16"/>
        <v>811.45299999999997</v>
      </c>
      <c r="L116" s="15">
        <f t="shared" si="17"/>
        <v>7303.0769999999993</v>
      </c>
      <c r="M116" s="15">
        <v>0</v>
      </c>
      <c r="N116" s="15">
        <v>0</v>
      </c>
      <c r="O116" s="15">
        <v>0</v>
      </c>
      <c r="P116" s="15">
        <v>0</v>
      </c>
      <c r="Q116" s="15">
        <v>0</v>
      </c>
      <c r="R116" s="15">
        <v>0</v>
      </c>
      <c r="S116" s="15">
        <v>0</v>
      </c>
      <c r="T116" s="15">
        <v>0</v>
      </c>
      <c r="U116" s="15">
        <v>0</v>
      </c>
      <c r="V116" s="15">
        <v>0</v>
      </c>
      <c r="W116" s="15">
        <v>0</v>
      </c>
      <c r="X116" s="15">
        <v>0</v>
      </c>
      <c r="Y116" s="15">
        <v>0</v>
      </c>
      <c r="Z116" s="15">
        <v>0</v>
      </c>
      <c r="AA116" s="15">
        <v>0</v>
      </c>
      <c r="AB116" s="15">
        <v>0</v>
      </c>
      <c r="AC116" s="15">
        <v>0</v>
      </c>
      <c r="AD116" s="15">
        <v>0</v>
      </c>
      <c r="AE116" s="15">
        <v>4381.8599999999997</v>
      </c>
      <c r="AF116" s="15">
        <v>0</v>
      </c>
      <c r="AG116" s="15">
        <v>1460.62</v>
      </c>
      <c r="AH116" s="15">
        <v>0</v>
      </c>
      <c r="AI116" s="15">
        <v>1460.6</v>
      </c>
      <c r="AJ116" s="15">
        <v>0</v>
      </c>
      <c r="AK116" s="15">
        <v>0</v>
      </c>
      <c r="AL116" s="15"/>
      <c r="AM116" s="15"/>
      <c r="AN116" s="15">
        <f t="shared" si="15"/>
        <v>7303.08</v>
      </c>
      <c r="AO116" s="15">
        <f t="shared" si="20"/>
        <v>811.44999999999982</v>
      </c>
      <c r="AP116" s="80" t="s">
        <v>1728</v>
      </c>
      <c r="AQ116" s="91" t="s">
        <v>1727</v>
      </c>
      <c r="AS116" s="48">
        <f t="shared" si="18"/>
        <v>-3.0000000006111804E-3</v>
      </c>
    </row>
    <row r="117" spans="1:45" s="47" customFormat="1" ht="110.1" customHeight="1">
      <c r="A117" s="55" t="s">
        <v>1564</v>
      </c>
      <c r="B117" s="56" t="s">
        <v>1642</v>
      </c>
      <c r="C117" s="56" t="s">
        <v>1187</v>
      </c>
      <c r="D117" s="56" t="s">
        <v>96</v>
      </c>
      <c r="E117" s="56" t="s">
        <v>497</v>
      </c>
      <c r="F117" s="46" t="s">
        <v>392</v>
      </c>
      <c r="G117" s="46" t="s">
        <v>1187</v>
      </c>
      <c r="H117" s="56" t="s">
        <v>10</v>
      </c>
      <c r="I117" s="68">
        <v>41851</v>
      </c>
      <c r="J117" s="62">
        <v>8114.53</v>
      </c>
      <c r="K117" s="15">
        <f t="shared" si="16"/>
        <v>811.45299999999997</v>
      </c>
      <c r="L117" s="15">
        <f t="shared" si="17"/>
        <v>7303.0769999999993</v>
      </c>
      <c r="M117" s="15">
        <v>0</v>
      </c>
      <c r="N117" s="15">
        <v>0</v>
      </c>
      <c r="O117" s="15">
        <v>0</v>
      </c>
      <c r="P117" s="15">
        <v>0</v>
      </c>
      <c r="Q117" s="15">
        <v>0</v>
      </c>
      <c r="R117" s="15">
        <v>0</v>
      </c>
      <c r="S117" s="15">
        <v>0</v>
      </c>
      <c r="T117" s="15">
        <v>0</v>
      </c>
      <c r="U117" s="15">
        <v>0</v>
      </c>
      <c r="V117" s="15">
        <v>0</v>
      </c>
      <c r="W117" s="15">
        <v>0</v>
      </c>
      <c r="X117" s="15">
        <v>0</v>
      </c>
      <c r="Y117" s="15">
        <v>0</v>
      </c>
      <c r="Z117" s="15">
        <v>0</v>
      </c>
      <c r="AA117" s="15">
        <v>0</v>
      </c>
      <c r="AB117" s="15">
        <v>0</v>
      </c>
      <c r="AC117" s="15">
        <v>0</v>
      </c>
      <c r="AD117" s="15">
        <v>0</v>
      </c>
      <c r="AE117" s="15">
        <v>4381.8599999999997</v>
      </c>
      <c r="AF117" s="15">
        <v>0</v>
      </c>
      <c r="AG117" s="15">
        <v>1460.62</v>
      </c>
      <c r="AH117" s="15">
        <v>0</v>
      </c>
      <c r="AI117" s="15">
        <v>1460.6</v>
      </c>
      <c r="AJ117" s="15">
        <v>0</v>
      </c>
      <c r="AK117" s="15">
        <v>0</v>
      </c>
      <c r="AL117" s="15"/>
      <c r="AM117" s="15"/>
      <c r="AN117" s="15">
        <f t="shared" ref="AN117:AN130" si="21">SUM(M117:AM117)</f>
        <v>7303.08</v>
      </c>
      <c r="AO117" s="15">
        <f t="shared" si="20"/>
        <v>811.44999999999982</v>
      </c>
      <c r="AP117" s="80" t="s">
        <v>1729</v>
      </c>
      <c r="AQ117" s="91" t="s">
        <v>1730</v>
      </c>
      <c r="AS117" s="48">
        <f t="shared" si="18"/>
        <v>-3.0000000006111804E-3</v>
      </c>
    </row>
    <row r="118" spans="1:45" s="47" customFormat="1" ht="110.1" customHeight="1">
      <c r="A118" s="55" t="s">
        <v>1565</v>
      </c>
      <c r="B118" s="56" t="s">
        <v>1642</v>
      </c>
      <c r="C118" s="56" t="s">
        <v>1187</v>
      </c>
      <c r="D118" s="56" t="s">
        <v>96</v>
      </c>
      <c r="E118" s="56" t="s">
        <v>497</v>
      </c>
      <c r="F118" s="46" t="s">
        <v>392</v>
      </c>
      <c r="G118" s="46" t="s">
        <v>1187</v>
      </c>
      <c r="H118" s="56" t="s">
        <v>10</v>
      </c>
      <c r="I118" s="68">
        <v>41851</v>
      </c>
      <c r="J118" s="62">
        <v>8114.53</v>
      </c>
      <c r="K118" s="15">
        <f t="shared" si="16"/>
        <v>811.45299999999997</v>
      </c>
      <c r="L118" s="15">
        <f t="shared" si="17"/>
        <v>7303.0769999999993</v>
      </c>
      <c r="M118" s="15">
        <v>0</v>
      </c>
      <c r="N118" s="15">
        <v>0</v>
      </c>
      <c r="O118" s="15">
        <v>0</v>
      </c>
      <c r="P118" s="15">
        <v>0</v>
      </c>
      <c r="Q118" s="15">
        <v>0</v>
      </c>
      <c r="R118" s="15">
        <v>0</v>
      </c>
      <c r="S118" s="15">
        <v>0</v>
      </c>
      <c r="T118" s="15">
        <v>0</v>
      </c>
      <c r="U118" s="15">
        <v>0</v>
      </c>
      <c r="V118" s="15">
        <v>0</v>
      </c>
      <c r="W118" s="15">
        <v>0</v>
      </c>
      <c r="X118" s="15">
        <v>0</v>
      </c>
      <c r="Y118" s="15">
        <v>0</v>
      </c>
      <c r="Z118" s="15">
        <v>0</v>
      </c>
      <c r="AA118" s="15">
        <v>0</v>
      </c>
      <c r="AB118" s="15">
        <v>0</v>
      </c>
      <c r="AC118" s="15">
        <v>0</v>
      </c>
      <c r="AD118" s="15">
        <v>0</v>
      </c>
      <c r="AE118" s="15">
        <v>4381.8599999999997</v>
      </c>
      <c r="AF118" s="15">
        <v>0</v>
      </c>
      <c r="AG118" s="15">
        <v>1460.62</v>
      </c>
      <c r="AH118" s="15">
        <v>0</v>
      </c>
      <c r="AI118" s="15">
        <v>1460.6</v>
      </c>
      <c r="AJ118" s="15">
        <v>0</v>
      </c>
      <c r="AK118" s="15">
        <v>0</v>
      </c>
      <c r="AL118" s="15"/>
      <c r="AM118" s="15"/>
      <c r="AN118" s="15">
        <f t="shared" si="21"/>
        <v>7303.08</v>
      </c>
      <c r="AO118" s="15">
        <f t="shared" si="20"/>
        <v>811.44999999999982</v>
      </c>
      <c r="AP118" s="80" t="s">
        <v>1731</v>
      </c>
      <c r="AQ118" s="91" t="s">
        <v>1730</v>
      </c>
      <c r="AS118" s="48">
        <f t="shared" si="18"/>
        <v>-3.0000000006111804E-3</v>
      </c>
    </row>
    <row r="119" spans="1:45" s="47" customFormat="1" ht="110.1" customHeight="1">
      <c r="A119" s="55" t="s">
        <v>1566</v>
      </c>
      <c r="B119" s="56" t="s">
        <v>1642</v>
      </c>
      <c r="C119" s="56" t="s">
        <v>1187</v>
      </c>
      <c r="D119" s="56" t="s">
        <v>96</v>
      </c>
      <c r="E119" s="56" t="s">
        <v>497</v>
      </c>
      <c r="F119" s="46" t="s">
        <v>392</v>
      </c>
      <c r="G119" s="46" t="s">
        <v>1187</v>
      </c>
      <c r="H119" s="56" t="s">
        <v>10</v>
      </c>
      <c r="I119" s="68">
        <v>41851</v>
      </c>
      <c r="J119" s="62">
        <v>8114.53</v>
      </c>
      <c r="K119" s="15">
        <f t="shared" si="16"/>
        <v>811.45299999999997</v>
      </c>
      <c r="L119" s="15">
        <f t="shared" si="17"/>
        <v>7303.0769999999993</v>
      </c>
      <c r="M119" s="15">
        <v>0</v>
      </c>
      <c r="N119" s="15">
        <v>0</v>
      </c>
      <c r="O119" s="15">
        <v>0</v>
      </c>
      <c r="P119" s="15">
        <v>0</v>
      </c>
      <c r="Q119" s="15">
        <v>0</v>
      </c>
      <c r="R119" s="15">
        <v>0</v>
      </c>
      <c r="S119" s="15">
        <v>0</v>
      </c>
      <c r="T119" s="15">
        <v>0</v>
      </c>
      <c r="U119" s="15">
        <v>0</v>
      </c>
      <c r="V119" s="15">
        <v>0</v>
      </c>
      <c r="W119" s="15">
        <v>0</v>
      </c>
      <c r="X119" s="15">
        <v>0</v>
      </c>
      <c r="Y119" s="15">
        <v>0</v>
      </c>
      <c r="Z119" s="15">
        <v>0</v>
      </c>
      <c r="AA119" s="15">
        <v>0</v>
      </c>
      <c r="AB119" s="15">
        <v>0</v>
      </c>
      <c r="AC119" s="15">
        <v>0</v>
      </c>
      <c r="AD119" s="15">
        <v>0</v>
      </c>
      <c r="AE119" s="15">
        <v>4381.8599999999997</v>
      </c>
      <c r="AF119" s="15">
        <v>0</v>
      </c>
      <c r="AG119" s="15">
        <v>1460.62</v>
      </c>
      <c r="AH119" s="15">
        <v>0</v>
      </c>
      <c r="AI119" s="15">
        <v>1460.6</v>
      </c>
      <c r="AJ119" s="15">
        <v>0</v>
      </c>
      <c r="AK119" s="15">
        <v>0</v>
      </c>
      <c r="AL119" s="15"/>
      <c r="AM119" s="15"/>
      <c r="AN119" s="15">
        <f t="shared" si="21"/>
        <v>7303.08</v>
      </c>
      <c r="AO119" s="15">
        <f t="shared" si="20"/>
        <v>811.44999999999982</v>
      </c>
      <c r="AP119" s="80" t="s">
        <v>1732</v>
      </c>
      <c r="AQ119" s="91" t="s">
        <v>1730</v>
      </c>
      <c r="AS119" s="48">
        <f t="shared" si="18"/>
        <v>-3.0000000006111804E-3</v>
      </c>
    </row>
    <row r="120" spans="1:45" s="47" customFormat="1" ht="110.1" customHeight="1">
      <c r="A120" s="55" t="s">
        <v>1567</v>
      </c>
      <c r="B120" s="56" t="s">
        <v>1642</v>
      </c>
      <c r="C120" s="56" t="s">
        <v>1187</v>
      </c>
      <c r="D120" s="56" t="s">
        <v>96</v>
      </c>
      <c r="E120" s="56" t="s">
        <v>1189</v>
      </c>
      <c r="F120" s="46" t="s">
        <v>1758</v>
      </c>
      <c r="G120" s="46" t="s">
        <v>1187</v>
      </c>
      <c r="H120" s="56" t="s">
        <v>10</v>
      </c>
      <c r="I120" s="68">
        <v>41851</v>
      </c>
      <c r="J120" s="62">
        <v>8114.53</v>
      </c>
      <c r="K120" s="15">
        <f t="shared" si="16"/>
        <v>811.45299999999997</v>
      </c>
      <c r="L120" s="15">
        <f t="shared" si="17"/>
        <v>7303.0769999999993</v>
      </c>
      <c r="M120" s="15">
        <v>0</v>
      </c>
      <c r="N120" s="15">
        <v>0</v>
      </c>
      <c r="O120" s="15">
        <v>0</v>
      </c>
      <c r="P120" s="15">
        <v>0</v>
      </c>
      <c r="Q120" s="15">
        <v>0</v>
      </c>
      <c r="R120" s="15">
        <v>0</v>
      </c>
      <c r="S120" s="15">
        <v>0</v>
      </c>
      <c r="T120" s="15">
        <v>0</v>
      </c>
      <c r="U120" s="15">
        <v>0</v>
      </c>
      <c r="V120" s="15">
        <v>0</v>
      </c>
      <c r="W120" s="15">
        <v>0</v>
      </c>
      <c r="X120" s="15">
        <v>0</v>
      </c>
      <c r="Y120" s="15">
        <v>0</v>
      </c>
      <c r="Z120" s="15">
        <v>0</v>
      </c>
      <c r="AA120" s="15">
        <v>0</v>
      </c>
      <c r="AB120" s="15">
        <v>0</v>
      </c>
      <c r="AC120" s="15">
        <v>0</v>
      </c>
      <c r="AD120" s="15">
        <v>0</v>
      </c>
      <c r="AE120" s="15">
        <v>4381.8599999999997</v>
      </c>
      <c r="AF120" s="15">
        <v>0</v>
      </c>
      <c r="AG120" s="15">
        <v>1460.62</v>
      </c>
      <c r="AH120" s="15">
        <v>0</v>
      </c>
      <c r="AI120" s="15">
        <v>1460.6</v>
      </c>
      <c r="AJ120" s="15">
        <v>0</v>
      </c>
      <c r="AK120" s="15">
        <v>0</v>
      </c>
      <c r="AL120" s="15"/>
      <c r="AM120" s="15"/>
      <c r="AN120" s="15">
        <f t="shared" si="21"/>
        <v>7303.08</v>
      </c>
      <c r="AO120" s="15">
        <f t="shared" si="20"/>
        <v>811.44999999999982</v>
      </c>
      <c r="AP120" s="80" t="s">
        <v>1733</v>
      </c>
      <c r="AQ120" s="91" t="s">
        <v>1730</v>
      </c>
      <c r="AS120" s="48">
        <f t="shared" si="18"/>
        <v>-3.0000000006111804E-3</v>
      </c>
    </row>
    <row r="121" spans="1:45" s="47" customFormat="1" ht="110.1" customHeight="1">
      <c r="A121" s="55" t="s">
        <v>1568</v>
      </c>
      <c r="B121" s="56" t="s">
        <v>1642</v>
      </c>
      <c r="C121" s="56" t="s">
        <v>1187</v>
      </c>
      <c r="D121" s="56" t="s">
        <v>96</v>
      </c>
      <c r="E121" s="56" t="s">
        <v>497</v>
      </c>
      <c r="F121" s="46" t="s">
        <v>392</v>
      </c>
      <c r="G121" s="46" t="s">
        <v>1187</v>
      </c>
      <c r="H121" s="56" t="s">
        <v>10</v>
      </c>
      <c r="I121" s="68">
        <v>41851</v>
      </c>
      <c r="J121" s="62">
        <v>8114.53</v>
      </c>
      <c r="K121" s="15">
        <f t="shared" ref="K121:K185" si="22">+J121*0.1</f>
        <v>811.45299999999997</v>
      </c>
      <c r="L121" s="15">
        <f t="shared" ref="L121:L185" si="23">+J121-K121</f>
        <v>7303.0769999999993</v>
      </c>
      <c r="M121" s="15">
        <v>0</v>
      </c>
      <c r="N121" s="15">
        <v>0</v>
      </c>
      <c r="O121" s="15">
        <v>0</v>
      </c>
      <c r="P121" s="15">
        <v>0</v>
      </c>
      <c r="Q121" s="15">
        <v>0</v>
      </c>
      <c r="R121" s="15">
        <v>0</v>
      </c>
      <c r="S121" s="15">
        <v>0</v>
      </c>
      <c r="T121" s="15">
        <v>0</v>
      </c>
      <c r="U121" s="15">
        <v>0</v>
      </c>
      <c r="V121" s="15">
        <v>0</v>
      </c>
      <c r="W121" s="15">
        <v>0</v>
      </c>
      <c r="X121" s="15">
        <v>0</v>
      </c>
      <c r="Y121" s="15">
        <v>0</v>
      </c>
      <c r="Z121" s="15">
        <v>0</v>
      </c>
      <c r="AA121" s="15">
        <v>0</v>
      </c>
      <c r="AB121" s="15">
        <v>0</v>
      </c>
      <c r="AC121" s="15">
        <v>0</v>
      </c>
      <c r="AD121" s="15">
        <v>0</v>
      </c>
      <c r="AE121" s="15">
        <v>4381.8599999999997</v>
      </c>
      <c r="AF121" s="15">
        <v>0</v>
      </c>
      <c r="AG121" s="15">
        <v>1460.62</v>
      </c>
      <c r="AH121" s="15">
        <v>0</v>
      </c>
      <c r="AI121" s="15">
        <v>1460.6</v>
      </c>
      <c r="AJ121" s="15">
        <v>0</v>
      </c>
      <c r="AK121" s="15">
        <v>0</v>
      </c>
      <c r="AL121" s="15"/>
      <c r="AM121" s="15"/>
      <c r="AN121" s="15">
        <f t="shared" si="21"/>
        <v>7303.08</v>
      </c>
      <c r="AO121" s="15">
        <f t="shared" si="20"/>
        <v>811.44999999999982</v>
      </c>
      <c r="AP121" s="80" t="s">
        <v>1734</v>
      </c>
      <c r="AQ121" s="91" t="s">
        <v>1730</v>
      </c>
      <c r="AS121" s="48">
        <f t="shared" si="18"/>
        <v>-3.0000000006111804E-3</v>
      </c>
    </row>
    <row r="122" spans="1:45" s="47" customFormat="1" ht="110.1" customHeight="1">
      <c r="A122" s="55" t="s">
        <v>1569</v>
      </c>
      <c r="B122" s="56" t="s">
        <v>1642</v>
      </c>
      <c r="C122" s="56" t="s">
        <v>1187</v>
      </c>
      <c r="D122" s="56" t="s">
        <v>96</v>
      </c>
      <c r="E122" s="56" t="s">
        <v>497</v>
      </c>
      <c r="F122" s="46" t="s">
        <v>392</v>
      </c>
      <c r="G122" s="46" t="s">
        <v>1187</v>
      </c>
      <c r="H122" s="56" t="s">
        <v>10</v>
      </c>
      <c r="I122" s="68">
        <v>41851</v>
      </c>
      <c r="J122" s="62">
        <v>8114.53</v>
      </c>
      <c r="K122" s="15">
        <f t="shared" si="22"/>
        <v>811.45299999999997</v>
      </c>
      <c r="L122" s="15">
        <f t="shared" si="23"/>
        <v>7303.0769999999993</v>
      </c>
      <c r="M122" s="15">
        <v>0</v>
      </c>
      <c r="N122" s="15">
        <v>0</v>
      </c>
      <c r="O122" s="15">
        <v>0</v>
      </c>
      <c r="P122" s="15">
        <v>0</v>
      </c>
      <c r="Q122" s="15">
        <v>0</v>
      </c>
      <c r="R122" s="15">
        <v>0</v>
      </c>
      <c r="S122" s="15">
        <v>0</v>
      </c>
      <c r="T122" s="15">
        <v>0</v>
      </c>
      <c r="U122" s="15">
        <v>0</v>
      </c>
      <c r="V122" s="15">
        <v>0</v>
      </c>
      <c r="W122" s="15">
        <v>0</v>
      </c>
      <c r="X122" s="15">
        <v>0</v>
      </c>
      <c r="Y122" s="15">
        <v>0</v>
      </c>
      <c r="Z122" s="15">
        <v>0</v>
      </c>
      <c r="AA122" s="15">
        <v>0</v>
      </c>
      <c r="AB122" s="15">
        <v>0</v>
      </c>
      <c r="AC122" s="15">
        <v>0</v>
      </c>
      <c r="AD122" s="15">
        <v>0</v>
      </c>
      <c r="AE122" s="15">
        <v>4381.8599999999997</v>
      </c>
      <c r="AF122" s="15">
        <v>0</v>
      </c>
      <c r="AG122" s="15">
        <v>1460.62</v>
      </c>
      <c r="AH122" s="15">
        <v>0</v>
      </c>
      <c r="AI122" s="15">
        <v>1460.6</v>
      </c>
      <c r="AJ122" s="15">
        <v>0</v>
      </c>
      <c r="AK122" s="15">
        <v>0</v>
      </c>
      <c r="AL122" s="15"/>
      <c r="AM122" s="15"/>
      <c r="AN122" s="15">
        <f t="shared" si="21"/>
        <v>7303.08</v>
      </c>
      <c r="AO122" s="15">
        <f t="shared" si="20"/>
        <v>811.44999999999982</v>
      </c>
      <c r="AP122" s="80" t="s">
        <v>1735</v>
      </c>
      <c r="AQ122" s="91" t="s">
        <v>1730</v>
      </c>
      <c r="AS122" s="48">
        <f t="shared" si="18"/>
        <v>-3.0000000006111804E-3</v>
      </c>
    </row>
    <row r="123" spans="1:45" s="47" customFormat="1" ht="110.1" customHeight="1">
      <c r="A123" s="55" t="s">
        <v>1570</v>
      </c>
      <c r="B123" s="56" t="s">
        <v>1642</v>
      </c>
      <c r="C123" s="56" t="s">
        <v>1187</v>
      </c>
      <c r="D123" s="56" t="s">
        <v>96</v>
      </c>
      <c r="E123" s="56" t="s">
        <v>497</v>
      </c>
      <c r="F123" s="46" t="s">
        <v>392</v>
      </c>
      <c r="G123" s="46" t="s">
        <v>1187</v>
      </c>
      <c r="H123" s="56" t="s">
        <v>10</v>
      </c>
      <c r="I123" s="68">
        <v>41851</v>
      </c>
      <c r="J123" s="62">
        <v>8114.53</v>
      </c>
      <c r="K123" s="15">
        <f t="shared" si="22"/>
        <v>811.45299999999997</v>
      </c>
      <c r="L123" s="15">
        <f t="shared" si="23"/>
        <v>7303.0769999999993</v>
      </c>
      <c r="M123" s="15">
        <v>0</v>
      </c>
      <c r="N123" s="15">
        <v>0</v>
      </c>
      <c r="O123" s="15">
        <v>0</v>
      </c>
      <c r="P123" s="15">
        <v>0</v>
      </c>
      <c r="Q123" s="15">
        <v>0</v>
      </c>
      <c r="R123" s="15">
        <v>0</v>
      </c>
      <c r="S123" s="15">
        <v>0</v>
      </c>
      <c r="T123" s="15">
        <v>0</v>
      </c>
      <c r="U123" s="15">
        <v>0</v>
      </c>
      <c r="V123" s="15">
        <v>0</v>
      </c>
      <c r="W123" s="15">
        <v>0</v>
      </c>
      <c r="X123" s="15">
        <v>0</v>
      </c>
      <c r="Y123" s="15">
        <v>0</v>
      </c>
      <c r="Z123" s="15">
        <v>0</v>
      </c>
      <c r="AA123" s="15">
        <v>0</v>
      </c>
      <c r="AB123" s="15">
        <v>0</v>
      </c>
      <c r="AC123" s="15">
        <v>0</v>
      </c>
      <c r="AD123" s="15">
        <v>0</v>
      </c>
      <c r="AE123" s="15">
        <v>4381.8599999999997</v>
      </c>
      <c r="AF123" s="15">
        <v>0</v>
      </c>
      <c r="AG123" s="15">
        <v>1460.62</v>
      </c>
      <c r="AH123" s="15">
        <v>0</v>
      </c>
      <c r="AI123" s="15">
        <v>1460.6</v>
      </c>
      <c r="AJ123" s="15">
        <v>0</v>
      </c>
      <c r="AK123" s="15">
        <v>0</v>
      </c>
      <c r="AL123" s="15"/>
      <c r="AM123" s="15"/>
      <c r="AN123" s="15">
        <f t="shared" si="21"/>
        <v>7303.08</v>
      </c>
      <c r="AO123" s="15">
        <f t="shared" si="20"/>
        <v>811.44999999999982</v>
      </c>
      <c r="AP123" s="80" t="s">
        <v>1736</v>
      </c>
      <c r="AQ123" s="91" t="s">
        <v>1730</v>
      </c>
      <c r="AS123" s="48">
        <f t="shared" si="18"/>
        <v>-3.0000000006111804E-3</v>
      </c>
    </row>
    <row r="124" spans="1:45" s="47" customFormat="1" ht="110.1" customHeight="1">
      <c r="A124" s="55" t="s">
        <v>1571</v>
      </c>
      <c r="B124" s="56" t="s">
        <v>1642</v>
      </c>
      <c r="C124" s="56" t="s">
        <v>1187</v>
      </c>
      <c r="D124" s="56" t="s">
        <v>96</v>
      </c>
      <c r="E124" s="56" t="s">
        <v>1759</v>
      </c>
      <c r="F124" s="46" t="s">
        <v>1758</v>
      </c>
      <c r="G124" s="46" t="s">
        <v>1187</v>
      </c>
      <c r="H124" s="56" t="s">
        <v>10</v>
      </c>
      <c r="I124" s="68">
        <v>41851</v>
      </c>
      <c r="J124" s="62">
        <v>8114.53</v>
      </c>
      <c r="K124" s="15">
        <f t="shared" si="22"/>
        <v>811.45299999999997</v>
      </c>
      <c r="L124" s="15">
        <f t="shared" si="23"/>
        <v>7303.0769999999993</v>
      </c>
      <c r="M124" s="15">
        <v>0</v>
      </c>
      <c r="N124" s="15">
        <v>0</v>
      </c>
      <c r="O124" s="15">
        <v>0</v>
      </c>
      <c r="P124" s="15">
        <v>0</v>
      </c>
      <c r="Q124" s="15">
        <v>0</v>
      </c>
      <c r="R124" s="15">
        <v>0</v>
      </c>
      <c r="S124" s="15">
        <v>0</v>
      </c>
      <c r="T124" s="15">
        <v>0</v>
      </c>
      <c r="U124" s="15">
        <v>0</v>
      </c>
      <c r="V124" s="15">
        <v>0</v>
      </c>
      <c r="W124" s="15">
        <v>0</v>
      </c>
      <c r="X124" s="15">
        <v>0</v>
      </c>
      <c r="Y124" s="15">
        <v>0</v>
      </c>
      <c r="Z124" s="15">
        <v>0</v>
      </c>
      <c r="AA124" s="15">
        <v>0</v>
      </c>
      <c r="AB124" s="15">
        <v>0</v>
      </c>
      <c r="AC124" s="15">
        <v>0</v>
      </c>
      <c r="AD124" s="15">
        <v>0</v>
      </c>
      <c r="AE124" s="15">
        <v>4381.8599999999997</v>
      </c>
      <c r="AF124" s="15">
        <v>0</v>
      </c>
      <c r="AG124" s="15">
        <v>1460.62</v>
      </c>
      <c r="AH124" s="15">
        <v>0</v>
      </c>
      <c r="AI124" s="15">
        <v>1460.6</v>
      </c>
      <c r="AJ124" s="15">
        <v>0</v>
      </c>
      <c r="AK124" s="15">
        <v>0</v>
      </c>
      <c r="AL124" s="15"/>
      <c r="AM124" s="15"/>
      <c r="AN124" s="15">
        <f t="shared" si="21"/>
        <v>7303.08</v>
      </c>
      <c r="AO124" s="15">
        <f t="shared" si="20"/>
        <v>811.44999999999982</v>
      </c>
      <c r="AP124" s="80" t="s">
        <v>1737</v>
      </c>
      <c r="AQ124" s="91" t="s">
        <v>1730</v>
      </c>
      <c r="AS124" s="48">
        <f t="shared" si="18"/>
        <v>-3.0000000006111804E-3</v>
      </c>
    </row>
    <row r="125" spans="1:45" s="47" customFormat="1" ht="110.1" customHeight="1">
      <c r="A125" s="55" t="s">
        <v>1572</v>
      </c>
      <c r="B125" s="56" t="s">
        <v>1642</v>
      </c>
      <c r="C125" s="56" t="s">
        <v>1187</v>
      </c>
      <c r="D125" s="56" t="s">
        <v>96</v>
      </c>
      <c r="E125" s="56" t="s">
        <v>497</v>
      </c>
      <c r="F125" s="46" t="s">
        <v>392</v>
      </c>
      <c r="G125" s="46" t="s">
        <v>1187</v>
      </c>
      <c r="H125" s="56" t="s">
        <v>10</v>
      </c>
      <c r="I125" s="68">
        <v>41851</v>
      </c>
      <c r="J125" s="62">
        <v>8114.53</v>
      </c>
      <c r="K125" s="15">
        <f t="shared" si="22"/>
        <v>811.45299999999997</v>
      </c>
      <c r="L125" s="15">
        <f t="shared" si="23"/>
        <v>7303.0769999999993</v>
      </c>
      <c r="M125" s="15">
        <v>0</v>
      </c>
      <c r="N125" s="15">
        <v>0</v>
      </c>
      <c r="O125" s="15">
        <v>0</v>
      </c>
      <c r="P125" s="15">
        <v>0</v>
      </c>
      <c r="Q125" s="15">
        <v>0</v>
      </c>
      <c r="R125" s="15">
        <v>0</v>
      </c>
      <c r="S125" s="15">
        <v>0</v>
      </c>
      <c r="T125" s="15">
        <v>0</v>
      </c>
      <c r="U125" s="15">
        <v>0</v>
      </c>
      <c r="V125" s="15">
        <v>0</v>
      </c>
      <c r="W125" s="15">
        <v>0</v>
      </c>
      <c r="X125" s="15">
        <v>0</v>
      </c>
      <c r="Y125" s="15">
        <v>0</v>
      </c>
      <c r="Z125" s="15">
        <v>0</v>
      </c>
      <c r="AA125" s="15">
        <v>0</v>
      </c>
      <c r="AB125" s="15">
        <v>0</v>
      </c>
      <c r="AC125" s="15">
        <v>0</v>
      </c>
      <c r="AD125" s="15">
        <v>0</v>
      </c>
      <c r="AE125" s="15">
        <v>4381.8599999999997</v>
      </c>
      <c r="AF125" s="15">
        <v>0</v>
      </c>
      <c r="AG125" s="15">
        <v>1460.62</v>
      </c>
      <c r="AH125" s="15">
        <v>0</v>
      </c>
      <c r="AI125" s="15">
        <v>1460.6</v>
      </c>
      <c r="AJ125" s="15">
        <v>0</v>
      </c>
      <c r="AK125" s="15">
        <v>0</v>
      </c>
      <c r="AL125" s="15"/>
      <c r="AM125" s="15"/>
      <c r="AN125" s="15">
        <f t="shared" si="21"/>
        <v>7303.08</v>
      </c>
      <c r="AO125" s="15">
        <f t="shared" si="20"/>
        <v>811.44999999999982</v>
      </c>
      <c r="AP125" s="80" t="s">
        <v>1736</v>
      </c>
      <c r="AQ125" s="91" t="s">
        <v>1730</v>
      </c>
      <c r="AS125" s="48">
        <f t="shared" si="18"/>
        <v>-3.0000000006111804E-3</v>
      </c>
    </row>
    <row r="126" spans="1:45" s="47" customFormat="1" ht="75" customHeight="1">
      <c r="A126" s="55" t="s">
        <v>1611</v>
      </c>
      <c r="B126" s="46" t="s">
        <v>1643</v>
      </c>
      <c r="C126" s="56" t="s">
        <v>1187</v>
      </c>
      <c r="D126" s="46" t="s">
        <v>99</v>
      </c>
      <c r="E126" s="46" t="s">
        <v>1616</v>
      </c>
      <c r="F126" s="46" t="s">
        <v>1617</v>
      </c>
      <c r="G126" s="46" t="s">
        <v>1187</v>
      </c>
      <c r="H126" s="56" t="s">
        <v>10</v>
      </c>
      <c r="I126" s="68">
        <v>42471</v>
      </c>
      <c r="J126" s="62">
        <v>5500</v>
      </c>
      <c r="K126" s="15">
        <f t="shared" si="22"/>
        <v>550</v>
      </c>
      <c r="L126" s="15">
        <f t="shared" si="23"/>
        <v>4950</v>
      </c>
      <c r="M126" s="15">
        <v>0</v>
      </c>
      <c r="N126" s="15">
        <v>0</v>
      </c>
      <c r="O126" s="15">
        <v>0</v>
      </c>
      <c r="P126" s="15">
        <v>0</v>
      </c>
      <c r="Q126" s="15">
        <v>0</v>
      </c>
      <c r="R126" s="15">
        <v>0</v>
      </c>
      <c r="S126" s="15">
        <v>0</v>
      </c>
      <c r="T126" s="15">
        <v>0</v>
      </c>
      <c r="U126" s="15">
        <v>0</v>
      </c>
      <c r="V126" s="16">
        <v>0</v>
      </c>
      <c r="W126" s="15">
        <v>0</v>
      </c>
      <c r="X126" s="15">
        <v>0</v>
      </c>
      <c r="Y126" s="15">
        <v>0</v>
      </c>
      <c r="Z126" s="15">
        <v>0</v>
      </c>
      <c r="AA126" s="15">
        <v>0</v>
      </c>
      <c r="AB126" s="15">
        <v>0</v>
      </c>
      <c r="AC126" s="15">
        <v>0</v>
      </c>
      <c r="AD126" s="15">
        <v>0</v>
      </c>
      <c r="AE126" s="15">
        <v>0</v>
      </c>
      <c r="AF126" s="15">
        <v>0</v>
      </c>
      <c r="AG126" s="15">
        <v>990</v>
      </c>
      <c r="AH126" s="15">
        <v>0</v>
      </c>
      <c r="AI126" s="15">
        <v>990</v>
      </c>
      <c r="AJ126" s="15">
        <v>990</v>
      </c>
      <c r="AK126" s="15">
        <v>990</v>
      </c>
      <c r="AL126" s="15">
        <v>990</v>
      </c>
      <c r="AM126" s="15"/>
      <c r="AN126" s="15">
        <f t="shared" si="21"/>
        <v>4950</v>
      </c>
      <c r="AO126" s="15">
        <f t="shared" si="20"/>
        <v>550</v>
      </c>
      <c r="AP126" s="80" t="s">
        <v>1632</v>
      </c>
      <c r="AQ126" s="91" t="s">
        <v>1631</v>
      </c>
      <c r="AS126" s="48">
        <f t="shared" si="18"/>
        <v>0</v>
      </c>
    </row>
    <row r="127" spans="1:45" s="47" customFormat="1" ht="75" customHeight="1">
      <c r="A127" s="55" t="s">
        <v>1612</v>
      </c>
      <c r="B127" s="46" t="s">
        <v>1643</v>
      </c>
      <c r="C127" s="56" t="s">
        <v>1187</v>
      </c>
      <c r="D127" s="46" t="s">
        <v>99</v>
      </c>
      <c r="E127" s="46" t="s">
        <v>1618</v>
      </c>
      <c r="F127" s="46" t="s">
        <v>1617</v>
      </c>
      <c r="G127" s="46" t="s">
        <v>1187</v>
      </c>
      <c r="H127" s="56" t="s">
        <v>10</v>
      </c>
      <c r="I127" s="68">
        <v>42471</v>
      </c>
      <c r="J127" s="62">
        <v>5500</v>
      </c>
      <c r="K127" s="15">
        <f t="shared" si="22"/>
        <v>550</v>
      </c>
      <c r="L127" s="15">
        <f t="shared" si="23"/>
        <v>4950</v>
      </c>
      <c r="M127" s="15">
        <v>0</v>
      </c>
      <c r="N127" s="15">
        <v>0</v>
      </c>
      <c r="O127" s="15">
        <v>0</v>
      </c>
      <c r="P127" s="15">
        <v>0</v>
      </c>
      <c r="Q127" s="15">
        <v>0</v>
      </c>
      <c r="R127" s="15">
        <v>0</v>
      </c>
      <c r="S127" s="15">
        <v>0</v>
      </c>
      <c r="T127" s="15">
        <v>0</v>
      </c>
      <c r="U127" s="15">
        <v>0</v>
      </c>
      <c r="V127" s="16">
        <v>0</v>
      </c>
      <c r="W127" s="15">
        <v>0</v>
      </c>
      <c r="X127" s="15">
        <v>0</v>
      </c>
      <c r="Y127" s="15">
        <v>0</v>
      </c>
      <c r="Z127" s="15">
        <v>0</v>
      </c>
      <c r="AA127" s="15">
        <v>0</v>
      </c>
      <c r="AB127" s="15">
        <v>0</v>
      </c>
      <c r="AC127" s="15">
        <v>0</v>
      </c>
      <c r="AD127" s="15">
        <v>0</v>
      </c>
      <c r="AE127" s="15">
        <v>0</v>
      </c>
      <c r="AF127" s="15">
        <v>0</v>
      </c>
      <c r="AG127" s="15">
        <v>990</v>
      </c>
      <c r="AH127" s="15">
        <v>0</v>
      </c>
      <c r="AI127" s="15">
        <v>990</v>
      </c>
      <c r="AJ127" s="15">
        <v>990</v>
      </c>
      <c r="AK127" s="15">
        <v>990</v>
      </c>
      <c r="AL127" s="15">
        <v>990</v>
      </c>
      <c r="AM127" s="15"/>
      <c r="AN127" s="15">
        <f t="shared" si="21"/>
        <v>4950</v>
      </c>
      <c r="AO127" s="15">
        <f t="shared" si="20"/>
        <v>550</v>
      </c>
      <c r="AP127" s="80" t="s">
        <v>1633</v>
      </c>
      <c r="AQ127" s="91" t="s">
        <v>1738</v>
      </c>
      <c r="AS127" s="48">
        <f t="shared" si="18"/>
        <v>0</v>
      </c>
    </row>
    <row r="128" spans="1:45" s="47" customFormat="1" ht="75" customHeight="1">
      <c r="A128" s="55" t="s">
        <v>1613</v>
      </c>
      <c r="B128" s="46" t="s">
        <v>1643</v>
      </c>
      <c r="C128" s="56" t="s">
        <v>1187</v>
      </c>
      <c r="D128" s="46" t="s">
        <v>99</v>
      </c>
      <c r="E128" s="46" t="s">
        <v>1619</v>
      </c>
      <c r="F128" s="46" t="s">
        <v>1617</v>
      </c>
      <c r="G128" s="46" t="s">
        <v>1187</v>
      </c>
      <c r="H128" s="56" t="s">
        <v>10</v>
      </c>
      <c r="I128" s="68">
        <v>42471</v>
      </c>
      <c r="J128" s="62">
        <v>5500</v>
      </c>
      <c r="K128" s="15">
        <f t="shared" si="22"/>
        <v>550</v>
      </c>
      <c r="L128" s="15">
        <f t="shared" si="23"/>
        <v>4950</v>
      </c>
      <c r="M128" s="15">
        <v>0</v>
      </c>
      <c r="N128" s="15">
        <v>0</v>
      </c>
      <c r="O128" s="15">
        <v>0</v>
      </c>
      <c r="P128" s="15">
        <v>0</v>
      </c>
      <c r="Q128" s="15">
        <v>0</v>
      </c>
      <c r="R128" s="15">
        <v>0</v>
      </c>
      <c r="S128" s="15">
        <v>0</v>
      </c>
      <c r="T128" s="15">
        <v>0</v>
      </c>
      <c r="U128" s="15">
        <v>0</v>
      </c>
      <c r="V128" s="16">
        <v>0</v>
      </c>
      <c r="W128" s="15">
        <v>0</v>
      </c>
      <c r="X128" s="15">
        <v>0</v>
      </c>
      <c r="Y128" s="15">
        <v>0</v>
      </c>
      <c r="Z128" s="15">
        <v>0</v>
      </c>
      <c r="AA128" s="15">
        <v>0</v>
      </c>
      <c r="AB128" s="15">
        <v>0</v>
      </c>
      <c r="AC128" s="15">
        <v>0</v>
      </c>
      <c r="AD128" s="15">
        <v>0</v>
      </c>
      <c r="AE128" s="15">
        <v>0</v>
      </c>
      <c r="AF128" s="15">
        <v>0</v>
      </c>
      <c r="AG128" s="15">
        <v>990</v>
      </c>
      <c r="AH128" s="15">
        <v>0</v>
      </c>
      <c r="AI128" s="15">
        <v>990</v>
      </c>
      <c r="AJ128" s="15">
        <v>990</v>
      </c>
      <c r="AK128" s="15">
        <v>990</v>
      </c>
      <c r="AL128" s="15">
        <v>990</v>
      </c>
      <c r="AM128" s="15"/>
      <c r="AN128" s="15">
        <f t="shared" si="21"/>
        <v>4950</v>
      </c>
      <c r="AO128" s="15">
        <f t="shared" si="20"/>
        <v>550</v>
      </c>
      <c r="AP128" s="80" t="s">
        <v>1692</v>
      </c>
      <c r="AQ128" s="91" t="s">
        <v>1697</v>
      </c>
      <c r="AS128" s="48">
        <f t="shared" si="18"/>
        <v>0</v>
      </c>
    </row>
    <row r="129" spans="1:45" s="47" customFormat="1" ht="75" customHeight="1">
      <c r="A129" s="55" t="s">
        <v>1614</v>
      </c>
      <c r="B129" s="46" t="s">
        <v>1643</v>
      </c>
      <c r="C129" s="56" t="s">
        <v>1187</v>
      </c>
      <c r="D129" s="46" t="s">
        <v>99</v>
      </c>
      <c r="E129" s="46" t="s">
        <v>1620</v>
      </c>
      <c r="F129" s="46" t="s">
        <v>1617</v>
      </c>
      <c r="G129" s="46" t="s">
        <v>1187</v>
      </c>
      <c r="H129" s="56" t="s">
        <v>10</v>
      </c>
      <c r="I129" s="68">
        <v>42471</v>
      </c>
      <c r="J129" s="62">
        <v>5500</v>
      </c>
      <c r="K129" s="15">
        <f t="shared" si="22"/>
        <v>550</v>
      </c>
      <c r="L129" s="15">
        <f t="shared" si="23"/>
        <v>4950</v>
      </c>
      <c r="M129" s="15">
        <v>0</v>
      </c>
      <c r="N129" s="15">
        <v>0</v>
      </c>
      <c r="O129" s="15">
        <v>0</v>
      </c>
      <c r="P129" s="15">
        <v>0</v>
      </c>
      <c r="Q129" s="15">
        <v>0</v>
      </c>
      <c r="R129" s="15">
        <v>0</v>
      </c>
      <c r="S129" s="15">
        <v>0</v>
      </c>
      <c r="T129" s="15">
        <v>0</v>
      </c>
      <c r="U129" s="15">
        <v>0</v>
      </c>
      <c r="V129" s="16">
        <v>0</v>
      </c>
      <c r="W129" s="15">
        <v>0</v>
      </c>
      <c r="X129" s="15">
        <v>0</v>
      </c>
      <c r="Y129" s="15">
        <v>0</v>
      </c>
      <c r="Z129" s="15">
        <v>0</v>
      </c>
      <c r="AA129" s="15">
        <v>0</v>
      </c>
      <c r="AB129" s="15">
        <v>0</v>
      </c>
      <c r="AC129" s="15">
        <v>0</v>
      </c>
      <c r="AD129" s="15">
        <v>0</v>
      </c>
      <c r="AE129" s="15">
        <v>0</v>
      </c>
      <c r="AF129" s="15">
        <v>0</v>
      </c>
      <c r="AG129" s="15">
        <v>990</v>
      </c>
      <c r="AH129" s="15">
        <v>0</v>
      </c>
      <c r="AI129" s="15">
        <v>990</v>
      </c>
      <c r="AJ129" s="15">
        <v>990</v>
      </c>
      <c r="AK129" s="15">
        <v>990</v>
      </c>
      <c r="AL129" s="15">
        <v>990</v>
      </c>
      <c r="AM129" s="15"/>
      <c r="AN129" s="15">
        <f t="shared" si="21"/>
        <v>4950</v>
      </c>
      <c r="AO129" s="15">
        <f t="shared" si="20"/>
        <v>550</v>
      </c>
      <c r="AP129" s="80" t="s">
        <v>1635</v>
      </c>
      <c r="AQ129" s="91" t="s">
        <v>1634</v>
      </c>
      <c r="AS129" s="48">
        <f t="shared" si="18"/>
        <v>0</v>
      </c>
    </row>
    <row r="130" spans="1:45" s="47" customFormat="1" ht="75" customHeight="1">
      <c r="A130" s="55" t="s">
        <v>1615</v>
      </c>
      <c r="B130" s="46" t="s">
        <v>1643</v>
      </c>
      <c r="C130" s="56" t="s">
        <v>1187</v>
      </c>
      <c r="D130" s="46" t="s">
        <v>99</v>
      </c>
      <c r="E130" s="46" t="s">
        <v>1621</v>
      </c>
      <c r="F130" s="46" t="s">
        <v>1617</v>
      </c>
      <c r="G130" s="46" t="s">
        <v>1187</v>
      </c>
      <c r="H130" s="56" t="s">
        <v>10</v>
      </c>
      <c r="I130" s="68">
        <v>42471</v>
      </c>
      <c r="J130" s="62">
        <v>5500</v>
      </c>
      <c r="K130" s="15">
        <f t="shared" si="22"/>
        <v>550</v>
      </c>
      <c r="L130" s="15">
        <f t="shared" si="23"/>
        <v>4950</v>
      </c>
      <c r="M130" s="15">
        <v>0</v>
      </c>
      <c r="N130" s="15">
        <v>0</v>
      </c>
      <c r="O130" s="15">
        <v>0</v>
      </c>
      <c r="P130" s="15">
        <v>0</v>
      </c>
      <c r="Q130" s="15">
        <v>0</v>
      </c>
      <c r="R130" s="15">
        <v>0</v>
      </c>
      <c r="S130" s="15">
        <v>0</v>
      </c>
      <c r="T130" s="15">
        <v>0</v>
      </c>
      <c r="U130" s="15">
        <v>0</v>
      </c>
      <c r="V130" s="16">
        <v>0</v>
      </c>
      <c r="W130" s="15">
        <v>0</v>
      </c>
      <c r="X130" s="15">
        <v>0</v>
      </c>
      <c r="Y130" s="15">
        <v>0</v>
      </c>
      <c r="Z130" s="15">
        <v>0</v>
      </c>
      <c r="AA130" s="15">
        <v>0</v>
      </c>
      <c r="AB130" s="15">
        <v>0</v>
      </c>
      <c r="AC130" s="15">
        <v>0</v>
      </c>
      <c r="AD130" s="15">
        <v>0</v>
      </c>
      <c r="AE130" s="15">
        <v>0</v>
      </c>
      <c r="AF130" s="15">
        <v>0</v>
      </c>
      <c r="AG130" s="15">
        <v>990</v>
      </c>
      <c r="AH130" s="15">
        <v>0</v>
      </c>
      <c r="AI130" s="15">
        <v>990</v>
      </c>
      <c r="AJ130" s="15">
        <v>990</v>
      </c>
      <c r="AK130" s="15">
        <v>990</v>
      </c>
      <c r="AL130" s="15">
        <v>990</v>
      </c>
      <c r="AM130" s="15"/>
      <c r="AN130" s="15">
        <f t="shared" si="21"/>
        <v>4950</v>
      </c>
      <c r="AO130" s="15">
        <f t="shared" si="20"/>
        <v>550</v>
      </c>
      <c r="AP130" s="80" t="s">
        <v>1636</v>
      </c>
      <c r="AQ130" s="91" t="s">
        <v>1634</v>
      </c>
      <c r="AS130" s="48">
        <f t="shared" si="18"/>
        <v>0</v>
      </c>
    </row>
    <row r="131" spans="1:45" s="5" customFormat="1" ht="50.1" customHeight="1">
      <c r="A131" s="55" t="s">
        <v>2088</v>
      </c>
      <c r="B131" s="55" t="s">
        <v>2056</v>
      </c>
      <c r="C131" s="46" t="s">
        <v>1187</v>
      </c>
      <c r="D131" s="56" t="s">
        <v>2057</v>
      </c>
      <c r="E131" s="46" t="s">
        <v>2089</v>
      </c>
      <c r="F131" s="46" t="s">
        <v>2062</v>
      </c>
      <c r="G131" s="46" t="s">
        <v>1187</v>
      </c>
      <c r="H131" s="46" t="s">
        <v>10</v>
      </c>
      <c r="I131" s="68">
        <v>43700</v>
      </c>
      <c r="J131" s="62">
        <v>904</v>
      </c>
      <c r="K131" s="15">
        <f t="shared" si="22"/>
        <v>90.4</v>
      </c>
      <c r="L131" s="15">
        <f t="shared" si="23"/>
        <v>813.6</v>
      </c>
      <c r="M131" s="15">
        <v>0</v>
      </c>
      <c r="N131" s="15">
        <v>0</v>
      </c>
      <c r="O131" s="15">
        <v>0</v>
      </c>
      <c r="P131" s="15">
        <v>0</v>
      </c>
      <c r="Q131" s="15">
        <v>0</v>
      </c>
      <c r="R131" s="15">
        <v>0</v>
      </c>
      <c r="S131" s="15">
        <v>0</v>
      </c>
      <c r="T131" s="15">
        <v>0</v>
      </c>
      <c r="U131" s="15">
        <v>0</v>
      </c>
      <c r="V131" s="16">
        <v>0</v>
      </c>
      <c r="W131" s="15">
        <v>0</v>
      </c>
      <c r="X131" s="15">
        <v>0</v>
      </c>
      <c r="Y131" s="15">
        <v>0</v>
      </c>
      <c r="Z131" s="15">
        <v>0</v>
      </c>
      <c r="AA131" s="15">
        <v>0</v>
      </c>
      <c r="AB131" s="15">
        <v>0</v>
      </c>
      <c r="AC131" s="15">
        <v>0</v>
      </c>
      <c r="AD131" s="15">
        <v>0</v>
      </c>
      <c r="AE131" s="15">
        <v>0</v>
      </c>
      <c r="AF131" s="15">
        <v>0</v>
      </c>
      <c r="AG131" s="15">
        <v>0</v>
      </c>
      <c r="AH131" s="15">
        <v>0</v>
      </c>
      <c r="AI131" s="15">
        <v>0</v>
      </c>
      <c r="AJ131" s="15">
        <v>0</v>
      </c>
      <c r="AK131" s="15">
        <v>54.24</v>
      </c>
      <c r="AL131" s="15">
        <v>162.72</v>
      </c>
      <c r="AM131" s="63">
        <v>94.92</v>
      </c>
      <c r="AN131" s="15">
        <f t="shared" ref="AN131:AN138" si="24">SUM(M131:AM131)</f>
        <v>311.88</v>
      </c>
      <c r="AO131" s="15">
        <f t="shared" si="20"/>
        <v>592.12</v>
      </c>
      <c r="AP131" s="14"/>
      <c r="AQ131" s="43"/>
      <c r="AS131" s="34">
        <f t="shared" si="18"/>
        <v>501.72</v>
      </c>
    </row>
    <row r="132" spans="1:45" s="5" customFormat="1" ht="50.1" customHeight="1">
      <c r="A132" s="55" t="s">
        <v>2090</v>
      </c>
      <c r="B132" s="55" t="s">
        <v>2056</v>
      </c>
      <c r="C132" s="46" t="s">
        <v>1187</v>
      </c>
      <c r="D132" s="56" t="s">
        <v>2057</v>
      </c>
      <c r="E132" s="46" t="s">
        <v>2091</v>
      </c>
      <c r="F132" s="46" t="s">
        <v>2062</v>
      </c>
      <c r="G132" s="46" t="s">
        <v>1187</v>
      </c>
      <c r="H132" s="46" t="s">
        <v>10</v>
      </c>
      <c r="I132" s="68">
        <v>43700</v>
      </c>
      <c r="J132" s="62">
        <v>904</v>
      </c>
      <c r="K132" s="15">
        <f t="shared" si="22"/>
        <v>90.4</v>
      </c>
      <c r="L132" s="15">
        <f t="shared" si="23"/>
        <v>813.6</v>
      </c>
      <c r="M132" s="15">
        <v>0</v>
      </c>
      <c r="N132" s="15">
        <v>0</v>
      </c>
      <c r="O132" s="15">
        <v>0</v>
      </c>
      <c r="P132" s="15">
        <v>0</v>
      </c>
      <c r="Q132" s="15">
        <v>0</v>
      </c>
      <c r="R132" s="15">
        <v>0</v>
      </c>
      <c r="S132" s="15">
        <v>0</v>
      </c>
      <c r="T132" s="15">
        <v>0</v>
      </c>
      <c r="U132" s="15">
        <v>0</v>
      </c>
      <c r="V132" s="16">
        <v>0</v>
      </c>
      <c r="W132" s="15">
        <v>0</v>
      </c>
      <c r="X132" s="15">
        <v>0</v>
      </c>
      <c r="Y132" s="15">
        <v>0</v>
      </c>
      <c r="Z132" s="15">
        <v>0</v>
      </c>
      <c r="AA132" s="15">
        <v>0</v>
      </c>
      <c r="AB132" s="15">
        <v>0</v>
      </c>
      <c r="AC132" s="15">
        <v>0</v>
      </c>
      <c r="AD132" s="15">
        <v>0</v>
      </c>
      <c r="AE132" s="15">
        <v>0</v>
      </c>
      <c r="AF132" s="15">
        <v>0</v>
      </c>
      <c r="AG132" s="15">
        <v>0</v>
      </c>
      <c r="AH132" s="15">
        <v>0</v>
      </c>
      <c r="AI132" s="15">
        <v>0</v>
      </c>
      <c r="AJ132" s="15">
        <v>0</v>
      </c>
      <c r="AK132" s="15">
        <v>54.24</v>
      </c>
      <c r="AL132" s="15">
        <v>162.72</v>
      </c>
      <c r="AM132" s="63">
        <v>94.92</v>
      </c>
      <c r="AN132" s="15">
        <f t="shared" si="24"/>
        <v>311.88</v>
      </c>
      <c r="AO132" s="15">
        <f t="shared" si="20"/>
        <v>592.12</v>
      </c>
      <c r="AP132" s="14"/>
      <c r="AQ132" s="43"/>
      <c r="AS132" s="34">
        <f t="shared" si="18"/>
        <v>501.72</v>
      </c>
    </row>
    <row r="133" spans="1:45" s="5" customFormat="1" ht="50.1" customHeight="1">
      <c r="A133" s="55" t="s">
        <v>2092</v>
      </c>
      <c r="B133" s="55" t="s">
        <v>2056</v>
      </c>
      <c r="C133" s="46" t="s">
        <v>1187</v>
      </c>
      <c r="D133" s="56" t="s">
        <v>2057</v>
      </c>
      <c r="E133" s="46" t="s">
        <v>2093</v>
      </c>
      <c r="F133" s="46" t="s">
        <v>2062</v>
      </c>
      <c r="G133" s="46" t="s">
        <v>1187</v>
      </c>
      <c r="H133" s="46" t="s">
        <v>10</v>
      </c>
      <c r="I133" s="68">
        <v>43700</v>
      </c>
      <c r="J133" s="62">
        <v>904</v>
      </c>
      <c r="K133" s="15">
        <f t="shared" si="22"/>
        <v>90.4</v>
      </c>
      <c r="L133" s="15">
        <f t="shared" si="23"/>
        <v>813.6</v>
      </c>
      <c r="M133" s="15">
        <v>0</v>
      </c>
      <c r="N133" s="15">
        <v>0</v>
      </c>
      <c r="O133" s="15">
        <v>0</v>
      </c>
      <c r="P133" s="15">
        <v>0</v>
      </c>
      <c r="Q133" s="15">
        <v>0</v>
      </c>
      <c r="R133" s="15">
        <v>0</v>
      </c>
      <c r="S133" s="15">
        <v>0</v>
      </c>
      <c r="T133" s="15">
        <v>0</v>
      </c>
      <c r="U133" s="15">
        <v>0</v>
      </c>
      <c r="V133" s="16">
        <v>0</v>
      </c>
      <c r="W133" s="15">
        <v>0</v>
      </c>
      <c r="X133" s="15">
        <v>0</v>
      </c>
      <c r="Y133" s="15">
        <v>0</v>
      </c>
      <c r="Z133" s="15">
        <v>0</v>
      </c>
      <c r="AA133" s="15">
        <v>0</v>
      </c>
      <c r="AB133" s="15">
        <v>0</v>
      </c>
      <c r="AC133" s="15">
        <v>0</v>
      </c>
      <c r="AD133" s="15">
        <v>0</v>
      </c>
      <c r="AE133" s="15">
        <v>0</v>
      </c>
      <c r="AF133" s="15">
        <v>0</v>
      </c>
      <c r="AG133" s="15">
        <v>0</v>
      </c>
      <c r="AH133" s="15">
        <v>0</v>
      </c>
      <c r="AI133" s="15">
        <v>0</v>
      </c>
      <c r="AJ133" s="15">
        <v>0</v>
      </c>
      <c r="AK133" s="15">
        <v>54.24</v>
      </c>
      <c r="AL133" s="15">
        <v>162.72</v>
      </c>
      <c r="AM133" s="63">
        <v>94.92</v>
      </c>
      <c r="AN133" s="15">
        <f t="shared" si="24"/>
        <v>311.88</v>
      </c>
      <c r="AO133" s="15">
        <f t="shared" si="20"/>
        <v>592.12</v>
      </c>
      <c r="AP133" s="14"/>
      <c r="AQ133" s="43"/>
      <c r="AS133" s="34">
        <f t="shared" si="18"/>
        <v>501.72</v>
      </c>
    </row>
    <row r="134" spans="1:45" s="5" customFormat="1" ht="50.1" customHeight="1">
      <c r="A134" s="55" t="s">
        <v>2094</v>
      </c>
      <c r="B134" s="55" t="s">
        <v>2056</v>
      </c>
      <c r="C134" s="46" t="s">
        <v>1187</v>
      </c>
      <c r="D134" s="56" t="s">
        <v>2057</v>
      </c>
      <c r="E134" s="46" t="s">
        <v>2095</v>
      </c>
      <c r="F134" s="46" t="s">
        <v>2062</v>
      </c>
      <c r="G134" s="46" t="s">
        <v>1187</v>
      </c>
      <c r="H134" s="46" t="s">
        <v>10</v>
      </c>
      <c r="I134" s="68">
        <v>43700</v>
      </c>
      <c r="J134" s="62">
        <v>904</v>
      </c>
      <c r="K134" s="15">
        <f t="shared" si="22"/>
        <v>90.4</v>
      </c>
      <c r="L134" s="15">
        <f t="shared" si="23"/>
        <v>813.6</v>
      </c>
      <c r="M134" s="15">
        <v>0</v>
      </c>
      <c r="N134" s="15">
        <v>0</v>
      </c>
      <c r="O134" s="15">
        <v>0</v>
      </c>
      <c r="P134" s="15">
        <v>0</v>
      </c>
      <c r="Q134" s="15">
        <v>0</v>
      </c>
      <c r="R134" s="15">
        <v>0</v>
      </c>
      <c r="S134" s="15">
        <v>0</v>
      </c>
      <c r="T134" s="15">
        <v>0</v>
      </c>
      <c r="U134" s="15">
        <v>0</v>
      </c>
      <c r="V134" s="16">
        <v>0</v>
      </c>
      <c r="W134" s="15">
        <v>0</v>
      </c>
      <c r="X134" s="15">
        <v>0</v>
      </c>
      <c r="Y134" s="15">
        <v>0</v>
      </c>
      <c r="Z134" s="15">
        <v>0</v>
      </c>
      <c r="AA134" s="15">
        <v>0</v>
      </c>
      <c r="AB134" s="15">
        <v>0</v>
      </c>
      <c r="AC134" s="15">
        <v>0</v>
      </c>
      <c r="AD134" s="15">
        <v>0</v>
      </c>
      <c r="AE134" s="15">
        <v>0</v>
      </c>
      <c r="AF134" s="15">
        <v>0</v>
      </c>
      <c r="AG134" s="15">
        <v>0</v>
      </c>
      <c r="AH134" s="15">
        <v>0</v>
      </c>
      <c r="AI134" s="15">
        <v>0</v>
      </c>
      <c r="AJ134" s="15">
        <v>0</v>
      </c>
      <c r="AK134" s="15">
        <v>54.24</v>
      </c>
      <c r="AL134" s="15">
        <v>162.72</v>
      </c>
      <c r="AM134" s="63">
        <v>94.92</v>
      </c>
      <c r="AN134" s="15">
        <f t="shared" si="24"/>
        <v>311.88</v>
      </c>
      <c r="AO134" s="15">
        <f t="shared" si="20"/>
        <v>592.12</v>
      </c>
      <c r="AP134" s="14"/>
      <c r="AQ134" s="43"/>
      <c r="AS134" s="34">
        <f t="shared" si="18"/>
        <v>501.72</v>
      </c>
    </row>
    <row r="135" spans="1:45" s="5" customFormat="1" ht="50.1" customHeight="1">
      <c r="A135" s="55" t="s">
        <v>2053</v>
      </c>
      <c r="B135" s="60" t="s">
        <v>2056</v>
      </c>
      <c r="C135" s="46" t="s">
        <v>1187</v>
      </c>
      <c r="D135" s="61" t="s">
        <v>2057</v>
      </c>
      <c r="E135" s="70" t="s">
        <v>2058</v>
      </c>
      <c r="F135" s="66" t="s">
        <v>2062</v>
      </c>
      <c r="G135" s="46" t="s">
        <v>1187</v>
      </c>
      <c r="H135" s="46" t="s">
        <v>10</v>
      </c>
      <c r="I135" s="57">
        <v>43789</v>
      </c>
      <c r="J135" s="62">
        <v>904</v>
      </c>
      <c r="K135" s="15">
        <f t="shared" si="22"/>
        <v>90.4</v>
      </c>
      <c r="L135" s="15">
        <f t="shared" si="23"/>
        <v>813.6</v>
      </c>
      <c r="M135" s="15">
        <v>0</v>
      </c>
      <c r="N135" s="15">
        <v>0</v>
      </c>
      <c r="O135" s="15">
        <v>0</v>
      </c>
      <c r="P135" s="15">
        <v>0</v>
      </c>
      <c r="Q135" s="15">
        <v>0</v>
      </c>
      <c r="R135" s="15">
        <v>0</v>
      </c>
      <c r="S135" s="15">
        <v>0</v>
      </c>
      <c r="T135" s="15">
        <v>0</v>
      </c>
      <c r="U135" s="15">
        <v>0</v>
      </c>
      <c r="V135" s="15">
        <v>0</v>
      </c>
      <c r="W135" s="15">
        <v>0</v>
      </c>
      <c r="X135" s="15">
        <v>0</v>
      </c>
      <c r="Y135" s="15">
        <v>0</v>
      </c>
      <c r="Z135" s="15">
        <v>0</v>
      </c>
      <c r="AA135" s="15">
        <v>0</v>
      </c>
      <c r="AB135" s="15">
        <v>0</v>
      </c>
      <c r="AC135" s="15">
        <v>0</v>
      </c>
      <c r="AD135" s="15">
        <v>0</v>
      </c>
      <c r="AE135" s="15">
        <v>0</v>
      </c>
      <c r="AF135" s="15">
        <v>0</v>
      </c>
      <c r="AG135" s="15">
        <v>0</v>
      </c>
      <c r="AH135" s="15">
        <v>0</v>
      </c>
      <c r="AI135" s="15">
        <v>0</v>
      </c>
      <c r="AJ135" s="15">
        <v>0</v>
      </c>
      <c r="AK135" s="15">
        <v>13.56</v>
      </c>
      <c r="AL135" s="15">
        <v>162.72</v>
      </c>
      <c r="AM135" s="63">
        <v>94.92</v>
      </c>
      <c r="AN135" s="15">
        <f t="shared" si="24"/>
        <v>271.2</v>
      </c>
      <c r="AO135" s="15">
        <f t="shared" si="20"/>
        <v>632.79999999999995</v>
      </c>
      <c r="AP135" s="14"/>
      <c r="AQ135" s="43"/>
      <c r="AS135" s="42">
        <f t="shared" si="18"/>
        <v>542.40000000000009</v>
      </c>
    </row>
    <row r="136" spans="1:45" s="5" customFormat="1" ht="50.1" customHeight="1">
      <c r="A136" s="55" t="s">
        <v>2054</v>
      </c>
      <c r="B136" s="60" t="s">
        <v>2056</v>
      </c>
      <c r="C136" s="46" t="s">
        <v>1187</v>
      </c>
      <c r="D136" s="61" t="s">
        <v>2057</v>
      </c>
      <c r="E136" s="70" t="s">
        <v>2059</v>
      </c>
      <c r="F136" s="66" t="s">
        <v>2062</v>
      </c>
      <c r="G136" s="46" t="s">
        <v>1187</v>
      </c>
      <c r="H136" s="46" t="s">
        <v>10</v>
      </c>
      <c r="I136" s="57">
        <v>43789</v>
      </c>
      <c r="J136" s="62">
        <v>904</v>
      </c>
      <c r="K136" s="15">
        <f t="shared" si="22"/>
        <v>90.4</v>
      </c>
      <c r="L136" s="15">
        <f t="shared" si="23"/>
        <v>813.6</v>
      </c>
      <c r="M136" s="15">
        <v>0</v>
      </c>
      <c r="N136" s="15">
        <v>0</v>
      </c>
      <c r="O136" s="15">
        <v>0</v>
      </c>
      <c r="P136" s="15">
        <v>0</v>
      </c>
      <c r="Q136" s="15">
        <v>0</v>
      </c>
      <c r="R136" s="15">
        <v>0</v>
      </c>
      <c r="S136" s="15">
        <v>0</v>
      </c>
      <c r="T136" s="15">
        <v>0</v>
      </c>
      <c r="U136" s="15">
        <v>0</v>
      </c>
      <c r="V136" s="15">
        <v>0</v>
      </c>
      <c r="W136" s="15">
        <v>0</v>
      </c>
      <c r="X136" s="15">
        <v>0</v>
      </c>
      <c r="Y136" s="15">
        <v>0</v>
      </c>
      <c r="Z136" s="15">
        <v>0</v>
      </c>
      <c r="AA136" s="15">
        <v>0</v>
      </c>
      <c r="AB136" s="15">
        <v>0</v>
      </c>
      <c r="AC136" s="15">
        <v>0</v>
      </c>
      <c r="AD136" s="15">
        <v>0</v>
      </c>
      <c r="AE136" s="15">
        <v>0</v>
      </c>
      <c r="AF136" s="15">
        <v>0</v>
      </c>
      <c r="AG136" s="15">
        <v>0</v>
      </c>
      <c r="AH136" s="15">
        <v>0</v>
      </c>
      <c r="AI136" s="15">
        <v>0</v>
      </c>
      <c r="AJ136" s="15">
        <v>0</v>
      </c>
      <c r="AK136" s="15">
        <v>13.56</v>
      </c>
      <c r="AL136" s="15">
        <v>162.72</v>
      </c>
      <c r="AM136" s="63">
        <v>94.92</v>
      </c>
      <c r="AN136" s="15">
        <f t="shared" si="24"/>
        <v>271.2</v>
      </c>
      <c r="AO136" s="15">
        <f t="shared" si="20"/>
        <v>632.79999999999995</v>
      </c>
      <c r="AP136" s="14"/>
      <c r="AQ136" s="43"/>
      <c r="AS136" s="42">
        <f t="shared" si="18"/>
        <v>542.40000000000009</v>
      </c>
    </row>
    <row r="137" spans="1:45" s="5" customFormat="1" ht="50.1" customHeight="1">
      <c r="A137" s="55" t="s">
        <v>2055</v>
      </c>
      <c r="B137" s="60" t="s">
        <v>2056</v>
      </c>
      <c r="C137" s="46" t="s">
        <v>1187</v>
      </c>
      <c r="D137" s="61" t="s">
        <v>2057</v>
      </c>
      <c r="E137" s="70" t="s">
        <v>2060</v>
      </c>
      <c r="F137" s="66" t="s">
        <v>2062</v>
      </c>
      <c r="G137" s="46" t="s">
        <v>1187</v>
      </c>
      <c r="H137" s="46" t="s">
        <v>10</v>
      </c>
      <c r="I137" s="57">
        <v>43789</v>
      </c>
      <c r="J137" s="62">
        <v>904</v>
      </c>
      <c r="K137" s="15">
        <f t="shared" si="22"/>
        <v>90.4</v>
      </c>
      <c r="L137" s="15">
        <f t="shared" si="23"/>
        <v>813.6</v>
      </c>
      <c r="M137" s="15">
        <v>0</v>
      </c>
      <c r="N137" s="15">
        <v>0</v>
      </c>
      <c r="O137" s="15">
        <v>0</v>
      </c>
      <c r="P137" s="15">
        <v>0</v>
      </c>
      <c r="Q137" s="15">
        <v>0</v>
      </c>
      <c r="R137" s="15">
        <v>0</v>
      </c>
      <c r="S137" s="15">
        <v>0</v>
      </c>
      <c r="T137" s="15">
        <v>0</v>
      </c>
      <c r="U137" s="15">
        <v>0</v>
      </c>
      <c r="V137" s="15">
        <v>0</v>
      </c>
      <c r="W137" s="15">
        <v>0</v>
      </c>
      <c r="X137" s="15">
        <v>0</v>
      </c>
      <c r="Y137" s="15">
        <v>0</v>
      </c>
      <c r="Z137" s="15">
        <v>0</v>
      </c>
      <c r="AA137" s="15">
        <v>0</v>
      </c>
      <c r="AB137" s="15">
        <v>0</v>
      </c>
      <c r="AC137" s="15">
        <v>0</v>
      </c>
      <c r="AD137" s="15">
        <v>0</v>
      </c>
      <c r="AE137" s="15">
        <v>0</v>
      </c>
      <c r="AF137" s="15">
        <v>0</v>
      </c>
      <c r="AG137" s="15">
        <v>0</v>
      </c>
      <c r="AH137" s="15">
        <v>0</v>
      </c>
      <c r="AI137" s="15">
        <v>0</v>
      </c>
      <c r="AJ137" s="15">
        <v>0</v>
      </c>
      <c r="AK137" s="15">
        <v>13.56</v>
      </c>
      <c r="AL137" s="15">
        <v>162.72</v>
      </c>
      <c r="AM137" s="63">
        <v>94.92</v>
      </c>
      <c r="AN137" s="15">
        <f t="shared" si="24"/>
        <v>271.2</v>
      </c>
      <c r="AO137" s="15">
        <f t="shared" si="20"/>
        <v>632.79999999999995</v>
      </c>
      <c r="AP137" s="14"/>
      <c r="AQ137" s="43"/>
      <c r="AS137" s="42">
        <f t="shared" si="18"/>
        <v>542.40000000000009</v>
      </c>
    </row>
    <row r="138" spans="1:45" s="5" customFormat="1" ht="50.1" customHeight="1">
      <c r="A138" s="55" t="s">
        <v>2064</v>
      </c>
      <c r="B138" s="60" t="s">
        <v>2056</v>
      </c>
      <c r="C138" s="46" t="s">
        <v>1187</v>
      </c>
      <c r="D138" s="61" t="s">
        <v>2057</v>
      </c>
      <c r="E138" s="70" t="s">
        <v>2061</v>
      </c>
      <c r="F138" s="66" t="s">
        <v>2062</v>
      </c>
      <c r="G138" s="46" t="s">
        <v>1187</v>
      </c>
      <c r="H138" s="46" t="s">
        <v>10</v>
      </c>
      <c r="I138" s="57">
        <v>43789</v>
      </c>
      <c r="J138" s="62">
        <v>904</v>
      </c>
      <c r="K138" s="15">
        <f t="shared" si="22"/>
        <v>90.4</v>
      </c>
      <c r="L138" s="15">
        <f t="shared" si="23"/>
        <v>813.6</v>
      </c>
      <c r="M138" s="15">
        <v>0</v>
      </c>
      <c r="N138" s="15">
        <v>0</v>
      </c>
      <c r="O138" s="15">
        <v>0</v>
      </c>
      <c r="P138" s="15">
        <v>0</v>
      </c>
      <c r="Q138" s="15">
        <v>0</v>
      </c>
      <c r="R138" s="15">
        <v>0</v>
      </c>
      <c r="S138" s="15">
        <v>0</v>
      </c>
      <c r="T138" s="15">
        <v>0</v>
      </c>
      <c r="U138" s="15">
        <v>0</v>
      </c>
      <c r="V138" s="15">
        <v>0</v>
      </c>
      <c r="W138" s="15">
        <v>0</v>
      </c>
      <c r="X138" s="15">
        <v>0</v>
      </c>
      <c r="Y138" s="15">
        <v>0</v>
      </c>
      <c r="Z138" s="15">
        <v>0</v>
      </c>
      <c r="AA138" s="15">
        <v>0</v>
      </c>
      <c r="AB138" s="15">
        <v>0</v>
      </c>
      <c r="AC138" s="15">
        <v>0</v>
      </c>
      <c r="AD138" s="15">
        <v>0</v>
      </c>
      <c r="AE138" s="15">
        <v>0</v>
      </c>
      <c r="AF138" s="15">
        <v>0</v>
      </c>
      <c r="AG138" s="15">
        <v>0</v>
      </c>
      <c r="AH138" s="15">
        <v>0</v>
      </c>
      <c r="AI138" s="15">
        <v>0</v>
      </c>
      <c r="AJ138" s="15">
        <v>0</v>
      </c>
      <c r="AK138" s="15">
        <v>13.56</v>
      </c>
      <c r="AL138" s="15">
        <v>162.72</v>
      </c>
      <c r="AM138" s="63">
        <v>94.92</v>
      </c>
      <c r="AN138" s="15">
        <f t="shared" si="24"/>
        <v>271.2</v>
      </c>
      <c r="AO138" s="15">
        <f t="shared" si="20"/>
        <v>632.79999999999995</v>
      </c>
      <c r="AP138" s="14"/>
      <c r="AQ138" s="43"/>
      <c r="AS138" s="42">
        <f t="shared" si="18"/>
        <v>542.40000000000009</v>
      </c>
    </row>
    <row r="139" spans="1:45" s="47" customFormat="1" ht="50.1" customHeight="1">
      <c r="A139" s="67" t="s">
        <v>1232</v>
      </c>
      <c r="B139" s="14" t="s">
        <v>1233</v>
      </c>
      <c r="C139" s="14" t="s">
        <v>1230</v>
      </c>
      <c r="D139" s="14" t="s">
        <v>1231</v>
      </c>
      <c r="E139" s="14" t="s">
        <v>1234</v>
      </c>
      <c r="F139" s="14" t="s">
        <v>1235</v>
      </c>
      <c r="G139" s="14" t="s">
        <v>1242</v>
      </c>
      <c r="H139" s="71" t="s">
        <v>648</v>
      </c>
      <c r="I139" s="68">
        <v>41171</v>
      </c>
      <c r="J139" s="15">
        <v>735</v>
      </c>
      <c r="K139" s="15">
        <f t="shared" si="22"/>
        <v>73.5</v>
      </c>
      <c r="L139" s="15">
        <f t="shared" si="23"/>
        <v>661.5</v>
      </c>
      <c r="M139" s="15">
        <v>0</v>
      </c>
      <c r="N139" s="15">
        <v>0</v>
      </c>
      <c r="O139" s="15">
        <v>0</v>
      </c>
      <c r="P139" s="15">
        <v>0</v>
      </c>
      <c r="Q139" s="15">
        <v>0</v>
      </c>
      <c r="R139" s="15">
        <v>0</v>
      </c>
      <c r="S139" s="15">
        <v>0</v>
      </c>
      <c r="T139" s="15">
        <v>0</v>
      </c>
      <c r="U139" s="15">
        <v>0</v>
      </c>
      <c r="V139" s="15">
        <v>0</v>
      </c>
      <c r="W139" s="15">
        <v>0</v>
      </c>
      <c r="X139" s="15">
        <v>0</v>
      </c>
      <c r="Y139" s="15">
        <v>0</v>
      </c>
      <c r="Z139" s="15">
        <v>0</v>
      </c>
      <c r="AA139" s="15">
        <v>44.1</v>
      </c>
      <c r="AB139" s="15">
        <v>0</v>
      </c>
      <c r="AC139" s="15">
        <v>132.30000000000001</v>
      </c>
      <c r="AD139" s="15">
        <v>132.30000000000001</v>
      </c>
      <c r="AE139" s="15">
        <v>132.30000000000001</v>
      </c>
      <c r="AF139" s="15">
        <v>0</v>
      </c>
      <c r="AG139" s="15">
        <v>132.30000000000001</v>
      </c>
      <c r="AH139" s="15">
        <v>0</v>
      </c>
      <c r="AI139" s="15">
        <v>88.2</v>
      </c>
      <c r="AJ139" s="15">
        <v>0</v>
      </c>
      <c r="AK139" s="15">
        <v>0</v>
      </c>
      <c r="AL139" s="15"/>
      <c r="AM139" s="15"/>
      <c r="AN139" s="15">
        <f>SUM(M139:AM139)</f>
        <v>661.50000000000011</v>
      </c>
      <c r="AO139" s="15">
        <f t="shared" si="20"/>
        <v>73.499999999999886</v>
      </c>
      <c r="AP139" s="80" t="s">
        <v>1517</v>
      </c>
      <c r="AQ139" s="91" t="s">
        <v>1519</v>
      </c>
      <c r="AS139" s="48">
        <f t="shared" si="18"/>
        <v>0</v>
      </c>
    </row>
    <row r="140" spans="1:45" s="47" customFormat="1" ht="50.1" customHeight="1">
      <c r="A140" s="67" t="s">
        <v>1209</v>
      </c>
      <c r="B140" s="66" t="s">
        <v>1210</v>
      </c>
      <c r="C140" s="14" t="s">
        <v>1211</v>
      </c>
      <c r="D140" s="66" t="s">
        <v>96</v>
      </c>
      <c r="E140" s="70" t="s">
        <v>1212</v>
      </c>
      <c r="F140" s="66" t="s">
        <v>1213</v>
      </c>
      <c r="G140" s="14" t="s">
        <v>1242</v>
      </c>
      <c r="H140" s="14" t="s">
        <v>10</v>
      </c>
      <c r="I140" s="68">
        <v>41017</v>
      </c>
      <c r="J140" s="15">
        <v>805.13</v>
      </c>
      <c r="K140" s="15">
        <f t="shared" si="22"/>
        <v>80.513000000000005</v>
      </c>
      <c r="L140" s="15">
        <f t="shared" si="23"/>
        <v>724.61699999999996</v>
      </c>
      <c r="M140" s="15">
        <v>0</v>
      </c>
      <c r="N140" s="15">
        <v>0</v>
      </c>
      <c r="O140" s="15">
        <v>0</v>
      </c>
      <c r="P140" s="15">
        <v>0</v>
      </c>
      <c r="Q140" s="15">
        <v>0</v>
      </c>
      <c r="R140" s="15">
        <v>0</v>
      </c>
      <c r="S140" s="15">
        <v>0</v>
      </c>
      <c r="T140" s="15">
        <v>0</v>
      </c>
      <c r="U140" s="15">
        <v>0</v>
      </c>
      <c r="V140" s="15">
        <v>0</v>
      </c>
      <c r="W140" s="15">
        <v>0</v>
      </c>
      <c r="X140" s="15">
        <v>0</v>
      </c>
      <c r="Y140" s="15">
        <v>0</v>
      </c>
      <c r="Z140" s="15">
        <v>0</v>
      </c>
      <c r="AA140" s="15">
        <v>108.69</v>
      </c>
      <c r="AB140" s="15">
        <v>0</v>
      </c>
      <c r="AC140" s="15">
        <v>144.91999999999999</v>
      </c>
      <c r="AD140" s="15">
        <v>144.91999999999999</v>
      </c>
      <c r="AE140" s="15">
        <v>144.91999999999999</v>
      </c>
      <c r="AF140" s="15">
        <v>0</v>
      </c>
      <c r="AG140" s="15">
        <v>144.91999999999999</v>
      </c>
      <c r="AH140" s="15">
        <v>0</v>
      </c>
      <c r="AI140" s="15">
        <v>36.25</v>
      </c>
      <c r="AJ140" s="15">
        <v>0</v>
      </c>
      <c r="AK140" s="15">
        <v>0</v>
      </c>
      <c r="AL140" s="15"/>
      <c r="AM140" s="15"/>
      <c r="AN140" s="15">
        <f t="shared" ref="AN140:AN176" si="25">SUM(M140:AM140)</f>
        <v>724.61999999999989</v>
      </c>
      <c r="AO140" s="15">
        <f t="shared" si="20"/>
        <v>80.510000000000105</v>
      </c>
      <c r="AP140" s="80" t="s">
        <v>1348</v>
      </c>
      <c r="AQ140" s="91" t="s">
        <v>1349</v>
      </c>
      <c r="AS140" s="48">
        <f t="shared" si="18"/>
        <v>-2.9999999999290594E-3</v>
      </c>
    </row>
    <row r="141" spans="1:45" s="47" customFormat="1" ht="42" customHeight="1">
      <c r="A141" s="67" t="s">
        <v>1214</v>
      </c>
      <c r="B141" s="66" t="s">
        <v>1210</v>
      </c>
      <c r="C141" s="14" t="s">
        <v>1211</v>
      </c>
      <c r="D141" s="66" t="s">
        <v>96</v>
      </c>
      <c r="E141" s="70" t="s">
        <v>1215</v>
      </c>
      <c r="F141" s="66" t="s">
        <v>1213</v>
      </c>
      <c r="G141" s="14" t="s">
        <v>1242</v>
      </c>
      <c r="H141" s="70" t="s">
        <v>10</v>
      </c>
      <c r="I141" s="68">
        <v>41017</v>
      </c>
      <c r="J141" s="15">
        <v>805.13</v>
      </c>
      <c r="K141" s="15">
        <f t="shared" si="22"/>
        <v>80.513000000000005</v>
      </c>
      <c r="L141" s="15">
        <f t="shared" si="23"/>
        <v>724.61699999999996</v>
      </c>
      <c r="M141" s="15">
        <v>0</v>
      </c>
      <c r="N141" s="15">
        <v>0</v>
      </c>
      <c r="O141" s="15">
        <v>0</v>
      </c>
      <c r="P141" s="15">
        <v>0</v>
      </c>
      <c r="Q141" s="15">
        <v>0</v>
      </c>
      <c r="R141" s="15">
        <v>0</v>
      </c>
      <c r="S141" s="15">
        <v>0</v>
      </c>
      <c r="T141" s="15">
        <v>0</v>
      </c>
      <c r="U141" s="15">
        <v>0</v>
      </c>
      <c r="V141" s="15">
        <v>0</v>
      </c>
      <c r="W141" s="15">
        <v>0</v>
      </c>
      <c r="X141" s="15">
        <v>0</v>
      </c>
      <c r="Y141" s="15">
        <v>0</v>
      </c>
      <c r="Z141" s="15">
        <v>0</v>
      </c>
      <c r="AA141" s="15">
        <v>108.69</v>
      </c>
      <c r="AB141" s="15">
        <v>0</v>
      </c>
      <c r="AC141" s="15">
        <v>144.91999999999999</v>
      </c>
      <c r="AD141" s="15">
        <v>144.91999999999999</v>
      </c>
      <c r="AE141" s="15">
        <v>144.91999999999999</v>
      </c>
      <c r="AF141" s="15">
        <v>0</v>
      </c>
      <c r="AG141" s="15">
        <v>144.91999999999999</v>
      </c>
      <c r="AH141" s="15">
        <v>0</v>
      </c>
      <c r="AI141" s="15">
        <v>36.25</v>
      </c>
      <c r="AJ141" s="15">
        <v>0</v>
      </c>
      <c r="AK141" s="15">
        <v>0</v>
      </c>
      <c r="AL141" s="15"/>
      <c r="AM141" s="15"/>
      <c r="AN141" s="15">
        <f t="shared" si="25"/>
        <v>724.61999999999989</v>
      </c>
      <c r="AO141" s="15">
        <f t="shared" si="20"/>
        <v>80.510000000000105</v>
      </c>
      <c r="AP141" s="80" t="s">
        <v>1117</v>
      </c>
      <c r="AQ141" s="91" t="s">
        <v>1377</v>
      </c>
      <c r="AS141" s="48">
        <f t="shared" si="18"/>
        <v>-2.9999999999290594E-3</v>
      </c>
    </row>
    <row r="142" spans="1:45" s="47" customFormat="1" ht="42" customHeight="1">
      <c r="A142" s="67" t="s">
        <v>1216</v>
      </c>
      <c r="B142" s="66" t="s">
        <v>1210</v>
      </c>
      <c r="C142" s="14" t="s">
        <v>1211</v>
      </c>
      <c r="D142" s="66" t="s">
        <v>96</v>
      </c>
      <c r="E142" s="70" t="s">
        <v>1217</v>
      </c>
      <c r="F142" s="66" t="s">
        <v>1213</v>
      </c>
      <c r="G142" s="14" t="s">
        <v>1242</v>
      </c>
      <c r="H142" s="70" t="s">
        <v>10</v>
      </c>
      <c r="I142" s="68">
        <v>41017</v>
      </c>
      <c r="J142" s="15">
        <v>805.13</v>
      </c>
      <c r="K142" s="15">
        <f t="shared" si="22"/>
        <v>80.513000000000005</v>
      </c>
      <c r="L142" s="15">
        <f t="shared" si="23"/>
        <v>724.61699999999996</v>
      </c>
      <c r="M142" s="15">
        <v>0</v>
      </c>
      <c r="N142" s="15">
        <v>0</v>
      </c>
      <c r="O142" s="15">
        <v>0</v>
      </c>
      <c r="P142" s="15">
        <v>0</v>
      </c>
      <c r="Q142" s="15">
        <v>0</v>
      </c>
      <c r="R142" s="15">
        <v>0</v>
      </c>
      <c r="S142" s="15">
        <v>0</v>
      </c>
      <c r="T142" s="15">
        <v>0</v>
      </c>
      <c r="U142" s="15">
        <v>0</v>
      </c>
      <c r="V142" s="15">
        <v>0</v>
      </c>
      <c r="W142" s="15">
        <v>0</v>
      </c>
      <c r="X142" s="15">
        <v>0</v>
      </c>
      <c r="Y142" s="15">
        <v>0</v>
      </c>
      <c r="Z142" s="15">
        <v>0</v>
      </c>
      <c r="AA142" s="15">
        <v>108.69</v>
      </c>
      <c r="AB142" s="15">
        <v>0</v>
      </c>
      <c r="AC142" s="15">
        <v>144.91999999999999</v>
      </c>
      <c r="AD142" s="15">
        <v>144.91999999999999</v>
      </c>
      <c r="AE142" s="15">
        <v>144.91999999999999</v>
      </c>
      <c r="AF142" s="15">
        <v>0</v>
      </c>
      <c r="AG142" s="15">
        <v>144.91999999999999</v>
      </c>
      <c r="AH142" s="15">
        <v>0</v>
      </c>
      <c r="AI142" s="15">
        <v>36.25</v>
      </c>
      <c r="AJ142" s="15">
        <v>0</v>
      </c>
      <c r="AK142" s="15">
        <v>0</v>
      </c>
      <c r="AL142" s="15"/>
      <c r="AM142" s="15"/>
      <c r="AN142" s="15">
        <f t="shared" si="25"/>
        <v>724.61999999999989</v>
      </c>
      <c r="AO142" s="15">
        <f t="shared" si="20"/>
        <v>80.510000000000105</v>
      </c>
      <c r="AP142" s="80" t="s">
        <v>1350</v>
      </c>
      <c r="AQ142" s="91" t="s">
        <v>1351</v>
      </c>
      <c r="AS142" s="48">
        <f t="shared" si="18"/>
        <v>-2.9999999999290594E-3</v>
      </c>
    </row>
    <row r="143" spans="1:45" s="47" customFormat="1" ht="41.25" customHeight="1">
      <c r="A143" s="67" t="s">
        <v>1218</v>
      </c>
      <c r="B143" s="66" t="s">
        <v>1210</v>
      </c>
      <c r="C143" s="14" t="s">
        <v>1211</v>
      </c>
      <c r="D143" s="66" t="s">
        <v>96</v>
      </c>
      <c r="E143" s="70" t="s">
        <v>1219</v>
      </c>
      <c r="F143" s="66" t="s">
        <v>1213</v>
      </c>
      <c r="G143" s="14" t="s">
        <v>1242</v>
      </c>
      <c r="H143" s="70" t="s">
        <v>10</v>
      </c>
      <c r="I143" s="68">
        <v>41017</v>
      </c>
      <c r="J143" s="15">
        <v>805.13</v>
      </c>
      <c r="K143" s="15">
        <f t="shared" si="22"/>
        <v>80.513000000000005</v>
      </c>
      <c r="L143" s="15">
        <f t="shared" si="23"/>
        <v>724.61699999999996</v>
      </c>
      <c r="M143" s="15">
        <v>0</v>
      </c>
      <c r="N143" s="15">
        <v>0</v>
      </c>
      <c r="O143" s="15">
        <v>0</v>
      </c>
      <c r="P143" s="15">
        <v>0</v>
      </c>
      <c r="Q143" s="15">
        <v>0</v>
      </c>
      <c r="R143" s="15">
        <v>0</v>
      </c>
      <c r="S143" s="15">
        <v>0</v>
      </c>
      <c r="T143" s="15">
        <v>0</v>
      </c>
      <c r="U143" s="15">
        <v>0</v>
      </c>
      <c r="V143" s="15">
        <v>0</v>
      </c>
      <c r="W143" s="15">
        <v>0</v>
      </c>
      <c r="X143" s="15">
        <v>0</v>
      </c>
      <c r="Y143" s="15">
        <v>0</v>
      </c>
      <c r="Z143" s="15">
        <v>0</v>
      </c>
      <c r="AA143" s="15">
        <v>108.69</v>
      </c>
      <c r="AB143" s="15">
        <v>0</v>
      </c>
      <c r="AC143" s="15">
        <v>144.91999999999999</v>
      </c>
      <c r="AD143" s="15">
        <v>144.91999999999999</v>
      </c>
      <c r="AE143" s="15">
        <v>144.91999999999999</v>
      </c>
      <c r="AF143" s="15">
        <v>0</v>
      </c>
      <c r="AG143" s="15">
        <v>144.91999999999999</v>
      </c>
      <c r="AH143" s="15">
        <v>0</v>
      </c>
      <c r="AI143" s="15">
        <v>36.25</v>
      </c>
      <c r="AJ143" s="15">
        <v>0</v>
      </c>
      <c r="AK143" s="15">
        <v>0</v>
      </c>
      <c r="AL143" s="15"/>
      <c r="AM143" s="15"/>
      <c r="AN143" s="15">
        <f t="shared" si="25"/>
        <v>724.61999999999989</v>
      </c>
      <c r="AO143" s="15">
        <f t="shared" si="20"/>
        <v>80.510000000000105</v>
      </c>
      <c r="AP143" s="80" t="s">
        <v>1524</v>
      </c>
      <c r="AQ143" s="91" t="s">
        <v>1347</v>
      </c>
      <c r="AS143" s="48">
        <f t="shared" si="18"/>
        <v>-2.9999999999290594E-3</v>
      </c>
    </row>
    <row r="144" spans="1:45" s="47" customFormat="1" ht="36.75" customHeight="1">
      <c r="A144" s="67" t="s">
        <v>1220</v>
      </c>
      <c r="B144" s="66" t="s">
        <v>1210</v>
      </c>
      <c r="C144" s="14" t="s">
        <v>126</v>
      </c>
      <c r="D144" s="66" t="s">
        <v>96</v>
      </c>
      <c r="E144" s="71" t="s">
        <v>1221</v>
      </c>
      <c r="F144" s="66" t="s">
        <v>1213</v>
      </c>
      <c r="G144" s="14" t="s">
        <v>1242</v>
      </c>
      <c r="H144" s="71" t="s">
        <v>10</v>
      </c>
      <c r="I144" s="68">
        <v>41017</v>
      </c>
      <c r="J144" s="15">
        <v>693.28</v>
      </c>
      <c r="K144" s="15">
        <f t="shared" si="22"/>
        <v>69.328000000000003</v>
      </c>
      <c r="L144" s="15">
        <f t="shared" si="23"/>
        <v>623.952</v>
      </c>
      <c r="M144" s="15">
        <v>0</v>
      </c>
      <c r="N144" s="15">
        <v>0</v>
      </c>
      <c r="O144" s="15">
        <v>0</v>
      </c>
      <c r="P144" s="15">
        <v>0</v>
      </c>
      <c r="Q144" s="15">
        <v>0</v>
      </c>
      <c r="R144" s="15">
        <v>0</v>
      </c>
      <c r="S144" s="15">
        <v>0</v>
      </c>
      <c r="T144" s="15">
        <v>0</v>
      </c>
      <c r="U144" s="15">
        <v>0</v>
      </c>
      <c r="V144" s="15">
        <v>0</v>
      </c>
      <c r="W144" s="15">
        <v>0</v>
      </c>
      <c r="X144" s="15">
        <v>0</v>
      </c>
      <c r="Y144" s="15">
        <v>0</v>
      </c>
      <c r="Z144" s="15">
        <v>0</v>
      </c>
      <c r="AA144" s="15">
        <v>0</v>
      </c>
      <c r="AB144" s="15">
        <v>0</v>
      </c>
      <c r="AC144" s="15">
        <v>72.790000000000006</v>
      </c>
      <c r="AD144" s="15">
        <v>72.790000000000006</v>
      </c>
      <c r="AE144" s="15">
        <v>176.79</v>
      </c>
      <c r="AF144" s="15">
        <v>0</v>
      </c>
      <c r="AG144" s="15">
        <v>176.79</v>
      </c>
      <c r="AH144" s="15">
        <v>-72.790000000000006</v>
      </c>
      <c r="AI144" s="15">
        <v>124.79</v>
      </c>
      <c r="AJ144" s="15">
        <v>72.790000000000006</v>
      </c>
      <c r="AK144" s="15">
        <v>0</v>
      </c>
      <c r="AL144" s="15"/>
      <c r="AM144" s="15"/>
      <c r="AN144" s="15">
        <f t="shared" si="25"/>
        <v>623.94999999999993</v>
      </c>
      <c r="AO144" s="15">
        <f t="shared" si="20"/>
        <v>69.330000000000041</v>
      </c>
      <c r="AP144" s="80" t="s">
        <v>1288</v>
      </c>
      <c r="AQ144" s="91" t="s">
        <v>1347</v>
      </c>
      <c r="AS144" s="48">
        <f t="shared" si="18"/>
        <v>2.0000000000663931E-3</v>
      </c>
    </row>
    <row r="145" spans="1:45" s="47" customFormat="1" ht="37.5" customHeight="1">
      <c r="A145" s="67" t="s">
        <v>1222</v>
      </c>
      <c r="B145" s="66" t="s">
        <v>1210</v>
      </c>
      <c r="C145" s="14" t="s">
        <v>126</v>
      </c>
      <c r="D145" s="66" t="s">
        <v>96</v>
      </c>
      <c r="E145" s="71" t="s">
        <v>1223</v>
      </c>
      <c r="F145" s="66" t="s">
        <v>1213</v>
      </c>
      <c r="G145" s="14" t="s">
        <v>1242</v>
      </c>
      <c r="H145" s="71" t="s">
        <v>10</v>
      </c>
      <c r="I145" s="68">
        <v>41017</v>
      </c>
      <c r="J145" s="15">
        <v>693.28</v>
      </c>
      <c r="K145" s="15">
        <f t="shared" si="22"/>
        <v>69.328000000000003</v>
      </c>
      <c r="L145" s="15">
        <f t="shared" si="23"/>
        <v>623.952</v>
      </c>
      <c r="M145" s="15">
        <v>0</v>
      </c>
      <c r="N145" s="15">
        <v>0</v>
      </c>
      <c r="O145" s="15">
        <v>0</v>
      </c>
      <c r="P145" s="15">
        <v>0</v>
      </c>
      <c r="Q145" s="15">
        <v>0</v>
      </c>
      <c r="R145" s="15">
        <v>0</v>
      </c>
      <c r="S145" s="15">
        <v>0</v>
      </c>
      <c r="T145" s="15">
        <v>0</v>
      </c>
      <c r="U145" s="15">
        <v>0</v>
      </c>
      <c r="V145" s="15">
        <v>0</v>
      </c>
      <c r="W145" s="15">
        <v>0</v>
      </c>
      <c r="X145" s="15">
        <v>0</v>
      </c>
      <c r="Y145" s="15">
        <v>0</v>
      </c>
      <c r="Z145" s="15">
        <v>0</v>
      </c>
      <c r="AA145" s="15">
        <v>0</v>
      </c>
      <c r="AB145" s="15">
        <v>0</v>
      </c>
      <c r="AC145" s="15">
        <v>72.790000000000006</v>
      </c>
      <c r="AD145" s="15">
        <v>72.790000000000006</v>
      </c>
      <c r="AE145" s="15">
        <v>176.79</v>
      </c>
      <c r="AF145" s="15">
        <v>0</v>
      </c>
      <c r="AG145" s="15">
        <v>176.79</v>
      </c>
      <c r="AH145" s="15">
        <v>-72.790000000000006</v>
      </c>
      <c r="AI145" s="15">
        <v>124.79</v>
      </c>
      <c r="AJ145" s="15">
        <v>72.790000000000006</v>
      </c>
      <c r="AK145" s="15">
        <v>0</v>
      </c>
      <c r="AL145" s="15"/>
      <c r="AM145" s="15"/>
      <c r="AN145" s="15">
        <f t="shared" si="25"/>
        <v>623.94999999999993</v>
      </c>
      <c r="AO145" s="15">
        <f t="shared" si="20"/>
        <v>69.330000000000041</v>
      </c>
      <c r="AP145" s="80" t="s">
        <v>1521</v>
      </c>
      <c r="AQ145" s="91" t="s">
        <v>1347</v>
      </c>
      <c r="AS145" s="48">
        <f t="shared" si="18"/>
        <v>2.0000000000663931E-3</v>
      </c>
    </row>
    <row r="146" spans="1:45" s="47" customFormat="1" ht="41.25" customHeight="1">
      <c r="A146" s="67" t="s">
        <v>1224</v>
      </c>
      <c r="B146" s="66" t="s">
        <v>1210</v>
      </c>
      <c r="C146" s="14" t="s">
        <v>126</v>
      </c>
      <c r="D146" s="66" t="s">
        <v>96</v>
      </c>
      <c r="E146" s="71" t="s">
        <v>1225</v>
      </c>
      <c r="F146" s="66" t="s">
        <v>1213</v>
      </c>
      <c r="G146" s="14" t="s">
        <v>1242</v>
      </c>
      <c r="H146" s="71" t="s">
        <v>10</v>
      </c>
      <c r="I146" s="68">
        <v>41017</v>
      </c>
      <c r="J146" s="15">
        <v>693.28</v>
      </c>
      <c r="K146" s="15">
        <f t="shared" si="22"/>
        <v>69.328000000000003</v>
      </c>
      <c r="L146" s="15">
        <f t="shared" si="23"/>
        <v>623.952</v>
      </c>
      <c r="M146" s="15">
        <v>0</v>
      </c>
      <c r="N146" s="15">
        <v>0</v>
      </c>
      <c r="O146" s="15">
        <v>0</v>
      </c>
      <c r="P146" s="15">
        <v>0</v>
      </c>
      <c r="Q146" s="15">
        <v>0</v>
      </c>
      <c r="R146" s="15">
        <v>0</v>
      </c>
      <c r="S146" s="15">
        <v>0</v>
      </c>
      <c r="T146" s="15">
        <v>0</v>
      </c>
      <c r="U146" s="15">
        <v>0</v>
      </c>
      <c r="V146" s="15">
        <v>0</v>
      </c>
      <c r="W146" s="15">
        <v>0</v>
      </c>
      <c r="X146" s="15">
        <v>0</v>
      </c>
      <c r="Y146" s="15">
        <v>0</v>
      </c>
      <c r="Z146" s="15">
        <v>0</v>
      </c>
      <c r="AA146" s="15">
        <v>0</v>
      </c>
      <c r="AB146" s="15">
        <v>0</v>
      </c>
      <c r="AC146" s="15">
        <v>72.790000000000006</v>
      </c>
      <c r="AD146" s="15">
        <v>72.790000000000006</v>
      </c>
      <c r="AE146" s="15">
        <v>176.79</v>
      </c>
      <c r="AF146" s="15">
        <v>0</v>
      </c>
      <c r="AG146" s="15">
        <v>176.79</v>
      </c>
      <c r="AH146" s="15">
        <v>-72.790000000000006</v>
      </c>
      <c r="AI146" s="15">
        <v>124.79</v>
      </c>
      <c r="AJ146" s="15">
        <v>72.790000000000006</v>
      </c>
      <c r="AK146" s="15">
        <v>0</v>
      </c>
      <c r="AL146" s="15"/>
      <c r="AM146" s="15"/>
      <c r="AN146" s="15">
        <f t="shared" si="25"/>
        <v>623.94999999999993</v>
      </c>
      <c r="AO146" s="15">
        <f t="shared" si="20"/>
        <v>69.330000000000041</v>
      </c>
      <c r="AP146" s="80" t="s">
        <v>1593</v>
      </c>
      <c r="AQ146" s="91" t="s">
        <v>1519</v>
      </c>
      <c r="AS146" s="48">
        <f t="shared" si="18"/>
        <v>2.0000000000663931E-3</v>
      </c>
    </row>
    <row r="147" spans="1:45" s="47" customFormat="1" ht="41.25" customHeight="1">
      <c r="A147" s="67" t="s">
        <v>1226</v>
      </c>
      <c r="B147" s="66" t="s">
        <v>1210</v>
      </c>
      <c r="C147" s="14" t="s">
        <v>126</v>
      </c>
      <c r="D147" s="66" t="s">
        <v>96</v>
      </c>
      <c r="E147" s="71" t="s">
        <v>1227</v>
      </c>
      <c r="F147" s="66" t="s">
        <v>1213</v>
      </c>
      <c r="G147" s="14" t="s">
        <v>1242</v>
      </c>
      <c r="H147" s="71" t="s">
        <v>10</v>
      </c>
      <c r="I147" s="68">
        <v>41017</v>
      </c>
      <c r="J147" s="15">
        <v>693.28</v>
      </c>
      <c r="K147" s="15">
        <f t="shared" si="22"/>
        <v>69.328000000000003</v>
      </c>
      <c r="L147" s="15">
        <f t="shared" si="23"/>
        <v>623.952</v>
      </c>
      <c r="M147" s="15">
        <v>0</v>
      </c>
      <c r="N147" s="15">
        <v>0</v>
      </c>
      <c r="O147" s="15">
        <v>0</v>
      </c>
      <c r="P147" s="15">
        <v>0</v>
      </c>
      <c r="Q147" s="15">
        <v>0</v>
      </c>
      <c r="R147" s="15">
        <v>0</v>
      </c>
      <c r="S147" s="15">
        <v>0</v>
      </c>
      <c r="T147" s="15">
        <v>0</v>
      </c>
      <c r="U147" s="15">
        <v>0</v>
      </c>
      <c r="V147" s="15">
        <v>0</v>
      </c>
      <c r="W147" s="15">
        <v>0</v>
      </c>
      <c r="X147" s="15">
        <v>0</v>
      </c>
      <c r="Y147" s="15">
        <v>0</v>
      </c>
      <c r="Z147" s="15">
        <v>0</v>
      </c>
      <c r="AA147" s="15">
        <v>0</v>
      </c>
      <c r="AB147" s="15">
        <v>0</v>
      </c>
      <c r="AC147" s="15">
        <v>72.790000000000006</v>
      </c>
      <c r="AD147" s="15">
        <v>72.790000000000006</v>
      </c>
      <c r="AE147" s="15">
        <v>176.79</v>
      </c>
      <c r="AF147" s="15">
        <v>0</v>
      </c>
      <c r="AG147" s="15">
        <v>176.79</v>
      </c>
      <c r="AH147" s="15">
        <v>-72.790000000000006</v>
      </c>
      <c r="AI147" s="15">
        <v>124.79</v>
      </c>
      <c r="AJ147" s="15">
        <v>72.790000000000006</v>
      </c>
      <c r="AK147" s="15">
        <v>0</v>
      </c>
      <c r="AL147" s="15"/>
      <c r="AM147" s="15"/>
      <c r="AN147" s="15">
        <f t="shared" si="25"/>
        <v>623.94999999999993</v>
      </c>
      <c r="AO147" s="15">
        <f t="shared" si="20"/>
        <v>69.330000000000041</v>
      </c>
      <c r="AP147" s="80" t="s">
        <v>1352</v>
      </c>
      <c r="AQ147" s="91" t="s">
        <v>1353</v>
      </c>
      <c r="AS147" s="48">
        <f t="shared" si="18"/>
        <v>2.0000000000663931E-3</v>
      </c>
    </row>
    <row r="148" spans="1:45" s="47" customFormat="1" ht="39" customHeight="1">
      <c r="A148" s="67" t="s">
        <v>1228</v>
      </c>
      <c r="B148" s="66" t="s">
        <v>1210</v>
      </c>
      <c r="C148" s="14" t="s">
        <v>126</v>
      </c>
      <c r="D148" s="66" t="s">
        <v>96</v>
      </c>
      <c r="E148" s="71" t="s">
        <v>1229</v>
      </c>
      <c r="F148" s="66" t="s">
        <v>1213</v>
      </c>
      <c r="G148" s="14" t="s">
        <v>1242</v>
      </c>
      <c r="H148" s="71" t="s">
        <v>10</v>
      </c>
      <c r="I148" s="68">
        <v>41017</v>
      </c>
      <c r="J148" s="15">
        <v>693.28</v>
      </c>
      <c r="K148" s="15">
        <f t="shared" si="22"/>
        <v>69.328000000000003</v>
      </c>
      <c r="L148" s="15">
        <f t="shared" si="23"/>
        <v>623.952</v>
      </c>
      <c r="M148" s="15">
        <v>0</v>
      </c>
      <c r="N148" s="15">
        <v>0</v>
      </c>
      <c r="O148" s="15">
        <v>0</v>
      </c>
      <c r="P148" s="15">
        <v>0</v>
      </c>
      <c r="Q148" s="15">
        <v>0</v>
      </c>
      <c r="R148" s="15">
        <v>0</v>
      </c>
      <c r="S148" s="15">
        <v>0</v>
      </c>
      <c r="T148" s="15">
        <v>0</v>
      </c>
      <c r="U148" s="15">
        <v>0</v>
      </c>
      <c r="V148" s="15">
        <v>0</v>
      </c>
      <c r="W148" s="15">
        <v>0</v>
      </c>
      <c r="X148" s="15">
        <v>0</v>
      </c>
      <c r="Y148" s="15">
        <v>0</v>
      </c>
      <c r="Z148" s="15">
        <v>0</v>
      </c>
      <c r="AA148" s="15">
        <v>0</v>
      </c>
      <c r="AB148" s="15">
        <v>0</v>
      </c>
      <c r="AC148" s="15">
        <v>72.790000000000006</v>
      </c>
      <c r="AD148" s="15">
        <v>72.790000000000006</v>
      </c>
      <c r="AE148" s="15">
        <v>176.79</v>
      </c>
      <c r="AF148" s="15">
        <v>0</v>
      </c>
      <c r="AG148" s="15">
        <v>176.79</v>
      </c>
      <c r="AH148" s="15">
        <v>-72.790000000000006</v>
      </c>
      <c r="AI148" s="15">
        <v>124.79</v>
      </c>
      <c r="AJ148" s="15">
        <v>72.790000000000006</v>
      </c>
      <c r="AK148" s="15">
        <v>0</v>
      </c>
      <c r="AL148" s="15"/>
      <c r="AM148" s="15"/>
      <c r="AN148" s="15">
        <f t="shared" si="25"/>
        <v>623.94999999999993</v>
      </c>
      <c r="AO148" s="15">
        <f t="shared" si="20"/>
        <v>69.330000000000041</v>
      </c>
      <c r="AP148" s="80" t="s">
        <v>1637</v>
      </c>
      <c r="AQ148" s="91" t="s">
        <v>359</v>
      </c>
      <c r="AS148" s="48">
        <f t="shared" ref="AS148:AS211" si="26">L148-AN148</f>
        <v>2.0000000000663931E-3</v>
      </c>
    </row>
    <row r="149" spans="1:45" s="47" customFormat="1" ht="50.1" customHeight="1">
      <c r="A149" s="67" t="s">
        <v>1236</v>
      </c>
      <c r="B149" s="14" t="s">
        <v>1237</v>
      </c>
      <c r="C149" s="14" t="s">
        <v>1230</v>
      </c>
      <c r="D149" s="14" t="s">
        <v>1231</v>
      </c>
      <c r="E149" s="14" t="s">
        <v>1238</v>
      </c>
      <c r="F149" s="14" t="s">
        <v>1235</v>
      </c>
      <c r="G149" s="14" t="s">
        <v>1242</v>
      </c>
      <c r="H149" s="71" t="s">
        <v>32</v>
      </c>
      <c r="I149" s="68">
        <v>41171</v>
      </c>
      <c r="J149" s="15">
        <v>1100</v>
      </c>
      <c r="K149" s="15">
        <f t="shared" si="22"/>
        <v>110</v>
      </c>
      <c r="L149" s="15">
        <f t="shared" si="23"/>
        <v>990</v>
      </c>
      <c r="M149" s="15">
        <v>0</v>
      </c>
      <c r="N149" s="15">
        <v>0</v>
      </c>
      <c r="O149" s="15">
        <v>0</v>
      </c>
      <c r="P149" s="15">
        <v>0</v>
      </c>
      <c r="Q149" s="15">
        <v>0</v>
      </c>
      <c r="R149" s="15">
        <v>0</v>
      </c>
      <c r="S149" s="15">
        <v>0</v>
      </c>
      <c r="T149" s="15">
        <v>0</v>
      </c>
      <c r="U149" s="15">
        <v>0</v>
      </c>
      <c r="V149" s="15">
        <v>0</v>
      </c>
      <c r="W149" s="15">
        <v>0</v>
      </c>
      <c r="X149" s="15">
        <v>0</v>
      </c>
      <c r="Y149" s="15">
        <v>0</v>
      </c>
      <c r="Z149" s="15">
        <v>0</v>
      </c>
      <c r="AA149" s="15">
        <v>66</v>
      </c>
      <c r="AB149" s="15">
        <v>0</v>
      </c>
      <c r="AC149" s="15">
        <v>198</v>
      </c>
      <c r="AD149" s="15">
        <v>198</v>
      </c>
      <c r="AE149" s="15">
        <v>198</v>
      </c>
      <c r="AF149" s="15">
        <v>0</v>
      </c>
      <c r="AG149" s="15">
        <v>198</v>
      </c>
      <c r="AH149" s="15">
        <v>0</v>
      </c>
      <c r="AI149" s="15">
        <v>132</v>
      </c>
      <c r="AJ149" s="15">
        <v>0</v>
      </c>
      <c r="AK149" s="15">
        <v>0</v>
      </c>
      <c r="AL149" s="15"/>
      <c r="AM149" s="15"/>
      <c r="AN149" s="15">
        <f t="shared" si="25"/>
        <v>990</v>
      </c>
      <c r="AO149" s="15">
        <f t="shared" si="20"/>
        <v>110</v>
      </c>
      <c r="AP149" s="80" t="s">
        <v>1943</v>
      </c>
      <c r="AQ149" s="91" t="s">
        <v>1828</v>
      </c>
      <c r="AS149" s="48">
        <f t="shared" si="26"/>
        <v>0</v>
      </c>
    </row>
    <row r="150" spans="1:45" s="47" customFormat="1" ht="50.1" customHeight="1">
      <c r="A150" s="67" t="s">
        <v>1239</v>
      </c>
      <c r="B150" s="14" t="s">
        <v>1240</v>
      </c>
      <c r="C150" s="14" t="s">
        <v>1230</v>
      </c>
      <c r="D150" s="14" t="s">
        <v>1231</v>
      </c>
      <c r="E150" s="14" t="s">
        <v>1241</v>
      </c>
      <c r="F150" s="14" t="s">
        <v>1235</v>
      </c>
      <c r="G150" s="14" t="s">
        <v>1242</v>
      </c>
      <c r="H150" s="71" t="s">
        <v>32</v>
      </c>
      <c r="I150" s="68">
        <v>41171</v>
      </c>
      <c r="J150" s="15">
        <v>1100</v>
      </c>
      <c r="K150" s="15">
        <f t="shared" si="22"/>
        <v>110</v>
      </c>
      <c r="L150" s="15">
        <f t="shared" si="23"/>
        <v>990</v>
      </c>
      <c r="M150" s="15">
        <v>0</v>
      </c>
      <c r="N150" s="15">
        <v>0</v>
      </c>
      <c r="O150" s="15">
        <v>0</v>
      </c>
      <c r="P150" s="15">
        <v>0</v>
      </c>
      <c r="Q150" s="15">
        <v>0</v>
      </c>
      <c r="R150" s="15">
        <v>0</v>
      </c>
      <c r="S150" s="15">
        <v>0</v>
      </c>
      <c r="T150" s="15">
        <v>0</v>
      </c>
      <c r="U150" s="15">
        <v>0</v>
      </c>
      <c r="V150" s="15">
        <v>0</v>
      </c>
      <c r="W150" s="15">
        <v>0</v>
      </c>
      <c r="X150" s="15">
        <v>0</v>
      </c>
      <c r="Y150" s="15">
        <v>0</v>
      </c>
      <c r="Z150" s="15">
        <v>0</v>
      </c>
      <c r="AA150" s="15">
        <v>66</v>
      </c>
      <c r="AB150" s="15">
        <v>0</v>
      </c>
      <c r="AC150" s="15">
        <v>198</v>
      </c>
      <c r="AD150" s="15">
        <v>198</v>
      </c>
      <c r="AE150" s="15">
        <v>198</v>
      </c>
      <c r="AF150" s="15">
        <v>0</v>
      </c>
      <c r="AG150" s="15">
        <v>198</v>
      </c>
      <c r="AH150" s="15">
        <v>0</v>
      </c>
      <c r="AI150" s="15">
        <v>132</v>
      </c>
      <c r="AJ150" s="15">
        <v>0</v>
      </c>
      <c r="AK150" s="15">
        <v>0</v>
      </c>
      <c r="AL150" s="15"/>
      <c r="AM150" s="15"/>
      <c r="AN150" s="15">
        <f t="shared" si="25"/>
        <v>990</v>
      </c>
      <c r="AO150" s="15">
        <f t="shared" si="20"/>
        <v>110</v>
      </c>
      <c r="AP150" s="80" t="s">
        <v>171</v>
      </c>
      <c r="AQ150" s="91" t="s">
        <v>1518</v>
      </c>
      <c r="AS150" s="48">
        <f t="shared" si="26"/>
        <v>0</v>
      </c>
    </row>
    <row r="151" spans="1:45" s="47" customFormat="1" ht="37.5" customHeight="1">
      <c r="A151" s="67" t="s">
        <v>103</v>
      </c>
      <c r="B151" s="14" t="s">
        <v>101</v>
      </c>
      <c r="C151" s="14" t="s">
        <v>104</v>
      </c>
      <c r="D151" s="14" t="s">
        <v>105</v>
      </c>
      <c r="E151" s="66">
        <v>13002111</v>
      </c>
      <c r="F151" s="14" t="s">
        <v>106</v>
      </c>
      <c r="G151" s="46" t="s">
        <v>1104</v>
      </c>
      <c r="H151" s="14" t="s">
        <v>102</v>
      </c>
      <c r="I151" s="57">
        <v>39326</v>
      </c>
      <c r="J151" s="15">
        <v>1959</v>
      </c>
      <c r="K151" s="15">
        <f t="shared" si="22"/>
        <v>195.9</v>
      </c>
      <c r="L151" s="15">
        <f t="shared" si="23"/>
        <v>1763.1</v>
      </c>
      <c r="M151" s="15">
        <v>0</v>
      </c>
      <c r="N151" s="15">
        <v>0</v>
      </c>
      <c r="O151" s="15">
        <v>0</v>
      </c>
      <c r="P151" s="15">
        <v>0</v>
      </c>
      <c r="Q151" s="15">
        <v>0</v>
      </c>
      <c r="R151" s="15">
        <v>0</v>
      </c>
      <c r="S151" s="15">
        <v>0</v>
      </c>
      <c r="T151" s="15">
        <v>0</v>
      </c>
      <c r="U151" s="15">
        <v>0</v>
      </c>
      <c r="V151" s="16">
        <v>117.54</v>
      </c>
      <c r="W151" s="15">
        <v>352.92</v>
      </c>
      <c r="X151" s="15">
        <v>352.92</v>
      </c>
      <c r="Y151" s="15">
        <v>352.92</v>
      </c>
      <c r="Z151" s="15">
        <v>352.92</v>
      </c>
      <c r="AA151" s="15">
        <v>233.88</v>
      </c>
      <c r="AB151" s="15">
        <v>0</v>
      </c>
      <c r="AC151" s="15">
        <v>0</v>
      </c>
      <c r="AD151" s="15">
        <v>0</v>
      </c>
      <c r="AE151" s="15">
        <v>0</v>
      </c>
      <c r="AF151" s="15">
        <v>0</v>
      </c>
      <c r="AG151" s="15">
        <v>0</v>
      </c>
      <c r="AH151" s="15">
        <v>0</v>
      </c>
      <c r="AI151" s="15">
        <v>0</v>
      </c>
      <c r="AJ151" s="15">
        <v>0</v>
      </c>
      <c r="AK151" s="15">
        <v>0</v>
      </c>
      <c r="AL151" s="15"/>
      <c r="AM151" s="15"/>
      <c r="AN151" s="15">
        <f t="shared" si="25"/>
        <v>1763.1000000000004</v>
      </c>
      <c r="AO151" s="15">
        <f t="shared" si="20"/>
        <v>195.89999999999964</v>
      </c>
      <c r="AP151" s="80" t="s">
        <v>1291</v>
      </c>
      <c r="AQ151" s="91" t="s">
        <v>107</v>
      </c>
      <c r="AS151" s="48">
        <f t="shared" si="26"/>
        <v>0</v>
      </c>
    </row>
    <row r="152" spans="1:45" s="47" customFormat="1" ht="39.75" customHeight="1">
      <c r="A152" s="67" t="s">
        <v>108</v>
      </c>
      <c r="B152" s="14" t="s">
        <v>101</v>
      </c>
      <c r="C152" s="14" t="s">
        <v>109</v>
      </c>
      <c r="D152" s="14" t="s">
        <v>96</v>
      </c>
      <c r="E152" s="14" t="s">
        <v>110</v>
      </c>
      <c r="F152" s="46" t="s">
        <v>111</v>
      </c>
      <c r="G152" s="46" t="s">
        <v>1104</v>
      </c>
      <c r="H152" s="14" t="s">
        <v>112</v>
      </c>
      <c r="I152" s="57">
        <v>39569</v>
      </c>
      <c r="J152" s="15">
        <v>1609.12</v>
      </c>
      <c r="K152" s="15">
        <f t="shared" si="22"/>
        <v>160.91200000000001</v>
      </c>
      <c r="L152" s="15">
        <f t="shared" si="23"/>
        <v>1448.2079999999999</v>
      </c>
      <c r="M152" s="15">
        <v>0</v>
      </c>
      <c r="N152" s="15">
        <v>0</v>
      </c>
      <c r="O152" s="15">
        <v>0</v>
      </c>
      <c r="P152" s="15">
        <v>0</v>
      </c>
      <c r="Q152" s="15">
        <v>0</v>
      </c>
      <c r="R152" s="15">
        <v>0</v>
      </c>
      <c r="S152" s="15">
        <v>0</v>
      </c>
      <c r="T152" s="15">
        <v>0</v>
      </c>
      <c r="U152" s="15">
        <v>0</v>
      </c>
      <c r="V152" s="16">
        <v>0</v>
      </c>
      <c r="W152" s="15">
        <v>197.12</v>
      </c>
      <c r="X152" s="15">
        <v>289.64</v>
      </c>
      <c r="Y152" s="15">
        <v>289.64</v>
      </c>
      <c r="Z152" s="15">
        <v>289.64</v>
      </c>
      <c r="AA152" s="15">
        <v>289.64</v>
      </c>
      <c r="AB152" s="15">
        <v>0</v>
      </c>
      <c r="AC152" s="15">
        <v>92.53</v>
      </c>
      <c r="AD152" s="15">
        <v>0</v>
      </c>
      <c r="AE152" s="15">
        <v>0</v>
      </c>
      <c r="AF152" s="15">
        <v>0</v>
      </c>
      <c r="AG152" s="15">
        <v>0</v>
      </c>
      <c r="AH152" s="15">
        <v>0</v>
      </c>
      <c r="AI152" s="15">
        <v>0</v>
      </c>
      <c r="AJ152" s="15">
        <v>0</v>
      </c>
      <c r="AK152" s="15">
        <v>0</v>
      </c>
      <c r="AL152" s="15"/>
      <c r="AM152" s="15"/>
      <c r="AN152" s="15">
        <f>SUM(M152:AM152)</f>
        <v>1448.2099999999998</v>
      </c>
      <c r="AO152" s="15">
        <f t="shared" si="20"/>
        <v>160.91000000000008</v>
      </c>
      <c r="AP152" s="80" t="s">
        <v>1114</v>
      </c>
      <c r="AQ152" s="91" t="s">
        <v>1688</v>
      </c>
      <c r="AS152" s="48">
        <f t="shared" si="26"/>
        <v>-1.9999999999527063E-3</v>
      </c>
    </row>
    <row r="153" spans="1:45" s="47" customFormat="1" ht="50.1" customHeight="1">
      <c r="A153" s="55" t="s">
        <v>113</v>
      </c>
      <c r="B153" s="46" t="s">
        <v>101</v>
      </c>
      <c r="C153" s="46" t="s">
        <v>109</v>
      </c>
      <c r="D153" s="46" t="s">
        <v>96</v>
      </c>
      <c r="E153" s="46" t="s">
        <v>114</v>
      </c>
      <c r="F153" s="46" t="s">
        <v>111</v>
      </c>
      <c r="G153" s="46" t="s">
        <v>1104</v>
      </c>
      <c r="H153" s="46" t="s">
        <v>112</v>
      </c>
      <c r="I153" s="57">
        <v>39569</v>
      </c>
      <c r="J153" s="15">
        <v>1609.12</v>
      </c>
      <c r="K153" s="15">
        <f t="shared" si="22"/>
        <v>160.91200000000001</v>
      </c>
      <c r="L153" s="15">
        <f t="shared" si="23"/>
        <v>1448.2079999999999</v>
      </c>
      <c r="M153" s="15">
        <v>0</v>
      </c>
      <c r="N153" s="15">
        <v>0</v>
      </c>
      <c r="O153" s="15">
        <v>0</v>
      </c>
      <c r="P153" s="15">
        <v>0</v>
      </c>
      <c r="Q153" s="15">
        <v>0</v>
      </c>
      <c r="R153" s="15">
        <v>0</v>
      </c>
      <c r="S153" s="15">
        <v>0</v>
      </c>
      <c r="T153" s="15">
        <v>0</v>
      </c>
      <c r="U153" s="15">
        <v>0</v>
      </c>
      <c r="V153" s="16">
        <v>0</v>
      </c>
      <c r="W153" s="15">
        <v>197.12</v>
      </c>
      <c r="X153" s="15">
        <v>289.64</v>
      </c>
      <c r="Y153" s="15">
        <v>289.64</v>
      </c>
      <c r="Z153" s="15">
        <v>289.64</v>
      </c>
      <c r="AA153" s="15">
        <v>289.64</v>
      </c>
      <c r="AB153" s="15">
        <v>0</v>
      </c>
      <c r="AC153" s="15">
        <v>92.53</v>
      </c>
      <c r="AD153" s="15">
        <v>0</v>
      </c>
      <c r="AE153" s="15">
        <v>0</v>
      </c>
      <c r="AF153" s="15">
        <v>0</v>
      </c>
      <c r="AG153" s="15">
        <v>0</v>
      </c>
      <c r="AH153" s="15">
        <v>0</v>
      </c>
      <c r="AI153" s="15">
        <v>0</v>
      </c>
      <c r="AJ153" s="15">
        <v>0</v>
      </c>
      <c r="AK153" s="15">
        <v>0</v>
      </c>
      <c r="AL153" s="15"/>
      <c r="AM153" s="15"/>
      <c r="AN153" s="15">
        <f t="shared" si="25"/>
        <v>1448.2099999999998</v>
      </c>
      <c r="AO153" s="15">
        <f t="shared" si="20"/>
        <v>160.91000000000008</v>
      </c>
      <c r="AP153" s="80" t="s">
        <v>1117</v>
      </c>
      <c r="AQ153" s="91" t="s">
        <v>1377</v>
      </c>
      <c r="AS153" s="48">
        <f t="shared" si="26"/>
        <v>-1.9999999999527063E-3</v>
      </c>
    </row>
    <row r="154" spans="1:45" s="47" customFormat="1" ht="44.25" customHeight="1">
      <c r="A154" s="67" t="s">
        <v>115</v>
      </c>
      <c r="B154" s="14" t="s">
        <v>101</v>
      </c>
      <c r="C154" s="14" t="s">
        <v>109</v>
      </c>
      <c r="D154" s="14" t="s">
        <v>96</v>
      </c>
      <c r="E154" s="14" t="s">
        <v>116</v>
      </c>
      <c r="F154" s="46" t="s">
        <v>111</v>
      </c>
      <c r="G154" s="46" t="s">
        <v>1104</v>
      </c>
      <c r="H154" s="14" t="s">
        <v>112</v>
      </c>
      <c r="I154" s="57">
        <v>39569</v>
      </c>
      <c r="J154" s="15">
        <v>1609.12</v>
      </c>
      <c r="K154" s="15">
        <f t="shared" si="22"/>
        <v>160.91200000000001</v>
      </c>
      <c r="L154" s="15">
        <f t="shared" si="23"/>
        <v>1448.2079999999999</v>
      </c>
      <c r="M154" s="15">
        <v>0</v>
      </c>
      <c r="N154" s="15">
        <v>0</v>
      </c>
      <c r="O154" s="15">
        <v>0</v>
      </c>
      <c r="P154" s="15">
        <v>0</v>
      </c>
      <c r="Q154" s="15">
        <v>0</v>
      </c>
      <c r="R154" s="15">
        <v>0</v>
      </c>
      <c r="S154" s="15">
        <v>0</v>
      </c>
      <c r="T154" s="15">
        <v>0</v>
      </c>
      <c r="U154" s="15">
        <v>0</v>
      </c>
      <c r="V154" s="16">
        <v>0</v>
      </c>
      <c r="W154" s="15">
        <v>197.12</v>
      </c>
      <c r="X154" s="15">
        <v>289.64</v>
      </c>
      <c r="Y154" s="15">
        <v>289.64</v>
      </c>
      <c r="Z154" s="15">
        <v>289.64</v>
      </c>
      <c r="AA154" s="15">
        <v>289.64</v>
      </c>
      <c r="AB154" s="15">
        <v>0</v>
      </c>
      <c r="AC154" s="15">
        <v>92.53</v>
      </c>
      <c r="AD154" s="15">
        <v>0</v>
      </c>
      <c r="AE154" s="15">
        <v>0</v>
      </c>
      <c r="AF154" s="15">
        <v>0</v>
      </c>
      <c r="AG154" s="15">
        <v>0</v>
      </c>
      <c r="AH154" s="15">
        <v>0</v>
      </c>
      <c r="AI154" s="15">
        <v>0</v>
      </c>
      <c r="AJ154" s="15">
        <v>0</v>
      </c>
      <c r="AK154" s="15">
        <v>0</v>
      </c>
      <c r="AL154" s="15"/>
      <c r="AM154" s="15"/>
      <c r="AN154" s="15">
        <f t="shared" si="25"/>
        <v>1448.2099999999998</v>
      </c>
      <c r="AO154" s="15">
        <f t="shared" si="20"/>
        <v>160.91000000000008</v>
      </c>
      <c r="AP154" s="80" t="s">
        <v>1288</v>
      </c>
      <c r="AQ154" s="91" t="s">
        <v>1287</v>
      </c>
      <c r="AS154" s="48">
        <f t="shared" si="26"/>
        <v>-1.9999999999527063E-3</v>
      </c>
    </row>
    <row r="155" spans="1:45" s="47" customFormat="1" ht="44.25" customHeight="1">
      <c r="A155" s="55" t="s">
        <v>117</v>
      </c>
      <c r="B155" s="46" t="s">
        <v>101</v>
      </c>
      <c r="C155" s="46" t="s">
        <v>109</v>
      </c>
      <c r="D155" s="46" t="s">
        <v>96</v>
      </c>
      <c r="E155" s="46" t="s">
        <v>118</v>
      </c>
      <c r="F155" s="46" t="s">
        <v>111</v>
      </c>
      <c r="G155" s="46" t="s">
        <v>1104</v>
      </c>
      <c r="H155" s="46" t="s">
        <v>112</v>
      </c>
      <c r="I155" s="57">
        <v>39569</v>
      </c>
      <c r="J155" s="15">
        <v>1609.12</v>
      </c>
      <c r="K155" s="15">
        <f t="shared" si="22"/>
        <v>160.91200000000001</v>
      </c>
      <c r="L155" s="15">
        <f t="shared" si="23"/>
        <v>1448.2079999999999</v>
      </c>
      <c r="M155" s="15">
        <v>0</v>
      </c>
      <c r="N155" s="15">
        <v>0</v>
      </c>
      <c r="O155" s="15">
        <v>0</v>
      </c>
      <c r="P155" s="15">
        <v>0</v>
      </c>
      <c r="Q155" s="15">
        <v>0</v>
      </c>
      <c r="R155" s="15">
        <v>0</v>
      </c>
      <c r="S155" s="15">
        <v>0</v>
      </c>
      <c r="T155" s="15">
        <v>0</v>
      </c>
      <c r="U155" s="15">
        <v>0</v>
      </c>
      <c r="V155" s="16">
        <v>0</v>
      </c>
      <c r="W155" s="15">
        <v>197.12</v>
      </c>
      <c r="X155" s="15">
        <v>289.64</v>
      </c>
      <c r="Y155" s="15">
        <v>289.64</v>
      </c>
      <c r="Z155" s="15">
        <v>289.64</v>
      </c>
      <c r="AA155" s="15">
        <v>289.64</v>
      </c>
      <c r="AB155" s="15">
        <v>0</v>
      </c>
      <c r="AC155" s="15">
        <v>92.53</v>
      </c>
      <c r="AD155" s="15">
        <v>0</v>
      </c>
      <c r="AE155" s="15">
        <v>0</v>
      </c>
      <c r="AF155" s="15">
        <v>0</v>
      </c>
      <c r="AG155" s="15">
        <v>0</v>
      </c>
      <c r="AH155" s="15">
        <v>0</v>
      </c>
      <c r="AI155" s="15">
        <v>0</v>
      </c>
      <c r="AJ155" s="15">
        <v>0</v>
      </c>
      <c r="AK155" s="15">
        <v>0</v>
      </c>
      <c r="AL155" s="15"/>
      <c r="AM155" s="15"/>
      <c r="AN155" s="15">
        <f t="shared" si="25"/>
        <v>1448.2099999999998</v>
      </c>
      <c r="AO155" s="15">
        <f t="shared" si="20"/>
        <v>160.91000000000008</v>
      </c>
      <c r="AP155" s="80" t="s">
        <v>1593</v>
      </c>
      <c r="AQ155" s="91" t="s">
        <v>1519</v>
      </c>
      <c r="AS155" s="48">
        <f t="shared" si="26"/>
        <v>-1.9999999999527063E-3</v>
      </c>
    </row>
    <row r="156" spans="1:45" s="47" customFormat="1" ht="42" customHeight="1">
      <c r="A156" s="67" t="s">
        <v>120</v>
      </c>
      <c r="B156" s="14" t="s">
        <v>101</v>
      </c>
      <c r="C156" s="14" t="s">
        <v>109</v>
      </c>
      <c r="D156" s="14" t="s">
        <v>96</v>
      </c>
      <c r="E156" s="14" t="s">
        <v>121</v>
      </c>
      <c r="F156" s="46" t="s">
        <v>111</v>
      </c>
      <c r="G156" s="46" t="s">
        <v>1104</v>
      </c>
      <c r="H156" s="14" t="s">
        <v>112</v>
      </c>
      <c r="I156" s="57">
        <v>39569</v>
      </c>
      <c r="J156" s="15">
        <v>1609.12</v>
      </c>
      <c r="K156" s="15">
        <f t="shared" si="22"/>
        <v>160.91200000000001</v>
      </c>
      <c r="L156" s="15">
        <f t="shared" si="23"/>
        <v>1448.2079999999999</v>
      </c>
      <c r="M156" s="15">
        <v>0</v>
      </c>
      <c r="N156" s="15">
        <v>0</v>
      </c>
      <c r="O156" s="15">
        <v>0</v>
      </c>
      <c r="P156" s="15">
        <v>0</v>
      </c>
      <c r="Q156" s="15">
        <v>0</v>
      </c>
      <c r="R156" s="15">
        <v>0</v>
      </c>
      <c r="S156" s="15">
        <v>0</v>
      </c>
      <c r="T156" s="15">
        <v>0</v>
      </c>
      <c r="U156" s="15">
        <v>0</v>
      </c>
      <c r="V156" s="16">
        <v>0</v>
      </c>
      <c r="W156" s="15">
        <v>197.12</v>
      </c>
      <c r="X156" s="15">
        <v>289.64</v>
      </c>
      <c r="Y156" s="15">
        <v>289.64</v>
      </c>
      <c r="Z156" s="15">
        <v>289.64</v>
      </c>
      <c r="AA156" s="15">
        <v>289.64</v>
      </c>
      <c r="AB156" s="15">
        <v>0</v>
      </c>
      <c r="AC156" s="15">
        <v>92.53</v>
      </c>
      <c r="AD156" s="15">
        <v>0</v>
      </c>
      <c r="AE156" s="15">
        <v>0</v>
      </c>
      <c r="AF156" s="15">
        <v>0</v>
      </c>
      <c r="AG156" s="15">
        <v>0</v>
      </c>
      <c r="AH156" s="15">
        <v>0</v>
      </c>
      <c r="AI156" s="15">
        <v>0</v>
      </c>
      <c r="AJ156" s="15">
        <v>0</v>
      </c>
      <c r="AK156" s="15">
        <v>0</v>
      </c>
      <c r="AL156" s="15"/>
      <c r="AM156" s="15"/>
      <c r="AN156" s="15">
        <f t="shared" si="25"/>
        <v>1448.2099999999998</v>
      </c>
      <c r="AO156" s="15">
        <f t="shared" si="20"/>
        <v>160.91000000000008</v>
      </c>
      <c r="AP156" s="80" t="s">
        <v>1772</v>
      </c>
      <c r="AQ156" s="91" t="s">
        <v>1589</v>
      </c>
      <c r="AS156" s="48">
        <f t="shared" si="26"/>
        <v>-1.9999999999527063E-3</v>
      </c>
    </row>
    <row r="157" spans="1:45" s="47" customFormat="1" ht="42.75" customHeight="1">
      <c r="A157" s="67" t="s">
        <v>122</v>
      </c>
      <c r="B157" s="14" t="s">
        <v>101</v>
      </c>
      <c r="C157" s="14" t="s">
        <v>109</v>
      </c>
      <c r="D157" s="14" t="s">
        <v>96</v>
      </c>
      <c r="E157" s="14" t="s">
        <v>123</v>
      </c>
      <c r="F157" s="46" t="s">
        <v>111</v>
      </c>
      <c r="G157" s="46" t="s">
        <v>1104</v>
      </c>
      <c r="H157" s="14" t="s">
        <v>112</v>
      </c>
      <c r="I157" s="57">
        <v>39569</v>
      </c>
      <c r="J157" s="15">
        <v>1609.12</v>
      </c>
      <c r="K157" s="15">
        <f t="shared" si="22"/>
        <v>160.91200000000001</v>
      </c>
      <c r="L157" s="15">
        <f t="shared" si="23"/>
        <v>1448.2079999999999</v>
      </c>
      <c r="M157" s="15">
        <v>0</v>
      </c>
      <c r="N157" s="15">
        <v>0</v>
      </c>
      <c r="O157" s="15">
        <v>0</v>
      </c>
      <c r="P157" s="15">
        <v>0</v>
      </c>
      <c r="Q157" s="15">
        <v>0</v>
      </c>
      <c r="R157" s="15">
        <v>0</v>
      </c>
      <c r="S157" s="15">
        <v>0</v>
      </c>
      <c r="T157" s="15">
        <v>0</v>
      </c>
      <c r="U157" s="15">
        <v>0</v>
      </c>
      <c r="V157" s="16">
        <v>0</v>
      </c>
      <c r="W157" s="15">
        <v>197.12</v>
      </c>
      <c r="X157" s="15">
        <v>289.64</v>
      </c>
      <c r="Y157" s="15">
        <v>289.64</v>
      </c>
      <c r="Z157" s="15">
        <v>289.64</v>
      </c>
      <c r="AA157" s="15">
        <v>289.64</v>
      </c>
      <c r="AB157" s="15">
        <v>0</v>
      </c>
      <c r="AC157" s="15">
        <v>92.53</v>
      </c>
      <c r="AD157" s="15">
        <v>0</v>
      </c>
      <c r="AE157" s="15">
        <v>0</v>
      </c>
      <c r="AF157" s="15">
        <v>0</v>
      </c>
      <c r="AG157" s="15">
        <v>0</v>
      </c>
      <c r="AH157" s="15">
        <v>0</v>
      </c>
      <c r="AI157" s="15">
        <v>0</v>
      </c>
      <c r="AJ157" s="15">
        <v>0</v>
      </c>
      <c r="AK157" s="15">
        <v>0</v>
      </c>
      <c r="AL157" s="15"/>
      <c r="AM157" s="15"/>
      <c r="AN157" s="15">
        <f t="shared" si="25"/>
        <v>1448.2099999999998</v>
      </c>
      <c r="AO157" s="15">
        <f t="shared" si="20"/>
        <v>160.91000000000008</v>
      </c>
      <c r="AP157" s="80" t="s">
        <v>119</v>
      </c>
      <c r="AQ157" s="91" t="s">
        <v>206</v>
      </c>
      <c r="AS157" s="48">
        <f t="shared" si="26"/>
        <v>-1.9999999999527063E-3</v>
      </c>
    </row>
    <row r="158" spans="1:45" s="47" customFormat="1" ht="42" customHeight="1">
      <c r="A158" s="55" t="s">
        <v>124</v>
      </c>
      <c r="B158" s="46" t="s">
        <v>101</v>
      </c>
      <c r="C158" s="46" t="s">
        <v>109</v>
      </c>
      <c r="D158" s="46" t="s">
        <v>96</v>
      </c>
      <c r="E158" s="46" t="s">
        <v>125</v>
      </c>
      <c r="F158" s="46" t="s">
        <v>111</v>
      </c>
      <c r="G158" s="46" t="s">
        <v>1104</v>
      </c>
      <c r="H158" s="46" t="s">
        <v>112</v>
      </c>
      <c r="I158" s="57">
        <v>39569</v>
      </c>
      <c r="J158" s="15">
        <v>1609.12</v>
      </c>
      <c r="K158" s="15">
        <f t="shared" si="22"/>
        <v>160.91200000000001</v>
      </c>
      <c r="L158" s="15">
        <f t="shared" si="23"/>
        <v>1448.2079999999999</v>
      </c>
      <c r="M158" s="15">
        <v>0</v>
      </c>
      <c r="N158" s="15">
        <v>0</v>
      </c>
      <c r="O158" s="15">
        <v>0</v>
      </c>
      <c r="P158" s="15">
        <v>0</v>
      </c>
      <c r="Q158" s="15">
        <v>0</v>
      </c>
      <c r="R158" s="15">
        <v>0</v>
      </c>
      <c r="S158" s="15">
        <v>0</v>
      </c>
      <c r="T158" s="15">
        <v>0</v>
      </c>
      <c r="U158" s="15">
        <v>0</v>
      </c>
      <c r="V158" s="16">
        <v>0</v>
      </c>
      <c r="W158" s="15">
        <v>197.12</v>
      </c>
      <c r="X158" s="15">
        <v>289.64</v>
      </c>
      <c r="Y158" s="15">
        <v>289.64</v>
      </c>
      <c r="Z158" s="15">
        <v>289.64</v>
      </c>
      <c r="AA158" s="15">
        <v>289.64</v>
      </c>
      <c r="AB158" s="15">
        <v>0</v>
      </c>
      <c r="AC158" s="15">
        <v>92.53</v>
      </c>
      <c r="AD158" s="15">
        <v>0</v>
      </c>
      <c r="AE158" s="15">
        <v>0</v>
      </c>
      <c r="AF158" s="15">
        <v>0</v>
      </c>
      <c r="AG158" s="15">
        <v>0</v>
      </c>
      <c r="AH158" s="15">
        <v>0</v>
      </c>
      <c r="AI158" s="15">
        <v>0</v>
      </c>
      <c r="AJ158" s="15">
        <v>0</v>
      </c>
      <c r="AK158" s="15">
        <v>0</v>
      </c>
      <c r="AL158" s="15"/>
      <c r="AM158" s="15"/>
      <c r="AN158" s="15">
        <f t="shared" si="25"/>
        <v>1448.2099999999998</v>
      </c>
      <c r="AO158" s="15">
        <f t="shared" si="20"/>
        <v>160.91000000000008</v>
      </c>
      <c r="AP158" s="80" t="s">
        <v>1117</v>
      </c>
      <c r="AQ158" s="91" t="s">
        <v>1275</v>
      </c>
      <c r="AS158" s="48">
        <f t="shared" si="26"/>
        <v>-1.9999999999527063E-3</v>
      </c>
    </row>
    <row r="159" spans="1:45" s="47" customFormat="1" ht="36.75" customHeight="1">
      <c r="A159" s="67" t="s">
        <v>130</v>
      </c>
      <c r="B159" s="14" t="s">
        <v>101</v>
      </c>
      <c r="C159" s="14" t="s">
        <v>126</v>
      </c>
      <c r="D159" s="14" t="s">
        <v>127</v>
      </c>
      <c r="E159" s="14" t="s">
        <v>131</v>
      </c>
      <c r="F159" s="46" t="s">
        <v>128</v>
      </c>
      <c r="G159" s="46" t="s">
        <v>1104</v>
      </c>
      <c r="H159" s="14" t="s">
        <v>10</v>
      </c>
      <c r="I159" s="57">
        <v>40452</v>
      </c>
      <c r="J159" s="15">
        <v>1173.6199999999999</v>
      </c>
      <c r="K159" s="15">
        <f t="shared" si="22"/>
        <v>117.36199999999999</v>
      </c>
      <c r="L159" s="15">
        <f t="shared" si="23"/>
        <v>1056.2579999999998</v>
      </c>
      <c r="M159" s="16">
        <v>0</v>
      </c>
      <c r="N159" s="16">
        <v>0</v>
      </c>
      <c r="O159" s="16">
        <v>0</v>
      </c>
      <c r="P159" s="16">
        <v>0</v>
      </c>
      <c r="Q159" s="16">
        <v>0</v>
      </c>
      <c r="R159" s="15">
        <v>0</v>
      </c>
      <c r="S159" s="16">
        <v>0</v>
      </c>
      <c r="T159" s="16">
        <v>0</v>
      </c>
      <c r="U159" s="16">
        <v>0</v>
      </c>
      <c r="V159" s="16">
        <v>0</v>
      </c>
      <c r="W159" s="15">
        <v>0</v>
      </c>
      <c r="X159" s="15">
        <v>0</v>
      </c>
      <c r="Y159" s="15">
        <v>52.81</v>
      </c>
      <c r="Z159" s="15">
        <v>211.25</v>
      </c>
      <c r="AA159" s="15">
        <v>211.25</v>
      </c>
      <c r="AB159" s="15">
        <v>0</v>
      </c>
      <c r="AC159" s="15">
        <v>211.25</v>
      </c>
      <c r="AD159" s="15">
        <v>211.25</v>
      </c>
      <c r="AE159" s="15">
        <v>158.44999999999999</v>
      </c>
      <c r="AF159" s="15">
        <v>0</v>
      </c>
      <c r="AG159" s="15">
        <v>0</v>
      </c>
      <c r="AH159" s="15">
        <v>0</v>
      </c>
      <c r="AI159" s="15">
        <v>0</v>
      </c>
      <c r="AJ159" s="15">
        <v>0</v>
      </c>
      <c r="AK159" s="15">
        <v>0</v>
      </c>
      <c r="AL159" s="15"/>
      <c r="AM159" s="15"/>
      <c r="AN159" s="15">
        <f t="shared" si="25"/>
        <v>1056.26</v>
      </c>
      <c r="AO159" s="15">
        <f t="shared" si="20"/>
        <v>117.3599999999999</v>
      </c>
      <c r="AP159" s="80" t="s">
        <v>1941</v>
      </c>
      <c r="AQ159" s="91" t="s">
        <v>176</v>
      </c>
      <c r="AS159" s="48">
        <f t="shared" si="26"/>
        <v>-2.00000000018008E-3</v>
      </c>
    </row>
    <row r="160" spans="1:45" s="47" customFormat="1" ht="39.75" customHeight="1">
      <c r="A160" s="67" t="s">
        <v>132</v>
      </c>
      <c r="B160" s="14" t="s">
        <v>101</v>
      </c>
      <c r="C160" s="14" t="s">
        <v>126</v>
      </c>
      <c r="D160" s="14" t="s">
        <v>127</v>
      </c>
      <c r="E160" s="14" t="s">
        <v>133</v>
      </c>
      <c r="F160" s="46" t="s">
        <v>128</v>
      </c>
      <c r="G160" s="46" t="s">
        <v>1104</v>
      </c>
      <c r="H160" s="14" t="s">
        <v>10</v>
      </c>
      <c r="I160" s="57">
        <v>40452</v>
      </c>
      <c r="J160" s="15">
        <v>1173.6199999999999</v>
      </c>
      <c r="K160" s="15">
        <f t="shared" si="22"/>
        <v>117.36199999999999</v>
      </c>
      <c r="L160" s="15">
        <f t="shared" si="23"/>
        <v>1056.2579999999998</v>
      </c>
      <c r="M160" s="15">
        <v>0</v>
      </c>
      <c r="N160" s="15">
        <v>0</v>
      </c>
      <c r="O160" s="15">
        <v>0</v>
      </c>
      <c r="P160" s="15">
        <v>0</v>
      </c>
      <c r="Q160" s="15">
        <v>0</v>
      </c>
      <c r="R160" s="15">
        <v>0</v>
      </c>
      <c r="S160" s="15">
        <v>0</v>
      </c>
      <c r="T160" s="15">
        <v>0</v>
      </c>
      <c r="U160" s="15">
        <v>0</v>
      </c>
      <c r="V160" s="16">
        <v>0</v>
      </c>
      <c r="W160" s="16">
        <v>0</v>
      </c>
      <c r="X160" s="16">
        <v>0</v>
      </c>
      <c r="Y160" s="16">
        <v>52.81</v>
      </c>
      <c r="Z160" s="16">
        <v>211.25</v>
      </c>
      <c r="AA160" s="15">
        <v>211.25</v>
      </c>
      <c r="AB160" s="15">
        <v>0</v>
      </c>
      <c r="AC160" s="16">
        <v>211.25</v>
      </c>
      <c r="AD160" s="15">
        <v>211.25</v>
      </c>
      <c r="AE160" s="15">
        <v>158.44999999999999</v>
      </c>
      <c r="AF160" s="15">
        <v>0</v>
      </c>
      <c r="AG160" s="15">
        <v>0</v>
      </c>
      <c r="AH160" s="15">
        <v>0</v>
      </c>
      <c r="AI160" s="15">
        <v>0</v>
      </c>
      <c r="AJ160" s="15">
        <v>0</v>
      </c>
      <c r="AK160" s="15">
        <v>0</v>
      </c>
      <c r="AL160" s="15"/>
      <c r="AM160" s="15"/>
      <c r="AN160" s="15">
        <f t="shared" si="25"/>
        <v>1056.26</v>
      </c>
      <c r="AO160" s="15">
        <f t="shared" si="20"/>
        <v>117.3599999999999</v>
      </c>
      <c r="AP160" s="80" t="s">
        <v>1311</v>
      </c>
      <c r="AQ160" s="91" t="s">
        <v>184</v>
      </c>
      <c r="AS160" s="48">
        <f t="shared" si="26"/>
        <v>-2.00000000018008E-3</v>
      </c>
    </row>
    <row r="161" spans="1:45" s="47" customFormat="1" ht="39.75" customHeight="1">
      <c r="A161" s="67" t="s">
        <v>134</v>
      </c>
      <c r="B161" s="14" t="s">
        <v>101</v>
      </c>
      <c r="C161" s="14" t="s">
        <v>135</v>
      </c>
      <c r="D161" s="14" t="s">
        <v>96</v>
      </c>
      <c r="E161" s="14" t="s">
        <v>136</v>
      </c>
      <c r="F161" s="46" t="s">
        <v>137</v>
      </c>
      <c r="G161" s="46" t="s">
        <v>1104</v>
      </c>
      <c r="H161" s="14" t="s">
        <v>10</v>
      </c>
      <c r="I161" s="57">
        <v>40452</v>
      </c>
      <c r="J161" s="15">
        <v>1390</v>
      </c>
      <c r="K161" s="15">
        <f t="shared" si="22"/>
        <v>139</v>
      </c>
      <c r="L161" s="15">
        <f t="shared" si="23"/>
        <v>1251</v>
      </c>
      <c r="M161" s="15">
        <v>0</v>
      </c>
      <c r="N161" s="15">
        <v>0</v>
      </c>
      <c r="O161" s="15">
        <v>0</v>
      </c>
      <c r="P161" s="15">
        <v>0</v>
      </c>
      <c r="Q161" s="15">
        <v>0</v>
      </c>
      <c r="R161" s="15">
        <v>0</v>
      </c>
      <c r="S161" s="15">
        <v>0</v>
      </c>
      <c r="T161" s="15">
        <v>0</v>
      </c>
      <c r="U161" s="15">
        <v>0</v>
      </c>
      <c r="V161" s="16">
        <v>0</v>
      </c>
      <c r="W161" s="15">
        <v>0</v>
      </c>
      <c r="X161" s="15">
        <v>0</v>
      </c>
      <c r="Y161" s="15">
        <v>0</v>
      </c>
      <c r="Z161" s="15">
        <v>250.2</v>
      </c>
      <c r="AA161" s="15">
        <v>250.2</v>
      </c>
      <c r="AB161" s="15">
        <v>0</v>
      </c>
      <c r="AC161" s="15">
        <v>250.2</v>
      </c>
      <c r="AD161" s="15">
        <v>250.2</v>
      </c>
      <c r="AE161" s="15">
        <v>250.2</v>
      </c>
      <c r="AF161" s="15">
        <v>0</v>
      </c>
      <c r="AG161" s="15">
        <v>0</v>
      </c>
      <c r="AH161" s="15">
        <v>0</v>
      </c>
      <c r="AI161" s="15">
        <v>0</v>
      </c>
      <c r="AJ161" s="15">
        <v>0</v>
      </c>
      <c r="AK161" s="15">
        <v>0</v>
      </c>
      <c r="AL161" s="15"/>
      <c r="AM161" s="15"/>
      <c r="AN161" s="15">
        <f>SUM(M161:AM161)</f>
        <v>1251</v>
      </c>
      <c r="AO161" s="15">
        <f t="shared" si="20"/>
        <v>139</v>
      </c>
      <c r="AP161" s="80" t="s">
        <v>1300</v>
      </c>
      <c r="AQ161" s="91" t="s">
        <v>1362</v>
      </c>
      <c r="AS161" s="48">
        <f t="shared" si="26"/>
        <v>0</v>
      </c>
    </row>
    <row r="162" spans="1:45" s="47" customFormat="1" ht="37.5" customHeight="1">
      <c r="A162" s="67" t="s">
        <v>138</v>
      </c>
      <c r="B162" s="14" t="s">
        <v>101</v>
      </c>
      <c r="C162" s="14" t="s">
        <v>139</v>
      </c>
      <c r="D162" s="14" t="s">
        <v>99</v>
      </c>
      <c r="E162" s="14" t="s">
        <v>140</v>
      </c>
      <c r="F162" s="46" t="s">
        <v>141</v>
      </c>
      <c r="G162" s="46" t="s">
        <v>1104</v>
      </c>
      <c r="H162" s="14" t="s">
        <v>102</v>
      </c>
      <c r="I162" s="57">
        <v>40695</v>
      </c>
      <c r="J162" s="15">
        <v>799</v>
      </c>
      <c r="K162" s="15">
        <f t="shared" si="22"/>
        <v>79.900000000000006</v>
      </c>
      <c r="L162" s="15">
        <f t="shared" si="23"/>
        <v>719.1</v>
      </c>
      <c r="M162" s="15">
        <v>0</v>
      </c>
      <c r="N162" s="15">
        <v>0</v>
      </c>
      <c r="O162" s="15">
        <v>0</v>
      </c>
      <c r="P162" s="15">
        <v>0</v>
      </c>
      <c r="Q162" s="15">
        <v>0</v>
      </c>
      <c r="R162" s="15">
        <v>0</v>
      </c>
      <c r="S162" s="15">
        <v>0</v>
      </c>
      <c r="T162" s="15">
        <v>0</v>
      </c>
      <c r="U162" s="15">
        <v>0</v>
      </c>
      <c r="V162" s="16">
        <v>0</v>
      </c>
      <c r="W162" s="15">
        <v>0</v>
      </c>
      <c r="X162" s="15">
        <v>0</v>
      </c>
      <c r="Y162" s="15">
        <v>0</v>
      </c>
      <c r="Z162" s="15">
        <v>71.91</v>
      </c>
      <c r="AA162" s="15">
        <v>143.82</v>
      </c>
      <c r="AB162" s="15">
        <v>0</v>
      </c>
      <c r="AC162" s="15">
        <v>143.82</v>
      </c>
      <c r="AD162" s="15">
        <v>143.82</v>
      </c>
      <c r="AE162" s="15">
        <v>143.82</v>
      </c>
      <c r="AF162" s="15">
        <v>0</v>
      </c>
      <c r="AG162" s="15">
        <v>71.91</v>
      </c>
      <c r="AH162" s="15">
        <v>0</v>
      </c>
      <c r="AI162" s="15">
        <v>0</v>
      </c>
      <c r="AJ162" s="15">
        <v>0</v>
      </c>
      <c r="AK162" s="15">
        <v>0</v>
      </c>
      <c r="AL162" s="15"/>
      <c r="AM162" s="15"/>
      <c r="AN162" s="15">
        <f t="shared" si="25"/>
        <v>719.09999999999991</v>
      </c>
      <c r="AO162" s="15">
        <f t="shared" si="20"/>
        <v>79.900000000000091</v>
      </c>
      <c r="AP162" s="80" t="s">
        <v>142</v>
      </c>
      <c r="AQ162" s="91" t="s">
        <v>143</v>
      </c>
      <c r="AS162" s="48">
        <f t="shared" si="26"/>
        <v>0</v>
      </c>
    </row>
    <row r="163" spans="1:45" s="47" customFormat="1" ht="37.5" customHeight="1">
      <c r="A163" s="55" t="s">
        <v>144</v>
      </c>
      <c r="B163" s="46" t="s">
        <v>101</v>
      </c>
      <c r="C163" s="46" t="s">
        <v>139</v>
      </c>
      <c r="D163" s="46" t="s">
        <v>99</v>
      </c>
      <c r="E163" s="46" t="s">
        <v>145</v>
      </c>
      <c r="F163" s="46" t="s">
        <v>141</v>
      </c>
      <c r="G163" s="46" t="s">
        <v>1104</v>
      </c>
      <c r="H163" s="46" t="s">
        <v>102</v>
      </c>
      <c r="I163" s="57">
        <v>40695</v>
      </c>
      <c r="J163" s="15">
        <v>799</v>
      </c>
      <c r="K163" s="15">
        <f t="shared" si="22"/>
        <v>79.900000000000006</v>
      </c>
      <c r="L163" s="15">
        <f t="shared" si="23"/>
        <v>719.1</v>
      </c>
      <c r="M163" s="15">
        <v>0</v>
      </c>
      <c r="N163" s="15">
        <v>0</v>
      </c>
      <c r="O163" s="15">
        <v>0</v>
      </c>
      <c r="P163" s="15">
        <v>0</v>
      </c>
      <c r="Q163" s="15">
        <v>0</v>
      </c>
      <c r="R163" s="15">
        <v>0</v>
      </c>
      <c r="S163" s="15">
        <v>0</v>
      </c>
      <c r="T163" s="15">
        <v>0</v>
      </c>
      <c r="U163" s="15">
        <v>0</v>
      </c>
      <c r="V163" s="16">
        <v>0</v>
      </c>
      <c r="W163" s="15">
        <v>0</v>
      </c>
      <c r="X163" s="15">
        <v>0</v>
      </c>
      <c r="Y163" s="15">
        <v>0</v>
      </c>
      <c r="Z163" s="15">
        <v>71.91</v>
      </c>
      <c r="AA163" s="15">
        <v>143.82</v>
      </c>
      <c r="AB163" s="15">
        <v>0</v>
      </c>
      <c r="AC163" s="15">
        <v>143.82</v>
      </c>
      <c r="AD163" s="15">
        <v>143.82</v>
      </c>
      <c r="AE163" s="15">
        <v>143.82</v>
      </c>
      <c r="AF163" s="15">
        <v>0</v>
      </c>
      <c r="AG163" s="15">
        <v>71.91</v>
      </c>
      <c r="AH163" s="15">
        <v>0</v>
      </c>
      <c r="AI163" s="15">
        <v>0</v>
      </c>
      <c r="AJ163" s="15">
        <v>0</v>
      </c>
      <c r="AK163" s="15">
        <v>0</v>
      </c>
      <c r="AL163" s="15"/>
      <c r="AM163" s="15"/>
      <c r="AN163" s="15">
        <f t="shared" si="25"/>
        <v>719.09999999999991</v>
      </c>
      <c r="AO163" s="15">
        <f t="shared" si="20"/>
        <v>79.900000000000091</v>
      </c>
      <c r="AP163" s="80" t="s">
        <v>1117</v>
      </c>
      <c r="AQ163" s="91" t="s">
        <v>1275</v>
      </c>
      <c r="AS163" s="48">
        <f t="shared" si="26"/>
        <v>0</v>
      </c>
    </row>
    <row r="164" spans="1:45" s="47" customFormat="1" ht="50.1" customHeight="1">
      <c r="A164" s="67" t="s">
        <v>681</v>
      </c>
      <c r="B164" s="14" t="s">
        <v>101</v>
      </c>
      <c r="C164" s="14" t="s">
        <v>699</v>
      </c>
      <c r="D164" s="14" t="s">
        <v>99</v>
      </c>
      <c r="E164" s="14" t="s">
        <v>690</v>
      </c>
      <c r="F164" s="46" t="s">
        <v>700</v>
      </c>
      <c r="G164" s="46" t="s">
        <v>1104</v>
      </c>
      <c r="H164" s="14" t="s">
        <v>701</v>
      </c>
      <c r="I164" s="57">
        <v>41222</v>
      </c>
      <c r="J164" s="15">
        <v>2801.06</v>
      </c>
      <c r="K164" s="15">
        <f t="shared" si="22"/>
        <v>280.10599999999999</v>
      </c>
      <c r="L164" s="15">
        <f t="shared" si="23"/>
        <v>2520.9539999999997</v>
      </c>
      <c r="M164" s="15">
        <v>0</v>
      </c>
      <c r="N164" s="15">
        <v>0</v>
      </c>
      <c r="O164" s="15">
        <v>0</v>
      </c>
      <c r="P164" s="15">
        <v>0</v>
      </c>
      <c r="Q164" s="15">
        <v>0</v>
      </c>
      <c r="R164" s="15">
        <v>0</v>
      </c>
      <c r="S164" s="15">
        <v>0</v>
      </c>
      <c r="T164" s="15">
        <v>0</v>
      </c>
      <c r="U164" s="15">
        <v>0</v>
      </c>
      <c r="V164" s="16">
        <v>0</v>
      </c>
      <c r="W164" s="15">
        <v>0</v>
      </c>
      <c r="X164" s="15">
        <v>0</v>
      </c>
      <c r="Y164" s="15">
        <v>0</v>
      </c>
      <c r="Z164" s="15">
        <v>0</v>
      </c>
      <c r="AA164" s="15">
        <v>77.03</v>
      </c>
      <c r="AB164" s="15">
        <v>0</v>
      </c>
      <c r="AC164" s="15">
        <v>504.19</v>
      </c>
      <c r="AD164" s="15">
        <v>504.19</v>
      </c>
      <c r="AE164" s="15">
        <v>504.19</v>
      </c>
      <c r="AF164" s="15">
        <v>0</v>
      </c>
      <c r="AG164" s="15">
        <v>504.19</v>
      </c>
      <c r="AH164" s="15">
        <v>0</v>
      </c>
      <c r="AI164" s="15">
        <v>427.16</v>
      </c>
      <c r="AJ164" s="15">
        <v>0</v>
      </c>
      <c r="AK164" s="15">
        <v>0</v>
      </c>
      <c r="AL164" s="15"/>
      <c r="AM164" s="15"/>
      <c r="AN164" s="15">
        <f t="shared" si="25"/>
        <v>2520.9499999999998</v>
      </c>
      <c r="AO164" s="15">
        <f t="shared" si="20"/>
        <v>280.11000000000013</v>
      </c>
      <c r="AP164" s="80" t="s">
        <v>1315</v>
      </c>
      <c r="AQ164" s="91" t="s">
        <v>1316</v>
      </c>
      <c r="AS164" s="48">
        <f t="shared" si="26"/>
        <v>3.9999999999054126E-3</v>
      </c>
    </row>
    <row r="165" spans="1:45" s="47" customFormat="1" ht="50.1" customHeight="1">
      <c r="A165" s="55" t="s">
        <v>682</v>
      </c>
      <c r="B165" s="46" t="s">
        <v>101</v>
      </c>
      <c r="C165" s="46" t="s">
        <v>699</v>
      </c>
      <c r="D165" s="46" t="s">
        <v>99</v>
      </c>
      <c r="E165" s="46" t="s">
        <v>691</v>
      </c>
      <c r="F165" s="46" t="s">
        <v>700</v>
      </c>
      <c r="G165" s="46" t="s">
        <v>1104</v>
      </c>
      <c r="H165" s="46" t="s">
        <v>701</v>
      </c>
      <c r="I165" s="57">
        <v>41222</v>
      </c>
      <c r="J165" s="15">
        <v>2801.06</v>
      </c>
      <c r="K165" s="15">
        <f t="shared" si="22"/>
        <v>280.10599999999999</v>
      </c>
      <c r="L165" s="15">
        <f t="shared" si="23"/>
        <v>2520.9539999999997</v>
      </c>
      <c r="M165" s="15">
        <v>0</v>
      </c>
      <c r="N165" s="15">
        <v>0</v>
      </c>
      <c r="O165" s="15">
        <v>0</v>
      </c>
      <c r="P165" s="15">
        <v>0</v>
      </c>
      <c r="Q165" s="15">
        <v>0</v>
      </c>
      <c r="R165" s="15">
        <v>0</v>
      </c>
      <c r="S165" s="15">
        <v>0</v>
      </c>
      <c r="T165" s="15">
        <v>0</v>
      </c>
      <c r="U165" s="15">
        <v>0</v>
      </c>
      <c r="V165" s="16">
        <v>0</v>
      </c>
      <c r="W165" s="15">
        <v>0</v>
      </c>
      <c r="X165" s="15">
        <v>0</v>
      </c>
      <c r="Y165" s="15">
        <v>0</v>
      </c>
      <c r="Z165" s="15">
        <v>0</v>
      </c>
      <c r="AA165" s="15">
        <v>77.03</v>
      </c>
      <c r="AB165" s="15">
        <v>0</v>
      </c>
      <c r="AC165" s="15">
        <v>504.19</v>
      </c>
      <c r="AD165" s="15">
        <v>504.19</v>
      </c>
      <c r="AE165" s="15">
        <v>504.19</v>
      </c>
      <c r="AF165" s="15">
        <v>0</v>
      </c>
      <c r="AG165" s="15">
        <v>504.19</v>
      </c>
      <c r="AH165" s="15">
        <v>0</v>
      </c>
      <c r="AI165" s="15">
        <v>427.16</v>
      </c>
      <c r="AJ165" s="15">
        <v>0</v>
      </c>
      <c r="AK165" s="15">
        <v>0</v>
      </c>
      <c r="AL165" s="15"/>
      <c r="AM165" s="15"/>
      <c r="AN165" s="15">
        <f t="shared" si="25"/>
        <v>2520.9499999999998</v>
      </c>
      <c r="AO165" s="15">
        <f t="shared" si="20"/>
        <v>280.11000000000013</v>
      </c>
      <c r="AP165" s="80" t="s">
        <v>1117</v>
      </c>
      <c r="AQ165" s="91" t="s">
        <v>1275</v>
      </c>
      <c r="AS165" s="48">
        <f t="shared" si="26"/>
        <v>3.9999999999054126E-3</v>
      </c>
    </row>
    <row r="166" spans="1:45" s="47" customFormat="1" ht="50.1" customHeight="1">
      <c r="A166" s="67" t="s">
        <v>683</v>
      </c>
      <c r="B166" s="14" t="s">
        <v>101</v>
      </c>
      <c r="C166" s="14" t="s">
        <v>699</v>
      </c>
      <c r="D166" s="14" t="s">
        <v>99</v>
      </c>
      <c r="E166" s="14" t="s">
        <v>692</v>
      </c>
      <c r="F166" s="46" t="s">
        <v>700</v>
      </c>
      <c r="G166" s="46" t="s">
        <v>1104</v>
      </c>
      <c r="H166" s="14" t="s">
        <v>701</v>
      </c>
      <c r="I166" s="57">
        <v>41222</v>
      </c>
      <c r="J166" s="15">
        <v>2801.06</v>
      </c>
      <c r="K166" s="15">
        <f t="shared" si="22"/>
        <v>280.10599999999999</v>
      </c>
      <c r="L166" s="15">
        <f t="shared" si="23"/>
        <v>2520.9539999999997</v>
      </c>
      <c r="M166" s="15">
        <v>0</v>
      </c>
      <c r="N166" s="15">
        <v>0</v>
      </c>
      <c r="O166" s="15">
        <v>0</v>
      </c>
      <c r="P166" s="15">
        <v>0</v>
      </c>
      <c r="Q166" s="15">
        <v>0</v>
      </c>
      <c r="R166" s="15">
        <v>0</v>
      </c>
      <c r="S166" s="15">
        <v>0</v>
      </c>
      <c r="T166" s="15">
        <v>0</v>
      </c>
      <c r="U166" s="15">
        <v>0</v>
      </c>
      <c r="V166" s="16">
        <v>0</v>
      </c>
      <c r="W166" s="15">
        <v>0</v>
      </c>
      <c r="X166" s="15">
        <v>0</v>
      </c>
      <c r="Y166" s="15">
        <v>0</v>
      </c>
      <c r="Z166" s="15">
        <v>0</v>
      </c>
      <c r="AA166" s="15">
        <v>77.03</v>
      </c>
      <c r="AB166" s="15">
        <v>0</v>
      </c>
      <c r="AC166" s="15">
        <v>504.19</v>
      </c>
      <c r="AD166" s="15">
        <v>504.19</v>
      </c>
      <c r="AE166" s="15">
        <v>504.19</v>
      </c>
      <c r="AF166" s="15">
        <v>0</v>
      </c>
      <c r="AG166" s="15">
        <v>504.19</v>
      </c>
      <c r="AH166" s="15">
        <v>0</v>
      </c>
      <c r="AI166" s="15">
        <v>427.16</v>
      </c>
      <c r="AJ166" s="15">
        <v>0</v>
      </c>
      <c r="AK166" s="15">
        <v>0</v>
      </c>
      <c r="AL166" s="15"/>
      <c r="AM166" s="15"/>
      <c r="AN166" s="15">
        <f t="shared" si="25"/>
        <v>2520.9499999999998</v>
      </c>
      <c r="AO166" s="15">
        <f t="shared" si="20"/>
        <v>280.11000000000013</v>
      </c>
      <c r="AP166" s="80" t="s">
        <v>1586</v>
      </c>
      <c r="AQ166" s="91" t="s">
        <v>1278</v>
      </c>
      <c r="AS166" s="48">
        <f t="shared" si="26"/>
        <v>3.9999999999054126E-3</v>
      </c>
    </row>
    <row r="167" spans="1:45" s="47" customFormat="1" ht="50.1" customHeight="1">
      <c r="A167" s="67" t="s">
        <v>684</v>
      </c>
      <c r="B167" s="14" t="s">
        <v>101</v>
      </c>
      <c r="C167" s="14" t="s">
        <v>699</v>
      </c>
      <c r="D167" s="14" t="s">
        <v>99</v>
      </c>
      <c r="E167" s="14" t="s">
        <v>693</v>
      </c>
      <c r="F167" s="46" t="s">
        <v>700</v>
      </c>
      <c r="G167" s="46" t="s">
        <v>1104</v>
      </c>
      <c r="H167" s="14" t="s">
        <v>701</v>
      </c>
      <c r="I167" s="57">
        <v>41222</v>
      </c>
      <c r="J167" s="15">
        <v>2801.06</v>
      </c>
      <c r="K167" s="15">
        <f t="shared" si="22"/>
        <v>280.10599999999999</v>
      </c>
      <c r="L167" s="15">
        <f t="shared" si="23"/>
        <v>2520.9539999999997</v>
      </c>
      <c r="M167" s="15">
        <v>0</v>
      </c>
      <c r="N167" s="15">
        <v>0</v>
      </c>
      <c r="O167" s="15">
        <v>0</v>
      </c>
      <c r="P167" s="15">
        <v>0</v>
      </c>
      <c r="Q167" s="15">
        <v>0</v>
      </c>
      <c r="R167" s="15">
        <v>0</v>
      </c>
      <c r="S167" s="15">
        <v>0</v>
      </c>
      <c r="T167" s="15">
        <v>0</v>
      </c>
      <c r="U167" s="15">
        <v>0</v>
      </c>
      <c r="V167" s="16">
        <v>0</v>
      </c>
      <c r="W167" s="15">
        <v>0</v>
      </c>
      <c r="X167" s="15">
        <v>0</v>
      </c>
      <c r="Y167" s="15">
        <v>0</v>
      </c>
      <c r="Z167" s="15">
        <v>0</v>
      </c>
      <c r="AA167" s="15">
        <v>77.03</v>
      </c>
      <c r="AB167" s="15">
        <v>0</v>
      </c>
      <c r="AC167" s="15">
        <v>504.19</v>
      </c>
      <c r="AD167" s="15">
        <v>504.19</v>
      </c>
      <c r="AE167" s="15">
        <v>504.19</v>
      </c>
      <c r="AF167" s="15">
        <v>0</v>
      </c>
      <c r="AG167" s="15">
        <v>504.19</v>
      </c>
      <c r="AH167" s="15">
        <v>0</v>
      </c>
      <c r="AI167" s="15">
        <v>427.16</v>
      </c>
      <c r="AJ167" s="15">
        <v>0</v>
      </c>
      <c r="AK167" s="15">
        <v>0</v>
      </c>
      <c r="AL167" s="15"/>
      <c r="AM167" s="15"/>
      <c r="AN167" s="15">
        <f t="shared" si="25"/>
        <v>2520.9499999999998</v>
      </c>
      <c r="AO167" s="15">
        <f t="shared" si="20"/>
        <v>280.11000000000013</v>
      </c>
      <c r="AP167" s="80" t="s">
        <v>83</v>
      </c>
      <c r="AQ167" s="91" t="s">
        <v>154</v>
      </c>
      <c r="AS167" s="48">
        <f t="shared" si="26"/>
        <v>3.9999999999054126E-3</v>
      </c>
    </row>
    <row r="168" spans="1:45" s="47" customFormat="1" ht="50.1" customHeight="1">
      <c r="A168" s="67" t="s">
        <v>685</v>
      </c>
      <c r="B168" s="14" t="s">
        <v>101</v>
      </c>
      <c r="C168" s="14" t="s">
        <v>699</v>
      </c>
      <c r="D168" s="14" t="s">
        <v>99</v>
      </c>
      <c r="E168" s="14" t="s">
        <v>694</v>
      </c>
      <c r="F168" s="46" t="s">
        <v>700</v>
      </c>
      <c r="G168" s="46" t="s">
        <v>1104</v>
      </c>
      <c r="H168" s="14" t="s">
        <v>701</v>
      </c>
      <c r="I168" s="57">
        <v>41222</v>
      </c>
      <c r="J168" s="15">
        <v>2801.06</v>
      </c>
      <c r="K168" s="15">
        <f t="shared" si="22"/>
        <v>280.10599999999999</v>
      </c>
      <c r="L168" s="15">
        <f t="shared" si="23"/>
        <v>2520.9539999999997</v>
      </c>
      <c r="M168" s="15">
        <v>0</v>
      </c>
      <c r="N168" s="15">
        <v>0</v>
      </c>
      <c r="O168" s="15">
        <v>0</v>
      </c>
      <c r="P168" s="15">
        <v>0</v>
      </c>
      <c r="Q168" s="15">
        <v>0</v>
      </c>
      <c r="R168" s="15">
        <v>0</v>
      </c>
      <c r="S168" s="15">
        <v>0</v>
      </c>
      <c r="T168" s="15">
        <v>0</v>
      </c>
      <c r="U168" s="15">
        <v>0</v>
      </c>
      <c r="V168" s="16">
        <v>0</v>
      </c>
      <c r="W168" s="15">
        <v>0</v>
      </c>
      <c r="X168" s="15">
        <v>0</v>
      </c>
      <c r="Y168" s="15">
        <v>0</v>
      </c>
      <c r="Z168" s="15">
        <v>0</v>
      </c>
      <c r="AA168" s="15">
        <v>77.03</v>
      </c>
      <c r="AB168" s="15">
        <v>0</v>
      </c>
      <c r="AC168" s="15">
        <v>504.19</v>
      </c>
      <c r="AD168" s="15">
        <v>504.19</v>
      </c>
      <c r="AE168" s="15">
        <v>504.19</v>
      </c>
      <c r="AF168" s="15">
        <v>0</v>
      </c>
      <c r="AG168" s="15">
        <v>504.19</v>
      </c>
      <c r="AH168" s="15">
        <v>0</v>
      </c>
      <c r="AI168" s="15">
        <v>427.16</v>
      </c>
      <c r="AJ168" s="15">
        <v>0</v>
      </c>
      <c r="AK168" s="15">
        <v>0</v>
      </c>
      <c r="AL168" s="15"/>
      <c r="AM168" s="15"/>
      <c r="AN168" s="15">
        <f t="shared" si="25"/>
        <v>2520.9499999999998</v>
      </c>
      <c r="AO168" s="15">
        <f t="shared" si="20"/>
        <v>280.11000000000013</v>
      </c>
      <c r="AP168" s="80" t="s">
        <v>1317</v>
      </c>
      <c r="AQ168" s="91" t="s">
        <v>335</v>
      </c>
      <c r="AS168" s="48">
        <f t="shared" si="26"/>
        <v>3.9999999999054126E-3</v>
      </c>
    </row>
    <row r="169" spans="1:45" s="47" customFormat="1" ht="50.1" customHeight="1">
      <c r="A169" s="55" t="s">
        <v>686</v>
      </c>
      <c r="B169" s="46" t="s">
        <v>101</v>
      </c>
      <c r="C169" s="14" t="s">
        <v>699</v>
      </c>
      <c r="D169" s="46" t="s">
        <v>99</v>
      </c>
      <c r="E169" s="46" t="s">
        <v>695</v>
      </c>
      <c r="F169" s="46" t="s">
        <v>700</v>
      </c>
      <c r="G169" s="46" t="s">
        <v>1104</v>
      </c>
      <c r="H169" s="46" t="s">
        <v>701</v>
      </c>
      <c r="I169" s="57">
        <v>41222</v>
      </c>
      <c r="J169" s="15">
        <v>2801.06</v>
      </c>
      <c r="K169" s="15">
        <f t="shared" si="22"/>
        <v>280.10599999999999</v>
      </c>
      <c r="L169" s="15">
        <f t="shared" si="23"/>
        <v>2520.9539999999997</v>
      </c>
      <c r="M169" s="15">
        <v>0</v>
      </c>
      <c r="N169" s="15">
        <v>0</v>
      </c>
      <c r="O169" s="15">
        <v>0</v>
      </c>
      <c r="P169" s="15">
        <v>0</v>
      </c>
      <c r="Q169" s="15">
        <v>0</v>
      </c>
      <c r="R169" s="15">
        <v>0</v>
      </c>
      <c r="S169" s="15">
        <v>0</v>
      </c>
      <c r="T169" s="15">
        <v>0</v>
      </c>
      <c r="U169" s="15">
        <v>0</v>
      </c>
      <c r="V169" s="16">
        <v>0</v>
      </c>
      <c r="W169" s="15">
        <v>0</v>
      </c>
      <c r="X169" s="15">
        <v>0</v>
      </c>
      <c r="Y169" s="15">
        <v>0</v>
      </c>
      <c r="Z169" s="15">
        <v>0</v>
      </c>
      <c r="AA169" s="15">
        <v>77.03</v>
      </c>
      <c r="AB169" s="15">
        <v>0</v>
      </c>
      <c r="AC169" s="15">
        <v>504.19</v>
      </c>
      <c r="AD169" s="15">
        <v>504.19</v>
      </c>
      <c r="AE169" s="15">
        <v>504.19</v>
      </c>
      <c r="AF169" s="15">
        <v>0</v>
      </c>
      <c r="AG169" s="15">
        <v>504.19</v>
      </c>
      <c r="AH169" s="15">
        <v>0</v>
      </c>
      <c r="AI169" s="15">
        <v>427.16</v>
      </c>
      <c r="AJ169" s="15">
        <v>0</v>
      </c>
      <c r="AK169" s="15">
        <v>0</v>
      </c>
      <c r="AL169" s="15"/>
      <c r="AM169" s="15"/>
      <c r="AN169" s="15">
        <f t="shared" si="25"/>
        <v>2520.9499999999998</v>
      </c>
      <c r="AO169" s="15">
        <f t="shared" si="20"/>
        <v>280.11000000000013</v>
      </c>
      <c r="AP169" s="80" t="s">
        <v>1333</v>
      </c>
      <c r="AQ169" s="91" t="s">
        <v>1777</v>
      </c>
      <c r="AS169" s="48">
        <f t="shared" si="26"/>
        <v>3.9999999999054126E-3</v>
      </c>
    </row>
    <row r="170" spans="1:45" s="47" customFormat="1" ht="50.1" customHeight="1">
      <c r="A170" s="67" t="s">
        <v>687</v>
      </c>
      <c r="B170" s="14" t="s">
        <v>101</v>
      </c>
      <c r="C170" s="14" t="s">
        <v>699</v>
      </c>
      <c r="D170" s="14" t="s">
        <v>99</v>
      </c>
      <c r="E170" s="14" t="s">
        <v>696</v>
      </c>
      <c r="F170" s="46" t="s">
        <v>700</v>
      </c>
      <c r="G170" s="46" t="s">
        <v>1104</v>
      </c>
      <c r="H170" s="14" t="s">
        <v>701</v>
      </c>
      <c r="I170" s="57">
        <v>41222</v>
      </c>
      <c r="J170" s="15">
        <v>2801.06</v>
      </c>
      <c r="K170" s="15">
        <f t="shared" si="22"/>
        <v>280.10599999999999</v>
      </c>
      <c r="L170" s="15">
        <f t="shared" si="23"/>
        <v>2520.9539999999997</v>
      </c>
      <c r="M170" s="15">
        <v>0</v>
      </c>
      <c r="N170" s="15">
        <v>0</v>
      </c>
      <c r="O170" s="15">
        <v>0</v>
      </c>
      <c r="P170" s="15">
        <v>0</v>
      </c>
      <c r="Q170" s="15">
        <v>0</v>
      </c>
      <c r="R170" s="15">
        <v>0</v>
      </c>
      <c r="S170" s="15">
        <v>0</v>
      </c>
      <c r="T170" s="15">
        <v>0</v>
      </c>
      <c r="U170" s="15">
        <v>0</v>
      </c>
      <c r="V170" s="16">
        <v>0</v>
      </c>
      <c r="W170" s="15">
        <v>0</v>
      </c>
      <c r="X170" s="15">
        <v>0</v>
      </c>
      <c r="Y170" s="15">
        <v>0</v>
      </c>
      <c r="Z170" s="15">
        <v>0</v>
      </c>
      <c r="AA170" s="15">
        <v>77.03</v>
      </c>
      <c r="AB170" s="15">
        <v>0</v>
      </c>
      <c r="AC170" s="15">
        <v>504.19</v>
      </c>
      <c r="AD170" s="15">
        <v>504.19</v>
      </c>
      <c r="AE170" s="15">
        <v>504.19</v>
      </c>
      <c r="AF170" s="15">
        <v>0</v>
      </c>
      <c r="AG170" s="15">
        <v>504.19</v>
      </c>
      <c r="AH170" s="15">
        <v>0</v>
      </c>
      <c r="AI170" s="15">
        <v>427.16</v>
      </c>
      <c r="AJ170" s="15">
        <v>0</v>
      </c>
      <c r="AK170" s="15">
        <v>0</v>
      </c>
      <c r="AL170" s="15"/>
      <c r="AM170" s="15"/>
      <c r="AN170" s="15">
        <f t="shared" si="25"/>
        <v>2520.9499999999998</v>
      </c>
      <c r="AO170" s="15">
        <f t="shared" si="20"/>
        <v>280.11000000000013</v>
      </c>
      <c r="AP170" s="80" t="s">
        <v>171</v>
      </c>
      <c r="AQ170" s="91" t="s">
        <v>1286</v>
      </c>
      <c r="AS170" s="48">
        <f t="shared" si="26"/>
        <v>3.9999999999054126E-3</v>
      </c>
    </row>
    <row r="171" spans="1:45" s="47" customFormat="1" ht="50.1" customHeight="1">
      <c r="A171" s="67" t="s">
        <v>688</v>
      </c>
      <c r="B171" s="14" t="s">
        <v>101</v>
      </c>
      <c r="C171" s="14" t="s">
        <v>699</v>
      </c>
      <c r="D171" s="14" t="s">
        <v>99</v>
      </c>
      <c r="E171" s="14" t="s">
        <v>697</v>
      </c>
      <c r="F171" s="46" t="s">
        <v>700</v>
      </c>
      <c r="G171" s="46" t="s">
        <v>1104</v>
      </c>
      <c r="H171" s="14" t="s">
        <v>701</v>
      </c>
      <c r="I171" s="57">
        <v>41222</v>
      </c>
      <c r="J171" s="15">
        <v>2801.06</v>
      </c>
      <c r="K171" s="15">
        <f t="shared" si="22"/>
        <v>280.10599999999999</v>
      </c>
      <c r="L171" s="15">
        <f t="shared" si="23"/>
        <v>2520.9539999999997</v>
      </c>
      <c r="M171" s="15">
        <v>0</v>
      </c>
      <c r="N171" s="15">
        <v>0</v>
      </c>
      <c r="O171" s="15">
        <v>0</v>
      </c>
      <c r="P171" s="15">
        <v>0</v>
      </c>
      <c r="Q171" s="15">
        <v>0</v>
      </c>
      <c r="R171" s="15">
        <v>0</v>
      </c>
      <c r="S171" s="15">
        <v>0</v>
      </c>
      <c r="T171" s="15">
        <v>0</v>
      </c>
      <c r="U171" s="15">
        <v>0</v>
      </c>
      <c r="V171" s="16">
        <v>0</v>
      </c>
      <c r="W171" s="15">
        <v>0</v>
      </c>
      <c r="X171" s="15">
        <v>0</v>
      </c>
      <c r="Y171" s="15">
        <v>0</v>
      </c>
      <c r="Z171" s="15">
        <v>0</v>
      </c>
      <c r="AA171" s="15">
        <v>77.03</v>
      </c>
      <c r="AB171" s="15">
        <v>0</v>
      </c>
      <c r="AC171" s="15">
        <v>504.19</v>
      </c>
      <c r="AD171" s="15">
        <v>504.19</v>
      </c>
      <c r="AE171" s="15">
        <v>504.19</v>
      </c>
      <c r="AF171" s="15">
        <v>0</v>
      </c>
      <c r="AG171" s="15">
        <v>504.19</v>
      </c>
      <c r="AH171" s="15">
        <v>0</v>
      </c>
      <c r="AI171" s="15">
        <v>427.16</v>
      </c>
      <c r="AJ171" s="15">
        <v>0</v>
      </c>
      <c r="AK171" s="15">
        <v>0</v>
      </c>
      <c r="AL171" s="15"/>
      <c r="AM171" s="15"/>
      <c r="AN171" s="15">
        <f t="shared" si="25"/>
        <v>2520.9499999999998</v>
      </c>
      <c r="AO171" s="15">
        <f t="shared" si="20"/>
        <v>280.11000000000013</v>
      </c>
      <c r="AP171" s="80" t="s">
        <v>1324</v>
      </c>
      <c r="AQ171" s="91" t="s">
        <v>702</v>
      </c>
      <c r="AS171" s="48">
        <f t="shared" si="26"/>
        <v>3.9999999999054126E-3</v>
      </c>
    </row>
    <row r="172" spans="1:45" s="47" customFormat="1" ht="50.1" customHeight="1">
      <c r="A172" s="67" t="s">
        <v>689</v>
      </c>
      <c r="B172" s="14" t="s">
        <v>101</v>
      </c>
      <c r="C172" s="14" t="s">
        <v>699</v>
      </c>
      <c r="D172" s="14" t="s">
        <v>99</v>
      </c>
      <c r="E172" s="14" t="s">
        <v>698</v>
      </c>
      <c r="F172" s="46" t="s">
        <v>700</v>
      </c>
      <c r="G172" s="46" t="s">
        <v>1104</v>
      </c>
      <c r="H172" s="14" t="s">
        <v>701</v>
      </c>
      <c r="I172" s="57">
        <v>41222</v>
      </c>
      <c r="J172" s="15">
        <v>2801.06</v>
      </c>
      <c r="K172" s="15">
        <f t="shared" si="22"/>
        <v>280.10599999999999</v>
      </c>
      <c r="L172" s="15">
        <f t="shared" si="23"/>
        <v>2520.9539999999997</v>
      </c>
      <c r="M172" s="15">
        <v>0</v>
      </c>
      <c r="N172" s="15">
        <v>0</v>
      </c>
      <c r="O172" s="15">
        <v>0</v>
      </c>
      <c r="P172" s="15">
        <v>0</v>
      </c>
      <c r="Q172" s="15">
        <v>0</v>
      </c>
      <c r="R172" s="15">
        <v>0</v>
      </c>
      <c r="S172" s="15">
        <v>0</v>
      </c>
      <c r="T172" s="15">
        <v>0</v>
      </c>
      <c r="U172" s="15">
        <v>0</v>
      </c>
      <c r="V172" s="16">
        <v>0</v>
      </c>
      <c r="W172" s="15">
        <v>0</v>
      </c>
      <c r="X172" s="15">
        <v>0</v>
      </c>
      <c r="Y172" s="15">
        <v>0</v>
      </c>
      <c r="Z172" s="15">
        <v>0</v>
      </c>
      <c r="AA172" s="15">
        <v>77.03</v>
      </c>
      <c r="AB172" s="15">
        <v>0</v>
      </c>
      <c r="AC172" s="15">
        <v>504.19</v>
      </c>
      <c r="AD172" s="15">
        <v>504.19</v>
      </c>
      <c r="AE172" s="15">
        <v>504.19</v>
      </c>
      <c r="AF172" s="15">
        <v>0</v>
      </c>
      <c r="AG172" s="15">
        <v>504.19</v>
      </c>
      <c r="AH172" s="15">
        <v>0</v>
      </c>
      <c r="AI172" s="15">
        <v>427.16</v>
      </c>
      <c r="AJ172" s="15">
        <v>0</v>
      </c>
      <c r="AK172" s="15">
        <v>0</v>
      </c>
      <c r="AL172" s="15"/>
      <c r="AM172" s="15"/>
      <c r="AN172" s="15">
        <f t="shared" si="25"/>
        <v>2520.9499999999998</v>
      </c>
      <c r="AO172" s="15">
        <f t="shared" si="20"/>
        <v>280.11000000000013</v>
      </c>
      <c r="AP172" s="80" t="s">
        <v>1578</v>
      </c>
      <c r="AQ172" s="91" t="s">
        <v>1579</v>
      </c>
      <c r="AS172" s="48">
        <f t="shared" si="26"/>
        <v>3.9999999999054126E-3</v>
      </c>
    </row>
    <row r="173" spans="1:45" s="47" customFormat="1" ht="50.1" customHeight="1">
      <c r="A173" s="55" t="s">
        <v>1069</v>
      </c>
      <c r="B173" s="46" t="s">
        <v>101</v>
      </c>
      <c r="C173" s="46" t="s">
        <v>139</v>
      </c>
      <c r="D173" s="46" t="s">
        <v>1073</v>
      </c>
      <c r="E173" s="46" t="s">
        <v>1074</v>
      </c>
      <c r="F173" s="46" t="s">
        <v>1078</v>
      </c>
      <c r="G173" s="46" t="s">
        <v>1104</v>
      </c>
      <c r="H173" s="46" t="s">
        <v>32</v>
      </c>
      <c r="I173" s="57">
        <v>41579</v>
      </c>
      <c r="J173" s="15">
        <v>2399.9499999999998</v>
      </c>
      <c r="K173" s="15">
        <f t="shared" si="22"/>
        <v>239.995</v>
      </c>
      <c r="L173" s="15">
        <f t="shared" si="23"/>
        <v>2159.9549999999999</v>
      </c>
      <c r="M173" s="15">
        <v>0</v>
      </c>
      <c r="N173" s="15">
        <v>0</v>
      </c>
      <c r="O173" s="15">
        <v>0</v>
      </c>
      <c r="P173" s="15">
        <v>0</v>
      </c>
      <c r="Q173" s="15">
        <v>0</v>
      </c>
      <c r="R173" s="15">
        <v>0</v>
      </c>
      <c r="S173" s="15">
        <v>0</v>
      </c>
      <c r="T173" s="15">
        <v>0</v>
      </c>
      <c r="U173" s="15">
        <v>0</v>
      </c>
      <c r="V173" s="16">
        <v>0</v>
      </c>
      <c r="W173" s="15">
        <v>0</v>
      </c>
      <c r="X173" s="15">
        <v>0</v>
      </c>
      <c r="Y173" s="15">
        <v>0</v>
      </c>
      <c r="Z173" s="15">
        <v>0</v>
      </c>
      <c r="AA173" s="15">
        <v>0</v>
      </c>
      <c r="AB173" s="15">
        <v>0</v>
      </c>
      <c r="AC173" s="15">
        <v>72</v>
      </c>
      <c r="AD173" s="15">
        <v>431.99</v>
      </c>
      <c r="AE173" s="15">
        <v>431.99</v>
      </c>
      <c r="AF173" s="15">
        <v>0</v>
      </c>
      <c r="AG173" s="15">
        <v>431.99</v>
      </c>
      <c r="AH173" s="15">
        <v>0</v>
      </c>
      <c r="AI173" s="15">
        <v>431.99</v>
      </c>
      <c r="AJ173" s="15">
        <v>359.99</v>
      </c>
      <c r="AK173" s="15">
        <v>0</v>
      </c>
      <c r="AL173" s="15"/>
      <c r="AM173" s="15"/>
      <c r="AN173" s="15">
        <f>SUM(M173:AM173)</f>
        <v>2159.9499999999998</v>
      </c>
      <c r="AO173" s="15">
        <f t="shared" si="20"/>
        <v>240</v>
      </c>
      <c r="AP173" s="80" t="s">
        <v>1099</v>
      </c>
      <c r="AQ173" s="91" t="s">
        <v>1579</v>
      </c>
      <c r="AS173" s="48">
        <f t="shared" si="26"/>
        <v>5.0000000001091394E-3</v>
      </c>
    </row>
    <row r="174" spans="1:45" s="47" customFormat="1" ht="39.75" customHeight="1">
      <c r="A174" s="55" t="s">
        <v>1070</v>
      </c>
      <c r="B174" s="46" t="s">
        <v>101</v>
      </c>
      <c r="C174" s="46" t="s">
        <v>139</v>
      </c>
      <c r="D174" s="46" t="s">
        <v>1073</v>
      </c>
      <c r="E174" s="46" t="s">
        <v>1075</v>
      </c>
      <c r="F174" s="46" t="s">
        <v>1078</v>
      </c>
      <c r="G174" s="46" t="s">
        <v>1104</v>
      </c>
      <c r="H174" s="46" t="s">
        <v>32</v>
      </c>
      <c r="I174" s="57">
        <v>41867</v>
      </c>
      <c r="J174" s="15">
        <v>2312</v>
      </c>
      <c r="K174" s="15">
        <f t="shared" si="22"/>
        <v>231.20000000000002</v>
      </c>
      <c r="L174" s="15">
        <f t="shared" si="23"/>
        <v>2080.8000000000002</v>
      </c>
      <c r="M174" s="15">
        <v>0</v>
      </c>
      <c r="N174" s="15">
        <v>0</v>
      </c>
      <c r="O174" s="15">
        <v>0</v>
      </c>
      <c r="P174" s="15">
        <v>0</v>
      </c>
      <c r="Q174" s="15">
        <v>0</v>
      </c>
      <c r="R174" s="15">
        <v>0</v>
      </c>
      <c r="S174" s="15">
        <v>0</v>
      </c>
      <c r="T174" s="15">
        <v>0</v>
      </c>
      <c r="U174" s="15">
        <v>0</v>
      </c>
      <c r="V174" s="16">
        <v>0</v>
      </c>
      <c r="W174" s="15">
        <v>0</v>
      </c>
      <c r="X174" s="15">
        <v>0</v>
      </c>
      <c r="Y174" s="15">
        <v>0</v>
      </c>
      <c r="Z174" s="15">
        <v>0</v>
      </c>
      <c r="AA174" s="15">
        <v>0</v>
      </c>
      <c r="AB174" s="15">
        <v>0</v>
      </c>
      <c r="AC174" s="15">
        <v>0</v>
      </c>
      <c r="AD174" s="15">
        <v>35.840000000000003</v>
      </c>
      <c r="AE174" s="15">
        <v>416.16</v>
      </c>
      <c r="AF174" s="15">
        <v>0</v>
      </c>
      <c r="AG174" s="15">
        <v>416.16</v>
      </c>
      <c r="AH174" s="15">
        <v>0</v>
      </c>
      <c r="AI174" s="15">
        <v>416.16</v>
      </c>
      <c r="AJ174" s="15">
        <v>416.16</v>
      </c>
      <c r="AK174" s="15">
        <v>380.32</v>
      </c>
      <c r="AL174" s="15"/>
      <c r="AM174" s="15"/>
      <c r="AN174" s="15">
        <f t="shared" si="25"/>
        <v>2080.8000000000002</v>
      </c>
      <c r="AO174" s="15">
        <f t="shared" ref="AO174:AO237" si="27">J174-AN174</f>
        <v>231.19999999999982</v>
      </c>
      <c r="AP174" s="80" t="s">
        <v>1586</v>
      </c>
      <c r="AQ174" s="91" t="s">
        <v>1683</v>
      </c>
      <c r="AS174" s="48">
        <f t="shared" si="26"/>
        <v>0</v>
      </c>
    </row>
    <row r="175" spans="1:45" s="47" customFormat="1" ht="39.75" customHeight="1">
      <c r="A175" s="55" t="s">
        <v>1071</v>
      </c>
      <c r="B175" s="46" t="s">
        <v>101</v>
      </c>
      <c r="C175" s="46" t="s">
        <v>139</v>
      </c>
      <c r="D175" s="46" t="s">
        <v>1073</v>
      </c>
      <c r="E175" s="46" t="s">
        <v>1076</v>
      </c>
      <c r="F175" s="46" t="s">
        <v>1078</v>
      </c>
      <c r="G175" s="46" t="s">
        <v>1104</v>
      </c>
      <c r="H175" s="46" t="s">
        <v>32</v>
      </c>
      <c r="I175" s="57">
        <v>41579</v>
      </c>
      <c r="J175" s="15">
        <v>2399.9499999999998</v>
      </c>
      <c r="K175" s="15">
        <f t="shared" si="22"/>
        <v>239.995</v>
      </c>
      <c r="L175" s="15">
        <f t="shared" si="23"/>
        <v>2159.9549999999999</v>
      </c>
      <c r="M175" s="15">
        <v>0</v>
      </c>
      <c r="N175" s="15">
        <v>0</v>
      </c>
      <c r="O175" s="15">
        <v>0</v>
      </c>
      <c r="P175" s="15">
        <v>0</v>
      </c>
      <c r="Q175" s="15">
        <v>0</v>
      </c>
      <c r="R175" s="15">
        <v>0</v>
      </c>
      <c r="S175" s="15">
        <v>0</v>
      </c>
      <c r="T175" s="15">
        <v>0</v>
      </c>
      <c r="U175" s="15">
        <v>0</v>
      </c>
      <c r="V175" s="16">
        <v>0</v>
      </c>
      <c r="W175" s="15">
        <v>0</v>
      </c>
      <c r="X175" s="15">
        <v>0</v>
      </c>
      <c r="Y175" s="15">
        <v>0</v>
      </c>
      <c r="Z175" s="15">
        <v>0</v>
      </c>
      <c r="AA175" s="15">
        <v>0</v>
      </c>
      <c r="AB175" s="15">
        <v>0</v>
      </c>
      <c r="AC175" s="15">
        <v>72</v>
      </c>
      <c r="AD175" s="15">
        <v>431.99</v>
      </c>
      <c r="AE175" s="15">
        <v>431.99</v>
      </c>
      <c r="AF175" s="15">
        <v>0</v>
      </c>
      <c r="AG175" s="15">
        <v>431.99</v>
      </c>
      <c r="AH175" s="15">
        <v>0</v>
      </c>
      <c r="AI175" s="15">
        <v>431.99</v>
      </c>
      <c r="AJ175" s="15">
        <v>359.99</v>
      </c>
      <c r="AK175" s="15">
        <v>0</v>
      </c>
      <c r="AL175" s="15"/>
      <c r="AM175" s="15"/>
      <c r="AN175" s="15">
        <f t="shared" si="25"/>
        <v>2159.9499999999998</v>
      </c>
      <c r="AO175" s="15">
        <f t="shared" si="27"/>
        <v>240</v>
      </c>
      <c r="AP175" s="80" t="s">
        <v>1301</v>
      </c>
      <c r="AQ175" s="91" t="s">
        <v>129</v>
      </c>
      <c r="AS175" s="48">
        <f t="shared" si="26"/>
        <v>5.0000000001091394E-3</v>
      </c>
    </row>
    <row r="176" spans="1:45" s="47" customFormat="1" ht="50.1" customHeight="1">
      <c r="A176" s="55" t="s">
        <v>1072</v>
      </c>
      <c r="B176" s="46" t="s">
        <v>101</v>
      </c>
      <c r="C176" s="46" t="s">
        <v>139</v>
      </c>
      <c r="D176" s="46" t="s">
        <v>1073</v>
      </c>
      <c r="E176" s="46" t="s">
        <v>1077</v>
      </c>
      <c r="F176" s="46" t="s">
        <v>1078</v>
      </c>
      <c r="G176" s="46" t="s">
        <v>1104</v>
      </c>
      <c r="H176" s="46" t="s">
        <v>32</v>
      </c>
      <c r="I176" s="57">
        <v>41579</v>
      </c>
      <c r="J176" s="15">
        <v>2399.9499999999998</v>
      </c>
      <c r="K176" s="15">
        <f t="shared" si="22"/>
        <v>239.995</v>
      </c>
      <c r="L176" s="15">
        <f t="shared" si="23"/>
        <v>2159.9549999999999</v>
      </c>
      <c r="M176" s="15">
        <v>0</v>
      </c>
      <c r="N176" s="15">
        <v>0</v>
      </c>
      <c r="O176" s="15">
        <v>0</v>
      </c>
      <c r="P176" s="15">
        <v>0</v>
      </c>
      <c r="Q176" s="15">
        <v>0</v>
      </c>
      <c r="R176" s="15">
        <v>0</v>
      </c>
      <c r="S176" s="15">
        <v>0</v>
      </c>
      <c r="T176" s="15">
        <v>0</v>
      </c>
      <c r="U176" s="15">
        <v>0</v>
      </c>
      <c r="V176" s="16">
        <v>0</v>
      </c>
      <c r="W176" s="15">
        <v>0</v>
      </c>
      <c r="X176" s="15">
        <v>0</v>
      </c>
      <c r="Y176" s="15">
        <v>0</v>
      </c>
      <c r="Z176" s="15">
        <v>0</v>
      </c>
      <c r="AA176" s="15">
        <v>0</v>
      </c>
      <c r="AB176" s="15">
        <v>0</v>
      </c>
      <c r="AC176" s="15">
        <v>72</v>
      </c>
      <c r="AD176" s="15">
        <v>431.99</v>
      </c>
      <c r="AE176" s="15">
        <v>431.99</v>
      </c>
      <c r="AF176" s="15">
        <v>0</v>
      </c>
      <c r="AG176" s="15">
        <v>431.99</v>
      </c>
      <c r="AH176" s="15">
        <v>0</v>
      </c>
      <c r="AI176" s="15">
        <v>431.99</v>
      </c>
      <c r="AJ176" s="15">
        <v>359.99</v>
      </c>
      <c r="AK176" s="15">
        <v>0</v>
      </c>
      <c r="AL176" s="15"/>
      <c r="AM176" s="15"/>
      <c r="AN176" s="15">
        <f t="shared" si="25"/>
        <v>2159.9499999999998</v>
      </c>
      <c r="AO176" s="15">
        <f t="shared" si="27"/>
        <v>240</v>
      </c>
      <c r="AP176" s="80" t="s">
        <v>1117</v>
      </c>
      <c r="AQ176" s="91" t="s">
        <v>1377</v>
      </c>
      <c r="AS176" s="48">
        <f t="shared" si="26"/>
        <v>5.0000000001091394E-3</v>
      </c>
    </row>
    <row r="177" spans="1:45" s="5" customFormat="1" ht="50.1" customHeight="1">
      <c r="A177" s="67" t="s">
        <v>1779</v>
      </c>
      <c r="B177" s="14" t="s">
        <v>664</v>
      </c>
      <c r="C177" s="14" t="s">
        <v>139</v>
      </c>
      <c r="D177" s="14" t="s">
        <v>96</v>
      </c>
      <c r="E177" s="14" t="s">
        <v>1780</v>
      </c>
      <c r="F177" s="14" t="s">
        <v>1781</v>
      </c>
      <c r="G177" s="14" t="s">
        <v>1104</v>
      </c>
      <c r="H177" s="71" t="s">
        <v>32</v>
      </c>
      <c r="I177" s="68">
        <v>42741</v>
      </c>
      <c r="J177" s="15">
        <v>2978.68</v>
      </c>
      <c r="K177" s="15">
        <f t="shared" si="22"/>
        <v>297.86799999999999</v>
      </c>
      <c r="L177" s="15">
        <f t="shared" si="23"/>
        <v>2680.8119999999999</v>
      </c>
      <c r="M177" s="15">
        <v>0</v>
      </c>
      <c r="N177" s="15">
        <v>0</v>
      </c>
      <c r="O177" s="15">
        <v>0</v>
      </c>
      <c r="P177" s="15">
        <v>0</v>
      </c>
      <c r="Q177" s="15">
        <v>0</v>
      </c>
      <c r="R177" s="15">
        <v>0</v>
      </c>
      <c r="S177" s="15">
        <v>0</v>
      </c>
      <c r="T177" s="15">
        <v>0</v>
      </c>
      <c r="U177" s="15">
        <v>0</v>
      </c>
      <c r="V177" s="15">
        <v>0</v>
      </c>
      <c r="W177" s="15">
        <v>0</v>
      </c>
      <c r="X177" s="15">
        <v>0</v>
      </c>
      <c r="Y177" s="15">
        <v>0</v>
      </c>
      <c r="Z177" s="15">
        <v>0</v>
      </c>
      <c r="AA177" s="15">
        <v>0</v>
      </c>
      <c r="AB177" s="15">
        <v>0</v>
      </c>
      <c r="AC177" s="15">
        <v>0</v>
      </c>
      <c r="AD177" s="15">
        <v>0</v>
      </c>
      <c r="AE177" s="15">
        <v>0</v>
      </c>
      <c r="AF177" s="15">
        <v>0</v>
      </c>
      <c r="AG177" s="15">
        <v>0</v>
      </c>
      <c r="AH177" s="15">
        <v>0</v>
      </c>
      <c r="AI177" s="15">
        <v>536.16</v>
      </c>
      <c r="AJ177" s="15">
        <v>536.16</v>
      </c>
      <c r="AK177" s="15">
        <v>536.16</v>
      </c>
      <c r="AL177" s="15">
        <v>536.16</v>
      </c>
      <c r="AM177" s="63">
        <v>312.76</v>
      </c>
      <c r="AN177" s="15">
        <f>SUM(M177:AM177)</f>
        <v>2457.3999999999996</v>
      </c>
      <c r="AO177" s="15">
        <f t="shared" si="27"/>
        <v>521.2800000000002</v>
      </c>
      <c r="AP177" s="14" t="s">
        <v>1586</v>
      </c>
      <c r="AQ177" s="43" t="s">
        <v>1278</v>
      </c>
      <c r="AS177" s="34">
        <f t="shared" si="26"/>
        <v>223.41200000000026</v>
      </c>
    </row>
    <row r="178" spans="1:45" s="5" customFormat="1" ht="50.1" customHeight="1">
      <c r="A178" s="67" t="s">
        <v>1817</v>
      </c>
      <c r="B178" s="14" t="s">
        <v>664</v>
      </c>
      <c r="C178" s="14" t="s">
        <v>135</v>
      </c>
      <c r="D178" s="14" t="s">
        <v>96</v>
      </c>
      <c r="E178" s="14" t="s">
        <v>1819</v>
      </c>
      <c r="F178" s="14" t="s">
        <v>1820</v>
      </c>
      <c r="G178" s="14" t="s">
        <v>1104</v>
      </c>
      <c r="H178" s="71" t="s">
        <v>10</v>
      </c>
      <c r="I178" s="68">
        <v>42887</v>
      </c>
      <c r="J178" s="15">
        <v>750</v>
      </c>
      <c r="K178" s="15">
        <f t="shared" si="22"/>
        <v>75</v>
      </c>
      <c r="L178" s="15">
        <f t="shared" si="23"/>
        <v>675</v>
      </c>
      <c r="M178" s="15">
        <v>0</v>
      </c>
      <c r="N178" s="15">
        <v>0</v>
      </c>
      <c r="O178" s="15">
        <v>0</v>
      </c>
      <c r="P178" s="15">
        <v>0</v>
      </c>
      <c r="Q178" s="15">
        <v>0</v>
      </c>
      <c r="R178" s="15">
        <v>0</v>
      </c>
      <c r="S178" s="15">
        <v>0</v>
      </c>
      <c r="T178" s="15">
        <v>0</v>
      </c>
      <c r="U178" s="15">
        <v>0</v>
      </c>
      <c r="V178" s="15">
        <v>0</v>
      </c>
      <c r="W178" s="15">
        <v>0</v>
      </c>
      <c r="X178" s="15">
        <v>0</v>
      </c>
      <c r="Y178" s="15">
        <v>0</v>
      </c>
      <c r="Z178" s="15">
        <v>0</v>
      </c>
      <c r="AA178" s="15">
        <v>0</v>
      </c>
      <c r="AB178" s="15">
        <v>0</v>
      </c>
      <c r="AC178" s="15">
        <v>0</v>
      </c>
      <c r="AD178" s="15">
        <v>0</v>
      </c>
      <c r="AE178" s="15">
        <v>0</v>
      </c>
      <c r="AF178" s="15">
        <v>0</v>
      </c>
      <c r="AG178" s="15">
        <v>0</v>
      </c>
      <c r="AH178" s="15">
        <v>0</v>
      </c>
      <c r="AI178" s="15">
        <v>78.77</v>
      </c>
      <c r="AJ178" s="15">
        <v>135</v>
      </c>
      <c r="AK178" s="15">
        <v>135</v>
      </c>
      <c r="AL178" s="15">
        <v>135</v>
      </c>
      <c r="AM178" s="63">
        <v>78.75</v>
      </c>
      <c r="AN178" s="15">
        <f t="shared" ref="AN178:AN183" si="28">SUM(M178:AM178)</f>
        <v>562.52</v>
      </c>
      <c r="AO178" s="15">
        <f t="shared" si="27"/>
        <v>187.48000000000002</v>
      </c>
      <c r="AP178" s="14" t="s">
        <v>1825</v>
      </c>
      <c r="AQ178" s="43" t="s">
        <v>1826</v>
      </c>
      <c r="AS178" s="34">
        <f t="shared" si="26"/>
        <v>112.48000000000002</v>
      </c>
    </row>
    <row r="179" spans="1:45" s="5" customFormat="1" ht="50.1" customHeight="1">
      <c r="A179" s="67" t="s">
        <v>1818</v>
      </c>
      <c r="B179" s="14" t="s">
        <v>664</v>
      </c>
      <c r="C179" s="14" t="s">
        <v>135</v>
      </c>
      <c r="D179" s="14" t="s">
        <v>96</v>
      </c>
      <c r="E179" s="14" t="s">
        <v>1821</v>
      </c>
      <c r="F179" s="14" t="s">
        <v>1820</v>
      </c>
      <c r="G179" s="14" t="s">
        <v>1104</v>
      </c>
      <c r="H179" s="71" t="s">
        <v>10</v>
      </c>
      <c r="I179" s="68">
        <v>42887</v>
      </c>
      <c r="J179" s="15">
        <v>750</v>
      </c>
      <c r="K179" s="15">
        <f t="shared" si="22"/>
        <v>75</v>
      </c>
      <c r="L179" s="15">
        <f t="shared" si="23"/>
        <v>675</v>
      </c>
      <c r="M179" s="15">
        <v>0</v>
      </c>
      <c r="N179" s="15">
        <v>0</v>
      </c>
      <c r="O179" s="15">
        <v>0</v>
      </c>
      <c r="P179" s="15">
        <v>0</v>
      </c>
      <c r="Q179" s="15">
        <v>0</v>
      </c>
      <c r="R179" s="15">
        <v>0</v>
      </c>
      <c r="S179" s="15">
        <v>0</v>
      </c>
      <c r="T179" s="15">
        <v>0</v>
      </c>
      <c r="U179" s="15">
        <v>0</v>
      </c>
      <c r="V179" s="15">
        <v>0</v>
      </c>
      <c r="W179" s="15">
        <v>0</v>
      </c>
      <c r="X179" s="15">
        <v>0</v>
      </c>
      <c r="Y179" s="15">
        <v>0</v>
      </c>
      <c r="Z179" s="15">
        <v>0</v>
      </c>
      <c r="AA179" s="15">
        <v>0</v>
      </c>
      <c r="AB179" s="15">
        <v>0</v>
      </c>
      <c r="AC179" s="15">
        <v>0</v>
      </c>
      <c r="AD179" s="15">
        <v>0</v>
      </c>
      <c r="AE179" s="15">
        <v>0</v>
      </c>
      <c r="AF179" s="15">
        <v>0</v>
      </c>
      <c r="AG179" s="15">
        <v>0</v>
      </c>
      <c r="AH179" s="15">
        <v>0</v>
      </c>
      <c r="AI179" s="15">
        <v>78.77</v>
      </c>
      <c r="AJ179" s="15">
        <v>135</v>
      </c>
      <c r="AK179" s="15">
        <v>135</v>
      </c>
      <c r="AL179" s="15">
        <v>135</v>
      </c>
      <c r="AM179" s="63">
        <v>78.75</v>
      </c>
      <c r="AN179" s="15">
        <f t="shared" si="28"/>
        <v>562.52</v>
      </c>
      <c r="AO179" s="15">
        <f t="shared" si="27"/>
        <v>187.48000000000002</v>
      </c>
      <c r="AP179" s="14" t="s">
        <v>1744</v>
      </c>
      <c r="AQ179" s="43" t="s">
        <v>143</v>
      </c>
      <c r="AS179" s="34">
        <f t="shared" si="26"/>
        <v>112.48000000000002</v>
      </c>
    </row>
    <row r="180" spans="1:45" s="5" customFormat="1" ht="50.1" customHeight="1">
      <c r="A180" s="67" t="s">
        <v>2005</v>
      </c>
      <c r="B180" s="14" t="s">
        <v>2006</v>
      </c>
      <c r="C180" s="14" t="s">
        <v>135</v>
      </c>
      <c r="D180" s="14" t="s">
        <v>96</v>
      </c>
      <c r="E180" s="14" t="s">
        <v>2007</v>
      </c>
      <c r="F180" s="14" t="s">
        <v>2008</v>
      </c>
      <c r="G180" s="14" t="s">
        <v>1104</v>
      </c>
      <c r="H180" s="71" t="s">
        <v>32</v>
      </c>
      <c r="I180" s="68">
        <v>43348</v>
      </c>
      <c r="J180" s="15">
        <v>735</v>
      </c>
      <c r="K180" s="15">
        <f t="shared" si="22"/>
        <v>73.5</v>
      </c>
      <c r="L180" s="15">
        <f t="shared" si="23"/>
        <v>661.5</v>
      </c>
      <c r="M180" s="15">
        <v>0</v>
      </c>
      <c r="N180" s="15">
        <v>0</v>
      </c>
      <c r="O180" s="15">
        <v>0</v>
      </c>
      <c r="P180" s="15">
        <v>0</v>
      </c>
      <c r="Q180" s="15">
        <v>0</v>
      </c>
      <c r="R180" s="15">
        <v>0</v>
      </c>
      <c r="S180" s="15">
        <v>0</v>
      </c>
      <c r="T180" s="15">
        <v>0</v>
      </c>
      <c r="U180" s="15">
        <v>0</v>
      </c>
      <c r="V180" s="15">
        <v>0</v>
      </c>
      <c r="W180" s="15">
        <v>0</v>
      </c>
      <c r="X180" s="15">
        <v>0</v>
      </c>
      <c r="Y180" s="15">
        <v>0</v>
      </c>
      <c r="Z180" s="15">
        <v>0</v>
      </c>
      <c r="AA180" s="15">
        <v>0</v>
      </c>
      <c r="AB180" s="15">
        <v>0</v>
      </c>
      <c r="AC180" s="15">
        <v>0</v>
      </c>
      <c r="AD180" s="15">
        <v>0</v>
      </c>
      <c r="AE180" s="15">
        <v>0</v>
      </c>
      <c r="AF180" s="15">
        <v>0</v>
      </c>
      <c r="AG180" s="15">
        <v>0</v>
      </c>
      <c r="AH180" s="15">
        <v>0</v>
      </c>
      <c r="AI180" s="15">
        <v>0</v>
      </c>
      <c r="AJ180" s="15">
        <v>44.1</v>
      </c>
      <c r="AK180" s="15">
        <v>132.30000000000001</v>
      </c>
      <c r="AL180" s="15">
        <v>132.30000000000001</v>
      </c>
      <c r="AM180" s="63">
        <v>78.75</v>
      </c>
      <c r="AN180" s="15">
        <f t="shared" si="28"/>
        <v>387.45000000000005</v>
      </c>
      <c r="AO180" s="15">
        <f t="shared" si="27"/>
        <v>347.54999999999995</v>
      </c>
      <c r="AP180" s="44" t="s">
        <v>1117</v>
      </c>
      <c r="AQ180" s="45" t="s">
        <v>1377</v>
      </c>
      <c r="AS180" s="34">
        <f t="shared" si="26"/>
        <v>274.04999999999995</v>
      </c>
    </row>
    <row r="181" spans="1:45" s="5" customFormat="1" ht="50.1" customHeight="1">
      <c r="A181" s="67" t="s">
        <v>2017</v>
      </c>
      <c r="B181" s="14" t="s">
        <v>2006</v>
      </c>
      <c r="C181" s="14" t="s">
        <v>2018</v>
      </c>
      <c r="D181" s="14" t="s">
        <v>1839</v>
      </c>
      <c r="E181" s="14" t="s">
        <v>2019</v>
      </c>
      <c r="F181" s="14" t="s">
        <v>2020</v>
      </c>
      <c r="G181" s="14" t="s">
        <v>1104</v>
      </c>
      <c r="H181" s="71" t="s">
        <v>32</v>
      </c>
      <c r="I181" s="68">
        <v>43452</v>
      </c>
      <c r="J181" s="15">
        <v>908.52</v>
      </c>
      <c r="K181" s="15">
        <f t="shared" si="22"/>
        <v>90.852000000000004</v>
      </c>
      <c r="L181" s="15">
        <f t="shared" si="23"/>
        <v>817.66800000000001</v>
      </c>
      <c r="M181" s="15">
        <v>0</v>
      </c>
      <c r="N181" s="15">
        <v>0</v>
      </c>
      <c r="O181" s="15">
        <v>0</v>
      </c>
      <c r="P181" s="15">
        <v>0</v>
      </c>
      <c r="Q181" s="15">
        <v>0</v>
      </c>
      <c r="R181" s="15">
        <v>0</v>
      </c>
      <c r="S181" s="15">
        <v>0</v>
      </c>
      <c r="T181" s="15">
        <v>0</v>
      </c>
      <c r="U181" s="15">
        <v>0</v>
      </c>
      <c r="V181" s="15">
        <v>0</v>
      </c>
      <c r="W181" s="15">
        <v>0</v>
      </c>
      <c r="X181" s="15">
        <v>0</v>
      </c>
      <c r="Y181" s="15">
        <v>0</v>
      </c>
      <c r="Z181" s="15">
        <v>0</v>
      </c>
      <c r="AA181" s="15">
        <v>0</v>
      </c>
      <c r="AB181" s="15">
        <v>0</v>
      </c>
      <c r="AC181" s="15">
        <v>0</v>
      </c>
      <c r="AD181" s="15">
        <v>0</v>
      </c>
      <c r="AE181" s="15">
        <v>0</v>
      </c>
      <c r="AF181" s="15">
        <v>0</v>
      </c>
      <c r="AG181" s="15">
        <v>0</v>
      </c>
      <c r="AH181" s="15">
        <v>0</v>
      </c>
      <c r="AI181" s="15">
        <v>0</v>
      </c>
      <c r="AJ181" s="15">
        <v>0</v>
      </c>
      <c r="AK181" s="15">
        <v>163.53</v>
      </c>
      <c r="AL181" s="15">
        <v>163.53</v>
      </c>
      <c r="AM181" s="63">
        <v>95.39</v>
      </c>
      <c r="AN181" s="15">
        <f t="shared" si="28"/>
        <v>422.45</v>
      </c>
      <c r="AO181" s="15">
        <f t="shared" si="27"/>
        <v>486.07</v>
      </c>
      <c r="AP181" s="44" t="s">
        <v>1117</v>
      </c>
      <c r="AQ181" s="45" t="s">
        <v>1377</v>
      </c>
      <c r="AS181" s="34">
        <f t="shared" si="26"/>
        <v>395.21800000000002</v>
      </c>
    </row>
    <row r="182" spans="1:45" s="5" customFormat="1" ht="50.1" customHeight="1">
      <c r="A182" s="67" t="s">
        <v>2038</v>
      </c>
      <c r="B182" s="14" t="s">
        <v>2006</v>
      </c>
      <c r="C182" s="14" t="s">
        <v>135</v>
      </c>
      <c r="D182" s="14" t="s">
        <v>99</v>
      </c>
      <c r="E182" s="14" t="s">
        <v>2039</v>
      </c>
      <c r="F182" s="14" t="s">
        <v>2040</v>
      </c>
      <c r="G182" s="14" t="s">
        <v>1104</v>
      </c>
      <c r="H182" s="71" t="s">
        <v>10</v>
      </c>
      <c r="I182" s="68">
        <v>43677</v>
      </c>
      <c r="J182" s="15">
        <v>840</v>
      </c>
      <c r="K182" s="15">
        <f t="shared" si="22"/>
        <v>84</v>
      </c>
      <c r="L182" s="15">
        <f t="shared" si="23"/>
        <v>756</v>
      </c>
      <c r="M182" s="15">
        <v>0</v>
      </c>
      <c r="N182" s="15">
        <v>0</v>
      </c>
      <c r="O182" s="15">
        <v>0</v>
      </c>
      <c r="P182" s="15">
        <v>0</v>
      </c>
      <c r="Q182" s="15">
        <v>0</v>
      </c>
      <c r="R182" s="15">
        <v>0</v>
      </c>
      <c r="S182" s="15">
        <v>0</v>
      </c>
      <c r="T182" s="15">
        <v>0</v>
      </c>
      <c r="U182" s="15">
        <v>0</v>
      </c>
      <c r="V182" s="15">
        <v>0</v>
      </c>
      <c r="W182" s="15">
        <v>0</v>
      </c>
      <c r="X182" s="15">
        <v>0</v>
      </c>
      <c r="Y182" s="15">
        <v>0</v>
      </c>
      <c r="Z182" s="15">
        <v>0</v>
      </c>
      <c r="AA182" s="15">
        <v>0</v>
      </c>
      <c r="AB182" s="15">
        <v>0</v>
      </c>
      <c r="AC182" s="15">
        <v>0</v>
      </c>
      <c r="AD182" s="15">
        <v>0</v>
      </c>
      <c r="AE182" s="15">
        <v>0</v>
      </c>
      <c r="AF182" s="15">
        <v>0</v>
      </c>
      <c r="AG182" s="15">
        <v>0</v>
      </c>
      <c r="AH182" s="15">
        <v>0</v>
      </c>
      <c r="AI182" s="15">
        <v>0</v>
      </c>
      <c r="AJ182" s="15">
        <v>0</v>
      </c>
      <c r="AK182" s="15">
        <v>63</v>
      </c>
      <c r="AL182" s="15">
        <v>63</v>
      </c>
      <c r="AM182" s="63">
        <v>176.4</v>
      </c>
      <c r="AN182" s="15">
        <f t="shared" si="28"/>
        <v>302.39999999999998</v>
      </c>
      <c r="AO182" s="15">
        <f t="shared" si="27"/>
        <v>537.6</v>
      </c>
      <c r="AP182" s="14"/>
      <c r="AQ182" s="43"/>
      <c r="AS182" s="42">
        <f t="shared" si="26"/>
        <v>453.6</v>
      </c>
    </row>
    <row r="183" spans="1:45" s="5" customFormat="1" ht="50.1" customHeight="1">
      <c r="A183" s="67" t="s">
        <v>2042</v>
      </c>
      <c r="B183" s="14" t="s">
        <v>2006</v>
      </c>
      <c r="C183" s="14" t="s">
        <v>135</v>
      </c>
      <c r="D183" s="14" t="s">
        <v>99</v>
      </c>
      <c r="E183" s="14" t="s">
        <v>2041</v>
      </c>
      <c r="F183" s="14" t="s">
        <v>2040</v>
      </c>
      <c r="G183" s="14" t="s">
        <v>1104</v>
      </c>
      <c r="H183" s="71" t="s">
        <v>10</v>
      </c>
      <c r="I183" s="68">
        <v>43677</v>
      </c>
      <c r="J183" s="15">
        <v>840</v>
      </c>
      <c r="K183" s="15">
        <f t="shared" si="22"/>
        <v>84</v>
      </c>
      <c r="L183" s="15">
        <f t="shared" si="23"/>
        <v>756</v>
      </c>
      <c r="M183" s="15">
        <v>0</v>
      </c>
      <c r="N183" s="15">
        <v>0</v>
      </c>
      <c r="O183" s="15">
        <v>0</v>
      </c>
      <c r="P183" s="15">
        <v>0</v>
      </c>
      <c r="Q183" s="15">
        <v>0</v>
      </c>
      <c r="R183" s="15">
        <v>0</v>
      </c>
      <c r="S183" s="15">
        <v>0</v>
      </c>
      <c r="T183" s="15">
        <v>0</v>
      </c>
      <c r="U183" s="15">
        <v>0</v>
      </c>
      <c r="V183" s="15">
        <v>0</v>
      </c>
      <c r="W183" s="15">
        <v>0</v>
      </c>
      <c r="X183" s="15">
        <v>0</v>
      </c>
      <c r="Y183" s="15">
        <v>0</v>
      </c>
      <c r="Z183" s="15">
        <v>0</v>
      </c>
      <c r="AA183" s="15">
        <v>0</v>
      </c>
      <c r="AB183" s="15">
        <v>0</v>
      </c>
      <c r="AC183" s="15">
        <v>0</v>
      </c>
      <c r="AD183" s="15">
        <v>0</v>
      </c>
      <c r="AE183" s="15">
        <v>0</v>
      </c>
      <c r="AF183" s="15">
        <v>0</v>
      </c>
      <c r="AG183" s="15">
        <v>0</v>
      </c>
      <c r="AH183" s="15">
        <v>0</v>
      </c>
      <c r="AI183" s="15">
        <v>0</v>
      </c>
      <c r="AJ183" s="15">
        <v>0</v>
      </c>
      <c r="AK183" s="15">
        <v>63</v>
      </c>
      <c r="AL183" s="15">
        <v>63</v>
      </c>
      <c r="AM183" s="63">
        <v>176.4</v>
      </c>
      <c r="AN183" s="15">
        <f t="shared" si="28"/>
        <v>302.39999999999998</v>
      </c>
      <c r="AO183" s="15">
        <f t="shared" si="27"/>
        <v>537.6</v>
      </c>
      <c r="AP183" s="14"/>
      <c r="AQ183" s="43"/>
      <c r="AS183" s="42">
        <f t="shared" si="26"/>
        <v>453.6</v>
      </c>
    </row>
    <row r="184" spans="1:45" s="47" customFormat="1" ht="50.1" customHeight="1">
      <c r="A184" s="55" t="s">
        <v>97</v>
      </c>
      <c r="B184" s="46" t="s">
        <v>92</v>
      </c>
      <c r="C184" s="46" t="s">
        <v>14</v>
      </c>
      <c r="D184" s="46" t="s">
        <v>90</v>
      </c>
      <c r="E184" s="46" t="s">
        <v>98</v>
      </c>
      <c r="F184" s="46" t="s">
        <v>93</v>
      </c>
      <c r="G184" s="46" t="s">
        <v>1104</v>
      </c>
      <c r="H184" s="46" t="s">
        <v>18</v>
      </c>
      <c r="I184" s="57">
        <v>37438</v>
      </c>
      <c r="J184" s="15">
        <v>1585.98</v>
      </c>
      <c r="K184" s="15">
        <f t="shared" si="22"/>
        <v>158.59800000000001</v>
      </c>
      <c r="L184" s="15">
        <f t="shared" si="23"/>
        <v>1427.3820000000001</v>
      </c>
      <c r="M184" s="15">
        <v>0</v>
      </c>
      <c r="N184" s="15">
        <v>0</v>
      </c>
      <c r="O184" s="15">
        <v>0</v>
      </c>
      <c r="P184" s="15">
        <v>0</v>
      </c>
      <c r="Q184" s="15">
        <v>142.74</v>
      </c>
      <c r="R184" s="15">
        <v>737.49</v>
      </c>
      <c r="S184" s="15">
        <v>285.48</v>
      </c>
      <c r="T184" s="15">
        <v>261.67</v>
      </c>
      <c r="U184" s="15">
        <v>0</v>
      </c>
      <c r="V184" s="16">
        <v>0</v>
      </c>
      <c r="W184" s="15">
        <v>0</v>
      </c>
      <c r="X184" s="15">
        <v>0</v>
      </c>
      <c r="Y184" s="15">
        <v>0</v>
      </c>
      <c r="Z184" s="15">
        <v>0</v>
      </c>
      <c r="AA184" s="15">
        <v>0</v>
      </c>
      <c r="AB184" s="15">
        <v>0</v>
      </c>
      <c r="AC184" s="15">
        <v>0</v>
      </c>
      <c r="AD184" s="15">
        <v>0</v>
      </c>
      <c r="AE184" s="15">
        <v>0</v>
      </c>
      <c r="AF184" s="15">
        <v>0</v>
      </c>
      <c r="AG184" s="15">
        <v>0</v>
      </c>
      <c r="AH184" s="15">
        <v>0</v>
      </c>
      <c r="AI184" s="15">
        <v>0</v>
      </c>
      <c r="AJ184" s="15">
        <v>0</v>
      </c>
      <c r="AK184" s="15">
        <v>0</v>
      </c>
      <c r="AL184" s="15"/>
      <c r="AM184" s="15"/>
      <c r="AN184" s="15">
        <f>SUM(M184:AM184)</f>
        <v>1427.38</v>
      </c>
      <c r="AO184" s="15">
        <f t="shared" si="27"/>
        <v>158.59999999999991</v>
      </c>
      <c r="AP184" s="80" t="s">
        <v>119</v>
      </c>
      <c r="AQ184" s="91" t="s">
        <v>155</v>
      </c>
      <c r="AS184" s="48">
        <f t="shared" si="26"/>
        <v>1.9999999999527063E-3</v>
      </c>
    </row>
    <row r="185" spans="1:45" s="47" customFormat="1" ht="50.1" customHeight="1">
      <c r="A185" s="55" t="s">
        <v>94</v>
      </c>
      <c r="B185" s="46" t="s">
        <v>92</v>
      </c>
      <c r="C185" s="46" t="s">
        <v>14</v>
      </c>
      <c r="D185" s="46" t="s">
        <v>90</v>
      </c>
      <c r="E185" s="46" t="s">
        <v>95</v>
      </c>
      <c r="F185" s="46" t="s">
        <v>93</v>
      </c>
      <c r="G185" s="46" t="s">
        <v>1104</v>
      </c>
      <c r="H185" s="46" t="s">
        <v>18</v>
      </c>
      <c r="I185" s="57">
        <v>37438</v>
      </c>
      <c r="J185" s="15">
        <v>1585.98</v>
      </c>
      <c r="K185" s="15">
        <f t="shared" si="22"/>
        <v>158.59800000000001</v>
      </c>
      <c r="L185" s="15">
        <f t="shared" si="23"/>
        <v>1427.3820000000001</v>
      </c>
      <c r="M185" s="15">
        <v>0</v>
      </c>
      <c r="N185" s="15">
        <v>0</v>
      </c>
      <c r="O185" s="15">
        <v>0</v>
      </c>
      <c r="P185" s="15">
        <v>0</v>
      </c>
      <c r="Q185" s="15">
        <v>142.74</v>
      </c>
      <c r="R185" s="15">
        <v>737.49</v>
      </c>
      <c r="S185" s="15">
        <v>285.48</v>
      </c>
      <c r="T185" s="15">
        <v>261.67</v>
      </c>
      <c r="U185" s="15">
        <v>0</v>
      </c>
      <c r="V185" s="16">
        <v>0</v>
      </c>
      <c r="W185" s="15">
        <v>0</v>
      </c>
      <c r="X185" s="15">
        <v>0</v>
      </c>
      <c r="Y185" s="15">
        <v>0</v>
      </c>
      <c r="Z185" s="15">
        <v>0</v>
      </c>
      <c r="AA185" s="15">
        <v>0</v>
      </c>
      <c r="AB185" s="15">
        <v>0</v>
      </c>
      <c r="AC185" s="15">
        <v>0</v>
      </c>
      <c r="AD185" s="15">
        <v>0</v>
      </c>
      <c r="AE185" s="15">
        <v>0</v>
      </c>
      <c r="AF185" s="15">
        <v>0</v>
      </c>
      <c r="AG185" s="15">
        <v>0</v>
      </c>
      <c r="AH185" s="15">
        <v>0</v>
      </c>
      <c r="AI185" s="15">
        <v>0</v>
      </c>
      <c r="AJ185" s="15">
        <v>0</v>
      </c>
      <c r="AK185" s="15">
        <v>0</v>
      </c>
      <c r="AL185" s="15"/>
      <c r="AM185" s="15"/>
      <c r="AN185" s="15">
        <f t="shared" ref="AN185:AN248" si="29">SUM(M185:AM185)</f>
        <v>1427.38</v>
      </c>
      <c r="AO185" s="15">
        <f t="shared" si="27"/>
        <v>158.59999999999991</v>
      </c>
      <c r="AP185" s="80" t="s">
        <v>119</v>
      </c>
      <c r="AQ185" s="91" t="s">
        <v>155</v>
      </c>
      <c r="AS185" s="48">
        <f t="shared" si="26"/>
        <v>1.9999999999527063E-3</v>
      </c>
    </row>
    <row r="186" spans="1:45" s="47" customFormat="1" ht="50.1" customHeight="1">
      <c r="A186" s="67" t="s">
        <v>152</v>
      </c>
      <c r="B186" s="14" t="s">
        <v>92</v>
      </c>
      <c r="C186" s="14" t="s">
        <v>14</v>
      </c>
      <c r="D186" s="14" t="s">
        <v>150</v>
      </c>
      <c r="E186" s="14" t="s">
        <v>153</v>
      </c>
      <c r="F186" s="14" t="s">
        <v>151</v>
      </c>
      <c r="G186" s="46" t="s">
        <v>1104</v>
      </c>
      <c r="H186" s="14" t="s">
        <v>10</v>
      </c>
      <c r="I186" s="57">
        <v>37530</v>
      </c>
      <c r="J186" s="15">
        <v>1275</v>
      </c>
      <c r="K186" s="15">
        <f t="shared" ref="K186:K221" si="30">+J186*0.1</f>
        <v>127.5</v>
      </c>
      <c r="L186" s="15">
        <f t="shared" ref="L186:L221" si="31">+J186-K186</f>
        <v>1147.5</v>
      </c>
      <c r="M186" s="15">
        <v>0</v>
      </c>
      <c r="N186" s="15">
        <v>0</v>
      </c>
      <c r="O186" s="15">
        <v>0</v>
      </c>
      <c r="P186" s="15">
        <v>0</v>
      </c>
      <c r="Q186" s="15">
        <v>57.38</v>
      </c>
      <c r="R186" s="15">
        <v>229.5</v>
      </c>
      <c r="S186" s="15">
        <v>229.5</v>
      </c>
      <c r="T186" s="15">
        <v>229.5</v>
      </c>
      <c r="U186" s="15">
        <v>229.5</v>
      </c>
      <c r="V186" s="16">
        <v>172.12</v>
      </c>
      <c r="W186" s="15">
        <v>0</v>
      </c>
      <c r="X186" s="15">
        <v>0</v>
      </c>
      <c r="Y186" s="15">
        <v>0</v>
      </c>
      <c r="Z186" s="15">
        <v>0</v>
      </c>
      <c r="AA186" s="15">
        <v>0</v>
      </c>
      <c r="AB186" s="15">
        <v>0</v>
      </c>
      <c r="AC186" s="15">
        <v>0</v>
      </c>
      <c r="AD186" s="15">
        <v>0</v>
      </c>
      <c r="AE186" s="15">
        <v>0</v>
      </c>
      <c r="AF186" s="15">
        <v>0</v>
      </c>
      <c r="AG186" s="15">
        <v>0</v>
      </c>
      <c r="AH186" s="15">
        <v>0</v>
      </c>
      <c r="AI186" s="15">
        <v>0</v>
      </c>
      <c r="AJ186" s="15">
        <v>0</v>
      </c>
      <c r="AK186" s="15">
        <v>0</v>
      </c>
      <c r="AL186" s="15"/>
      <c r="AM186" s="15"/>
      <c r="AN186" s="15">
        <f t="shared" si="29"/>
        <v>1147.5</v>
      </c>
      <c r="AO186" s="15">
        <f t="shared" si="27"/>
        <v>127.5</v>
      </c>
      <c r="AP186" s="80" t="s">
        <v>1333</v>
      </c>
      <c r="AQ186" s="91" t="s">
        <v>1304</v>
      </c>
      <c r="AS186" s="48">
        <f t="shared" si="26"/>
        <v>0</v>
      </c>
    </row>
    <row r="187" spans="1:45" s="47" customFormat="1" ht="50.1" customHeight="1">
      <c r="A187" s="67" t="s">
        <v>146</v>
      </c>
      <c r="B187" s="14" t="s">
        <v>147</v>
      </c>
      <c r="C187" s="14" t="s">
        <v>14</v>
      </c>
      <c r="D187" s="14" t="s">
        <v>90</v>
      </c>
      <c r="E187" s="14" t="s">
        <v>148</v>
      </c>
      <c r="F187" s="14" t="s">
        <v>149</v>
      </c>
      <c r="G187" s="46" t="s">
        <v>1104</v>
      </c>
      <c r="H187" s="14" t="s">
        <v>102</v>
      </c>
      <c r="I187" s="57">
        <v>37561</v>
      </c>
      <c r="J187" s="15">
        <v>11326.84</v>
      </c>
      <c r="K187" s="15">
        <f t="shared" si="30"/>
        <v>1132.684</v>
      </c>
      <c r="L187" s="15">
        <f t="shared" si="31"/>
        <v>10194.156000000001</v>
      </c>
      <c r="M187" s="15">
        <v>0</v>
      </c>
      <c r="N187" s="15">
        <v>0</v>
      </c>
      <c r="O187" s="15">
        <v>0</v>
      </c>
      <c r="P187" s="15">
        <v>0</v>
      </c>
      <c r="Q187" s="15">
        <v>339.8</v>
      </c>
      <c r="R187" s="15">
        <v>2038.83</v>
      </c>
      <c r="S187" s="15">
        <v>2038.83</v>
      </c>
      <c r="T187" s="15">
        <v>2038.83</v>
      </c>
      <c r="U187" s="15">
        <v>2038.83</v>
      </c>
      <c r="V187" s="16">
        <v>1699.04</v>
      </c>
      <c r="W187" s="15">
        <v>0</v>
      </c>
      <c r="X187" s="15">
        <v>0</v>
      </c>
      <c r="Y187" s="15">
        <v>0</v>
      </c>
      <c r="Z187" s="15">
        <v>0</v>
      </c>
      <c r="AA187" s="15">
        <v>0</v>
      </c>
      <c r="AB187" s="15">
        <v>0</v>
      </c>
      <c r="AC187" s="15">
        <v>0</v>
      </c>
      <c r="AD187" s="15">
        <v>0</v>
      </c>
      <c r="AE187" s="15">
        <v>0</v>
      </c>
      <c r="AF187" s="15">
        <v>0</v>
      </c>
      <c r="AG187" s="15">
        <v>0</v>
      </c>
      <c r="AH187" s="15">
        <v>0</v>
      </c>
      <c r="AI187" s="15">
        <v>0</v>
      </c>
      <c r="AJ187" s="15">
        <v>0</v>
      </c>
      <c r="AK187" s="15">
        <v>0</v>
      </c>
      <c r="AL187" s="15"/>
      <c r="AM187" s="15"/>
      <c r="AN187" s="15">
        <f t="shared" si="29"/>
        <v>10194.16</v>
      </c>
      <c r="AO187" s="15">
        <f t="shared" si="27"/>
        <v>1132.6800000000003</v>
      </c>
      <c r="AP187" s="80" t="s">
        <v>119</v>
      </c>
      <c r="AQ187" s="91" t="s">
        <v>155</v>
      </c>
      <c r="AS187" s="48">
        <f t="shared" si="26"/>
        <v>-3.9999999989959178E-3</v>
      </c>
    </row>
    <row r="188" spans="1:45" s="47" customFormat="1" ht="50.1" customHeight="1">
      <c r="A188" s="55" t="s">
        <v>414</v>
      </c>
      <c r="B188" s="46" t="s">
        <v>411</v>
      </c>
      <c r="C188" s="46" t="s">
        <v>412</v>
      </c>
      <c r="D188" s="46" t="s">
        <v>99</v>
      </c>
      <c r="E188" s="46" t="s">
        <v>415</v>
      </c>
      <c r="F188" s="46" t="s">
        <v>413</v>
      </c>
      <c r="G188" s="46" t="s">
        <v>1104</v>
      </c>
      <c r="H188" s="46" t="s">
        <v>10</v>
      </c>
      <c r="I188" s="57">
        <v>38322</v>
      </c>
      <c r="J188" s="15">
        <v>1140</v>
      </c>
      <c r="K188" s="15">
        <f t="shared" si="30"/>
        <v>114</v>
      </c>
      <c r="L188" s="15">
        <f t="shared" si="31"/>
        <v>1026</v>
      </c>
      <c r="M188" s="15">
        <v>0</v>
      </c>
      <c r="N188" s="15">
        <v>0</v>
      </c>
      <c r="O188" s="15">
        <v>0</v>
      </c>
      <c r="P188" s="15">
        <v>0</v>
      </c>
      <c r="Q188" s="15">
        <v>0</v>
      </c>
      <c r="R188" s="15">
        <v>0</v>
      </c>
      <c r="S188" s="15">
        <v>0</v>
      </c>
      <c r="T188" s="15">
        <v>212.04</v>
      </c>
      <c r="U188" s="15">
        <v>205.2</v>
      </c>
      <c r="V188" s="16">
        <v>205.2</v>
      </c>
      <c r="W188" s="15">
        <v>205.2</v>
      </c>
      <c r="X188" s="15">
        <v>198.36</v>
      </c>
      <c r="Y188" s="15">
        <v>0</v>
      </c>
      <c r="Z188" s="15">
        <v>0</v>
      </c>
      <c r="AA188" s="15">
        <v>0</v>
      </c>
      <c r="AB188" s="15">
        <v>0</v>
      </c>
      <c r="AC188" s="15">
        <v>0</v>
      </c>
      <c r="AD188" s="15">
        <v>0</v>
      </c>
      <c r="AE188" s="15">
        <v>0</v>
      </c>
      <c r="AF188" s="15">
        <v>0</v>
      </c>
      <c r="AG188" s="15">
        <v>0</v>
      </c>
      <c r="AH188" s="15">
        <v>0</v>
      </c>
      <c r="AI188" s="15">
        <v>0</v>
      </c>
      <c r="AJ188" s="15">
        <v>0</v>
      </c>
      <c r="AK188" s="15">
        <v>0</v>
      </c>
      <c r="AL188" s="15"/>
      <c r="AM188" s="15"/>
      <c r="AN188" s="15">
        <f t="shared" si="29"/>
        <v>1026</v>
      </c>
      <c r="AO188" s="15">
        <f t="shared" si="27"/>
        <v>114</v>
      </c>
      <c r="AP188" s="80" t="s">
        <v>1117</v>
      </c>
      <c r="AQ188" s="91" t="s">
        <v>1377</v>
      </c>
      <c r="AS188" s="48">
        <f t="shared" si="26"/>
        <v>0</v>
      </c>
    </row>
    <row r="189" spans="1:45" s="47" customFormat="1" ht="50.1" customHeight="1">
      <c r="A189" s="55" t="s">
        <v>416</v>
      </c>
      <c r="B189" s="46" t="s">
        <v>411</v>
      </c>
      <c r="C189" s="46" t="s">
        <v>412</v>
      </c>
      <c r="D189" s="46" t="s">
        <v>99</v>
      </c>
      <c r="E189" s="46" t="s">
        <v>417</v>
      </c>
      <c r="F189" s="46" t="s">
        <v>413</v>
      </c>
      <c r="G189" s="46" t="s">
        <v>1104</v>
      </c>
      <c r="H189" s="46" t="s">
        <v>10</v>
      </c>
      <c r="I189" s="57">
        <v>38322</v>
      </c>
      <c r="J189" s="15">
        <v>1140</v>
      </c>
      <c r="K189" s="15">
        <f t="shared" si="30"/>
        <v>114</v>
      </c>
      <c r="L189" s="15">
        <f t="shared" si="31"/>
        <v>1026</v>
      </c>
      <c r="M189" s="15">
        <v>0</v>
      </c>
      <c r="N189" s="15">
        <v>0</v>
      </c>
      <c r="O189" s="15">
        <v>0</v>
      </c>
      <c r="P189" s="15">
        <v>0</v>
      </c>
      <c r="Q189" s="15">
        <v>0</v>
      </c>
      <c r="R189" s="15">
        <v>0</v>
      </c>
      <c r="S189" s="15">
        <v>0</v>
      </c>
      <c r="T189" s="15">
        <v>212.04</v>
      </c>
      <c r="U189" s="15">
        <v>205.2</v>
      </c>
      <c r="V189" s="16">
        <v>205.2</v>
      </c>
      <c r="W189" s="15">
        <v>205.2</v>
      </c>
      <c r="X189" s="15">
        <v>198.36</v>
      </c>
      <c r="Y189" s="15">
        <v>0</v>
      </c>
      <c r="Z189" s="15">
        <v>0</v>
      </c>
      <c r="AA189" s="15">
        <v>0</v>
      </c>
      <c r="AB189" s="15">
        <v>0</v>
      </c>
      <c r="AC189" s="15">
        <v>0</v>
      </c>
      <c r="AD189" s="15">
        <v>0</v>
      </c>
      <c r="AE189" s="15">
        <v>0</v>
      </c>
      <c r="AF189" s="15">
        <v>0</v>
      </c>
      <c r="AG189" s="15">
        <v>0</v>
      </c>
      <c r="AH189" s="15">
        <v>0</v>
      </c>
      <c r="AI189" s="15">
        <v>0</v>
      </c>
      <c r="AJ189" s="15">
        <v>0</v>
      </c>
      <c r="AK189" s="15">
        <v>0</v>
      </c>
      <c r="AL189" s="15"/>
      <c r="AM189" s="15"/>
      <c r="AN189" s="15">
        <f t="shared" si="29"/>
        <v>1026</v>
      </c>
      <c r="AO189" s="15">
        <f t="shared" si="27"/>
        <v>114</v>
      </c>
      <c r="AP189" s="80" t="s">
        <v>322</v>
      </c>
      <c r="AQ189" s="91" t="s">
        <v>1305</v>
      </c>
      <c r="AS189" s="48">
        <f t="shared" si="26"/>
        <v>0</v>
      </c>
    </row>
    <row r="190" spans="1:45" s="47" customFormat="1" ht="50.1" customHeight="1">
      <c r="A190" s="67" t="s">
        <v>177</v>
      </c>
      <c r="B190" s="14" t="s">
        <v>92</v>
      </c>
      <c r="C190" s="14" t="s">
        <v>109</v>
      </c>
      <c r="D190" s="14" t="s">
        <v>96</v>
      </c>
      <c r="E190" s="14" t="s">
        <v>178</v>
      </c>
      <c r="F190" s="14" t="s">
        <v>179</v>
      </c>
      <c r="G190" s="46" t="s">
        <v>1104</v>
      </c>
      <c r="H190" s="14" t="s">
        <v>102</v>
      </c>
      <c r="I190" s="57">
        <v>39569</v>
      </c>
      <c r="J190" s="15">
        <v>1372.95</v>
      </c>
      <c r="K190" s="15">
        <f t="shared" si="30"/>
        <v>137.29500000000002</v>
      </c>
      <c r="L190" s="15">
        <f t="shared" si="31"/>
        <v>1235.655</v>
      </c>
      <c r="M190" s="15">
        <v>0</v>
      </c>
      <c r="N190" s="15">
        <v>0</v>
      </c>
      <c r="O190" s="15">
        <v>0</v>
      </c>
      <c r="P190" s="15">
        <v>0</v>
      </c>
      <c r="Q190" s="15">
        <v>0</v>
      </c>
      <c r="R190" s="15">
        <v>0</v>
      </c>
      <c r="S190" s="15">
        <v>0</v>
      </c>
      <c r="T190" s="15">
        <v>0</v>
      </c>
      <c r="U190" s="15">
        <v>0</v>
      </c>
      <c r="V190" s="16">
        <v>0</v>
      </c>
      <c r="W190" s="15">
        <v>168.19</v>
      </c>
      <c r="X190" s="15">
        <v>247.13</v>
      </c>
      <c r="Y190" s="15">
        <v>247.13</v>
      </c>
      <c r="Z190" s="15">
        <v>247.13</v>
      </c>
      <c r="AA190" s="15">
        <v>247.13</v>
      </c>
      <c r="AB190" s="15">
        <v>0</v>
      </c>
      <c r="AC190" s="15">
        <v>78.94</v>
      </c>
      <c r="AD190" s="15">
        <v>0</v>
      </c>
      <c r="AE190" s="15">
        <v>0</v>
      </c>
      <c r="AF190" s="15">
        <v>0</v>
      </c>
      <c r="AG190" s="15">
        <v>0</v>
      </c>
      <c r="AH190" s="15">
        <v>0</v>
      </c>
      <c r="AI190" s="15">
        <v>0</v>
      </c>
      <c r="AJ190" s="15">
        <v>0</v>
      </c>
      <c r="AK190" s="15">
        <v>0</v>
      </c>
      <c r="AL190" s="15"/>
      <c r="AM190" s="15"/>
      <c r="AN190" s="15">
        <f t="shared" si="29"/>
        <v>1235.6500000000001</v>
      </c>
      <c r="AO190" s="15">
        <f t="shared" si="27"/>
        <v>137.29999999999995</v>
      </c>
      <c r="AP190" s="80" t="s">
        <v>171</v>
      </c>
      <c r="AQ190" s="91" t="s">
        <v>1286</v>
      </c>
      <c r="AS190" s="48">
        <f t="shared" si="26"/>
        <v>4.9999999998817657E-3</v>
      </c>
    </row>
    <row r="191" spans="1:45" s="47" customFormat="1" ht="50.1" customHeight="1">
      <c r="A191" s="67" t="s">
        <v>180</v>
      </c>
      <c r="B191" s="14" t="s">
        <v>92</v>
      </c>
      <c r="C191" s="14" t="s">
        <v>109</v>
      </c>
      <c r="D191" s="14" t="s">
        <v>96</v>
      </c>
      <c r="E191" s="14" t="s">
        <v>181</v>
      </c>
      <c r="F191" s="14" t="s">
        <v>179</v>
      </c>
      <c r="G191" s="46" t="s">
        <v>1104</v>
      </c>
      <c r="H191" s="14" t="s">
        <v>102</v>
      </c>
      <c r="I191" s="57">
        <v>39569</v>
      </c>
      <c r="J191" s="15">
        <v>1372.95</v>
      </c>
      <c r="K191" s="15">
        <f t="shared" si="30"/>
        <v>137.29500000000002</v>
      </c>
      <c r="L191" s="15">
        <f t="shared" si="31"/>
        <v>1235.655</v>
      </c>
      <c r="M191" s="15">
        <v>0</v>
      </c>
      <c r="N191" s="15">
        <v>0</v>
      </c>
      <c r="O191" s="15">
        <v>0</v>
      </c>
      <c r="P191" s="15">
        <v>0</v>
      </c>
      <c r="Q191" s="15">
        <v>0</v>
      </c>
      <c r="R191" s="15">
        <v>0</v>
      </c>
      <c r="S191" s="15">
        <v>0</v>
      </c>
      <c r="T191" s="15">
        <v>0</v>
      </c>
      <c r="U191" s="15">
        <v>0</v>
      </c>
      <c r="V191" s="16">
        <v>0</v>
      </c>
      <c r="W191" s="15">
        <v>168.19</v>
      </c>
      <c r="X191" s="15">
        <v>247.13</v>
      </c>
      <c r="Y191" s="15">
        <v>247.13</v>
      </c>
      <c r="Z191" s="15">
        <v>247.13</v>
      </c>
      <c r="AA191" s="15">
        <v>247.13</v>
      </c>
      <c r="AB191" s="15">
        <v>0</v>
      </c>
      <c r="AC191" s="15">
        <v>78.94</v>
      </c>
      <c r="AD191" s="15">
        <v>0</v>
      </c>
      <c r="AE191" s="15">
        <v>0</v>
      </c>
      <c r="AF191" s="15">
        <v>0</v>
      </c>
      <c r="AG191" s="15">
        <v>0</v>
      </c>
      <c r="AH191" s="15">
        <v>0</v>
      </c>
      <c r="AI191" s="15">
        <v>0</v>
      </c>
      <c r="AJ191" s="15">
        <v>0</v>
      </c>
      <c r="AK191" s="15">
        <v>0</v>
      </c>
      <c r="AL191" s="15"/>
      <c r="AM191" s="15"/>
      <c r="AN191" s="15">
        <f t="shared" si="29"/>
        <v>1235.6500000000001</v>
      </c>
      <c r="AO191" s="15">
        <f t="shared" si="27"/>
        <v>137.29999999999995</v>
      </c>
      <c r="AP191" s="80" t="s">
        <v>1512</v>
      </c>
      <c r="AQ191" s="91" t="s">
        <v>1252</v>
      </c>
      <c r="AS191" s="48">
        <f t="shared" si="26"/>
        <v>4.9999999998817657E-3</v>
      </c>
    </row>
    <row r="192" spans="1:45" s="47" customFormat="1" ht="50.1" customHeight="1">
      <c r="A192" s="67" t="s">
        <v>182</v>
      </c>
      <c r="B192" s="14" t="s">
        <v>92</v>
      </c>
      <c r="C192" s="14" t="s">
        <v>109</v>
      </c>
      <c r="D192" s="14" t="s">
        <v>96</v>
      </c>
      <c r="E192" s="14" t="s">
        <v>183</v>
      </c>
      <c r="F192" s="14" t="s">
        <v>179</v>
      </c>
      <c r="G192" s="46" t="s">
        <v>1104</v>
      </c>
      <c r="H192" s="14" t="s">
        <v>102</v>
      </c>
      <c r="I192" s="57">
        <v>39569</v>
      </c>
      <c r="J192" s="15">
        <v>1372.95</v>
      </c>
      <c r="K192" s="15">
        <f>+J192*0.1</f>
        <v>137.29500000000002</v>
      </c>
      <c r="L192" s="15">
        <f t="shared" si="31"/>
        <v>1235.655</v>
      </c>
      <c r="M192" s="15">
        <v>0</v>
      </c>
      <c r="N192" s="15">
        <v>0</v>
      </c>
      <c r="O192" s="15">
        <v>0</v>
      </c>
      <c r="P192" s="15">
        <v>0</v>
      </c>
      <c r="Q192" s="15">
        <v>0</v>
      </c>
      <c r="R192" s="15">
        <v>0</v>
      </c>
      <c r="S192" s="15">
        <v>0</v>
      </c>
      <c r="T192" s="15">
        <v>0</v>
      </c>
      <c r="U192" s="15">
        <v>0</v>
      </c>
      <c r="V192" s="16">
        <v>0</v>
      </c>
      <c r="W192" s="15">
        <v>168.19</v>
      </c>
      <c r="X192" s="15">
        <v>247.13</v>
      </c>
      <c r="Y192" s="15">
        <v>247.13</v>
      </c>
      <c r="Z192" s="15">
        <v>247.13</v>
      </c>
      <c r="AA192" s="15">
        <v>247.13</v>
      </c>
      <c r="AB192" s="15">
        <v>0</v>
      </c>
      <c r="AC192" s="15">
        <v>78.94</v>
      </c>
      <c r="AD192" s="15">
        <v>0</v>
      </c>
      <c r="AE192" s="15">
        <v>0</v>
      </c>
      <c r="AF192" s="15">
        <v>0</v>
      </c>
      <c r="AG192" s="15">
        <v>0</v>
      </c>
      <c r="AH192" s="15">
        <v>0</v>
      </c>
      <c r="AI192" s="15">
        <v>0</v>
      </c>
      <c r="AJ192" s="15">
        <v>0</v>
      </c>
      <c r="AK192" s="15">
        <v>0</v>
      </c>
      <c r="AL192" s="15"/>
      <c r="AM192" s="15"/>
      <c r="AN192" s="15">
        <f t="shared" si="29"/>
        <v>1235.6500000000001</v>
      </c>
      <c r="AO192" s="15">
        <f t="shared" si="27"/>
        <v>137.29999999999995</v>
      </c>
      <c r="AP192" s="80" t="s">
        <v>2009</v>
      </c>
      <c r="AQ192" s="91" t="s">
        <v>1326</v>
      </c>
      <c r="AS192" s="48">
        <f t="shared" si="26"/>
        <v>4.9999999998817657E-3</v>
      </c>
    </row>
    <row r="193" spans="1:45" s="47" customFormat="1" ht="50.1" customHeight="1">
      <c r="A193" s="67" t="s">
        <v>185</v>
      </c>
      <c r="B193" s="14" t="s">
        <v>92</v>
      </c>
      <c r="C193" s="14" t="s">
        <v>109</v>
      </c>
      <c r="D193" s="14" t="s">
        <v>96</v>
      </c>
      <c r="E193" s="14" t="s">
        <v>186</v>
      </c>
      <c r="F193" s="14" t="s">
        <v>179</v>
      </c>
      <c r="G193" s="46" t="s">
        <v>1104</v>
      </c>
      <c r="H193" s="14" t="s">
        <v>102</v>
      </c>
      <c r="I193" s="57">
        <v>39569</v>
      </c>
      <c r="J193" s="15">
        <v>1372.95</v>
      </c>
      <c r="K193" s="15">
        <f t="shared" si="30"/>
        <v>137.29500000000002</v>
      </c>
      <c r="L193" s="15">
        <f t="shared" si="31"/>
        <v>1235.655</v>
      </c>
      <c r="M193" s="15">
        <v>0</v>
      </c>
      <c r="N193" s="15">
        <v>0</v>
      </c>
      <c r="O193" s="15">
        <v>0</v>
      </c>
      <c r="P193" s="15">
        <v>0</v>
      </c>
      <c r="Q193" s="15">
        <v>0</v>
      </c>
      <c r="R193" s="15">
        <v>0</v>
      </c>
      <c r="S193" s="15">
        <v>0</v>
      </c>
      <c r="T193" s="15">
        <v>0</v>
      </c>
      <c r="U193" s="15">
        <v>0</v>
      </c>
      <c r="V193" s="16">
        <v>0</v>
      </c>
      <c r="W193" s="15">
        <v>168.19</v>
      </c>
      <c r="X193" s="15">
        <v>247.13</v>
      </c>
      <c r="Y193" s="15">
        <v>247.13</v>
      </c>
      <c r="Z193" s="15">
        <v>247.13</v>
      </c>
      <c r="AA193" s="15">
        <v>247.13</v>
      </c>
      <c r="AB193" s="15">
        <v>0</v>
      </c>
      <c r="AC193" s="15">
        <v>78.94</v>
      </c>
      <c r="AD193" s="15">
        <v>0</v>
      </c>
      <c r="AE193" s="15">
        <v>0</v>
      </c>
      <c r="AF193" s="15">
        <v>0</v>
      </c>
      <c r="AG193" s="15">
        <v>0</v>
      </c>
      <c r="AH193" s="15">
        <v>0</v>
      </c>
      <c r="AI193" s="15">
        <v>0</v>
      </c>
      <c r="AJ193" s="15">
        <v>0</v>
      </c>
      <c r="AK193" s="15">
        <v>0</v>
      </c>
      <c r="AL193" s="15"/>
      <c r="AM193" s="15"/>
      <c r="AN193" s="15">
        <f t="shared" si="29"/>
        <v>1235.6500000000001</v>
      </c>
      <c r="AO193" s="15">
        <f t="shared" si="27"/>
        <v>137.29999999999995</v>
      </c>
      <c r="AP193" s="80" t="s">
        <v>1538</v>
      </c>
      <c r="AQ193" s="91" t="s">
        <v>1108</v>
      </c>
      <c r="AS193" s="48">
        <f t="shared" si="26"/>
        <v>4.9999999998817657E-3</v>
      </c>
    </row>
    <row r="194" spans="1:45" s="47" customFormat="1" ht="50.1" customHeight="1">
      <c r="A194" s="67" t="s">
        <v>187</v>
      </c>
      <c r="B194" s="14" t="s">
        <v>92</v>
      </c>
      <c r="C194" s="14" t="s">
        <v>109</v>
      </c>
      <c r="D194" s="14" t="s">
        <v>96</v>
      </c>
      <c r="E194" s="14" t="s">
        <v>188</v>
      </c>
      <c r="F194" s="14" t="s">
        <v>179</v>
      </c>
      <c r="G194" s="46" t="s">
        <v>1104</v>
      </c>
      <c r="H194" s="14" t="s">
        <v>102</v>
      </c>
      <c r="I194" s="57">
        <v>39569</v>
      </c>
      <c r="J194" s="15">
        <v>1372.95</v>
      </c>
      <c r="K194" s="15">
        <f t="shared" si="30"/>
        <v>137.29500000000002</v>
      </c>
      <c r="L194" s="15">
        <f t="shared" si="31"/>
        <v>1235.655</v>
      </c>
      <c r="M194" s="15">
        <v>0</v>
      </c>
      <c r="N194" s="15">
        <v>0</v>
      </c>
      <c r="O194" s="15">
        <v>0</v>
      </c>
      <c r="P194" s="15">
        <v>0</v>
      </c>
      <c r="Q194" s="15">
        <v>0</v>
      </c>
      <c r="R194" s="15">
        <v>0</v>
      </c>
      <c r="S194" s="15">
        <v>0</v>
      </c>
      <c r="T194" s="15">
        <v>0</v>
      </c>
      <c r="U194" s="15">
        <v>0</v>
      </c>
      <c r="V194" s="16">
        <v>0</v>
      </c>
      <c r="W194" s="15">
        <v>168.19</v>
      </c>
      <c r="X194" s="15">
        <v>247.13</v>
      </c>
      <c r="Y194" s="15">
        <v>247.13</v>
      </c>
      <c r="Z194" s="15">
        <v>247.13</v>
      </c>
      <c r="AA194" s="15">
        <v>247.13</v>
      </c>
      <c r="AB194" s="15">
        <v>0</v>
      </c>
      <c r="AC194" s="15">
        <v>78.94</v>
      </c>
      <c r="AD194" s="15">
        <v>0</v>
      </c>
      <c r="AE194" s="15">
        <v>0</v>
      </c>
      <c r="AF194" s="15">
        <v>0</v>
      </c>
      <c r="AG194" s="15">
        <v>0</v>
      </c>
      <c r="AH194" s="15">
        <v>0</v>
      </c>
      <c r="AI194" s="15">
        <v>0</v>
      </c>
      <c r="AJ194" s="15">
        <v>0</v>
      </c>
      <c r="AK194" s="15">
        <v>0</v>
      </c>
      <c r="AL194" s="15"/>
      <c r="AM194" s="15"/>
      <c r="AN194" s="15">
        <f t="shared" si="29"/>
        <v>1235.6500000000001</v>
      </c>
      <c r="AO194" s="15">
        <f t="shared" si="27"/>
        <v>137.29999999999995</v>
      </c>
      <c r="AP194" s="80" t="s">
        <v>1117</v>
      </c>
      <c r="AQ194" s="91" t="s">
        <v>1377</v>
      </c>
      <c r="AS194" s="48">
        <f t="shared" si="26"/>
        <v>4.9999999998817657E-3</v>
      </c>
    </row>
    <row r="195" spans="1:45" s="47" customFormat="1" ht="50.1" customHeight="1">
      <c r="A195" s="67" t="s">
        <v>191</v>
      </c>
      <c r="B195" s="14" t="s">
        <v>92</v>
      </c>
      <c r="C195" s="14" t="s">
        <v>109</v>
      </c>
      <c r="D195" s="14" t="s">
        <v>96</v>
      </c>
      <c r="E195" s="14" t="s">
        <v>192</v>
      </c>
      <c r="F195" s="14" t="s">
        <v>179</v>
      </c>
      <c r="G195" s="46" t="s">
        <v>1104</v>
      </c>
      <c r="H195" s="14" t="s">
        <v>102</v>
      </c>
      <c r="I195" s="57">
        <v>39569</v>
      </c>
      <c r="J195" s="15">
        <v>1372.95</v>
      </c>
      <c r="K195" s="15">
        <f t="shared" si="30"/>
        <v>137.29500000000002</v>
      </c>
      <c r="L195" s="15">
        <f t="shared" si="31"/>
        <v>1235.655</v>
      </c>
      <c r="M195" s="15">
        <v>0</v>
      </c>
      <c r="N195" s="15">
        <v>0</v>
      </c>
      <c r="O195" s="15">
        <v>0</v>
      </c>
      <c r="P195" s="15">
        <v>0</v>
      </c>
      <c r="Q195" s="15">
        <v>0</v>
      </c>
      <c r="R195" s="15">
        <v>0</v>
      </c>
      <c r="S195" s="15">
        <v>0</v>
      </c>
      <c r="T195" s="15">
        <v>0</v>
      </c>
      <c r="U195" s="15">
        <v>0</v>
      </c>
      <c r="V195" s="16">
        <v>0</v>
      </c>
      <c r="W195" s="15">
        <v>168.19</v>
      </c>
      <c r="X195" s="15">
        <v>247.13</v>
      </c>
      <c r="Y195" s="15">
        <v>247.13</v>
      </c>
      <c r="Z195" s="15">
        <v>247.13</v>
      </c>
      <c r="AA195" s="15">
        <v>247.13</v>
      </c>
      <c r="AB195" s="15">
        <v>0</v>
      </c>
      <c r="AC195" s="15">
        <v>78.94</v>
      </c>
      <c r="AD195" s="15">
        <v>0</v>
      </c>
      <c r="AE195" s="15">
        <v>0</v>
      </c>
      <c r="AF195" s="15">
        <v>0</v>
      </c>
      <c r="AG195" s="15">
        <v>0</v>
      </c>
      <c r="AH195" s="15">
        <v>0</v>
      </c>
      <c r="AI195" s="15">
        <v>0</v>
      </c>
      <c r="AJ195" s="15">
        <v>0</v>
      </c>
      <c r="AK195" s="15">
        <v>0</v>
      </c>
      <c r="AL195" s="15"/>
      <c r="AM195" s="15"/>
      <c r="AN195" s="15">
        <f t="shared" si="29"/>
        <v>1235.6500000000001</v>
      </c>
      <c r="AO195" s="15">
        <f t="shared" si="27"/>
        <v>137.29999999999995</v>
      </c>
      <c r="AP195" s="80" t="s">
        <v>1588</v>
      </c>
      <c r="AQ195" s="91" t="s">
        <v>154</v>
      </c>
      <c r="AS195" s="48">
        <f t="shared" si="26"/>
        <v>4.9999999998817657E-3</v>
      </c>
    </row>
    <row r="196" spans="1:45" s="47" customFormat="1" ht="50.1" customHeight="1">
      <c r="A196" s="67" t="s">
        <v>193</v>
      </c>
      <c r="B196" s="14" t="s">
        <v>92</v>
      </c>
      <c r="C196" s="14" t="s">
        <v>109</v>
      </c>
      <c r="D196" s="14" t="s">
        <v>96</v>
      </c>
      <c r="E196" s="14" t="s">
        <v>194</v>
      </c>
      <c r="F196" s="14" t="s">
        <v>179</v>
      </c>
      <c r="G196" s="46" t="s">
        <v>1104</v>
      </c>
      <c r="H196" s="14" t="s">
        <v>102</v>
      </c>
      <c r="I196" s="57">
        <v>39569</v>
      </c>
      <c r="J196" s="15">
        <v>1372.95</v>
      </c>
      <c r="K196" s="15">
        <f t="shared" si="30"/>
        <v>137.29500000000002</v>
      </c>
      <c r="L196" s="15">
        <f t="shared" si="31"/>
        <v>1235.655</v>
      </c>
      <c r="M196" s="15">
        <v>0</v>
      </c>
      <c r="N196" s="15">
        <v>0</v>
      </c>
      <c r="O196" s="15">
        <v>0</v>
      </c>
      <c r="P196" s="15">
        <v>0</v>
      </c>
      <c r="Q196" s="15">
        <v>0</v>
      </c>
      <c r="R196" s="15">
        <v>0</v>
      </c>
      <c r="S196" s="15">
        <v>0</v>
      </c>
      <c r="T196" s="15">
        <v>0</v>
      </c>
      <c r="U196" s="15">
        <v>0</v>
      </c>
      <c r="V196" s="16">
        <v>0</v>
      </c>
      <c r="W196" s="15">
        <v>168.19</v>
      </c>
      <c r="X196" s="15">
        <v>247.13</v>
      </c>
      <c r="Y196" s="15">
        <v>247.13</v>
      </c>
      <c r="Z196" s="15">
        <v>247.13</v>
      </c>
      <c r="AA196" s="15">
        <v>247.13</v>
      </c>
      <c r="AB196" s="15">
        <v>0</v>
      </c>
      <c r="AC196" s="15">
        <v>78.94</v>
      </c>
      <c r="AD196" s="15">
        <v>0</v>
      </c>
      <c r="AE196" s="15">
        <v>0</v>
      </c>
      <c r="AF196" s="15">
        <v>0</v>
      </c>
      <c r="AG196" s="15">
        <v>0</v>
      </c>
      <c r="AH196" s="15">
        <v>0</v>
      </c>
      <c r="AI196" s="15">
        <v>0</v>
      </c>
      <c r="AJ196" s="15">
        <v>0</v>
      </c>
      <c r="AK196" s="15">
        <v>0</v>
      </c>
      <c r="AL196" s="15"/>
      <c r="AM196" s="15"/>
      <c r="AN196" s="15">
        <f t="shared" si="29"/>
        <v>1235.6500000000001</v>
      </c>
      <c r="AO196" s="15">
        <f t="shared" si="27"/>
        <v>137.29999999999995</v>
      </c>
      <c r="AP196" s="80" t="s">
        <v>1752</v>
      </c>
      <c r="AQ196" s="91" t="s">
        <v>195</v>
      </c>
      <c r="AS196" s="48">
        <f t="shared" si="26"/>
        <v>4.9999999998817657E-3</v>
      </c>
    </row>
    <row r="197" spans="1:45" s="47" customFormat="1" ht="50.1" customHeight="1">
      <c r="A197" s="67" t="s">
        <v>196</v>
      </c>
      <c r="B197" s="14" t="s">
        <v>92</v>
      </c>
      <c r="C197" s="14" t="s">
        <v>109</v>
      </c>
      <c r="D197" s="14" t="s">
        <v>96</v>
      </c>
      <c r="E197" s="14" t="s">
        <v>197</v>
      </c>
      <c r="F197" s="14" t="s">
        <v>179</v>
      </c>
      <c r="G197" s="46" t="s">
        <v>1104</v>
      </c>
      <c r="H197" s="14" t="s">
        <v>102</v>
      </c>
      <c r="I197" s="57">
        <v>39569</v>
      </c>
      <c r="J197" s="15">
        <v>1372.95</v>
      </c>
      <c r="K197" s="15">
        <f t="shared" si="30"/>
        <v>137.29500000000002</v>
      </c>
      <c r="L197" s="15">
        <f t="shared" si="31"/>
        <v>1235.655</v>
      </c>
      <c r="M197" s="15">
        <v>0</v>
      </c>
      <c r="N197" s="15">
        <v>0</v>
      </c>
      <c r="O197" s="15">
        <v>0</v>
      </c>
      <c r="P197" s="15">
        <v>0</v>
      </c>
      <c r="Q197" s="15">
        <v>0</v>
      </c>
      <c r="R197" s="15">
        <v>0</v>
      </c>
      <c r="S197" s="15">
        <v>0</v>
      </c>
      <c r="T197" s="15">
        <v>0</v>
      </c>
      <c r="U197" s="15">
        <v>0</v>
      </c>
      <c r="V197" s="16">
        <v>0</v>
      </c>
      <c r="W197" s="15">
        <v>168.19</v>
      </c>
      <c r="X197" s="15">
        <v>247.13</v>
      </c>
      <c r="Y197" s="15">
        <v>247.13</v>
      </c>
      <c r="Z197" s="15">
        <v>247.13</v>
      </c>
      <c r="AA197" s="15">
        <v>247.13</v>
      </c>
      <c r="AB197" s="15">
        <v>0</v>
      </c>
      <c r="AC197" s="15">
        <v>78.94</v>
      </c>
      <c r="AD197" s="15">
        <v>0</v>
      </c>
      <c r="AE197" s="15">
        <v>0</v>
      </c>
      <c r="AF197" s="15">
        <v>0</v>
      </c>
      <c r="AG197" s="15">
        <v>0</v>
      </c>
      <c r="AH197" s="15">
        <v>0</v>
      </c>
      <c r="AI197" s="15">
        <v>0</v>
      </c>
      <c r="AJ197" s="15">
        <v>0</v>
      </c>
      <c r="AK197" s="15">
        <v>0</v>
      </c>
      <c r="AL197" s="15"/>
      <c r="AM197" s="15"/>
      <c r="AN197" s="15">
        <f t="shared" si="29"/>
        <v>1235.6500000000001</v>
      </c>
      <c r="AO197" s="15">
        <f t="shared" si="27"/>
        <v>137.29999999999995</v>
      </c>
      <c r="AP197" s="80" t="s">
        <v>2010</v>
      </c>
      <c r="AQ197" s="91" t="s">
        <v>1097</v>
      </c>
      <c r="AS197" s="48">
        <f t="shared" si="26"/>
        <v>4.9999999998817657E-3</v>
      </c>
    </row>
    <row r="198" spans="1:45" s="47" customFormat="1" ht="50.1" customHeight="1">
      <c r="A198" s="67" t="s">
        <v>199</v>
      </c>
      <c r="B198" s="14" t="s">
        <v>92</v>
      </c>
      <c r="C198" s="14" t="s">
        <v>109</v>
      </c>
      <c r="D198" s="14" t="s">
        <v>96</v>
      </c>
      <c r="E198" s="14" t="s">
        <v>200</v>
      </c>
      <c r="F198" s="14" t="s">
        <v>179</v>
      </c>
      <c r="G198" s="46" t="s">
        <v>1104</v>
      </c>
      <c r="H198" s="14" t="s">
        <v>102</v>
      </c>
      <c r="I198" s="57">
        <v>39569</v>
      </c>
      <c r="J198" s="15">
        <v>1494.99</v>
      </c>
      <c r="K198" s="15">
        <f t="shared" si="30"/>
        <v>149.499</v>
      </c>
      <c r="L198" s="15">
        <f t="shared" si="31"/>
        <v>1345.491</v>
      </c>
      <c r="M198" s="15">
        <v>0</v>
      </c>
      <c r="N198" s="15">
        <v>0</v>
      </c>
      <c r="O198" s="15">
        <v>0</v>
      </c>
      <c r="P198" s="15">
        <v>0</v>
      </c>
      <c r="Q198" s="15">
        <v>0</v>
      </c>
      <c r="R198" s="15">
        <v>0</v>
      </c>
      <c r="S198" s="15">
        <v>0</v>
      </c>
      <c r="T198" s="15">
        <v>0</v>
      </c>
      <c r="U198" s="15">
        <v>0</v>
      </c>
      <c r="V198" s="16">
        <v>0</v>
      </c>
      <c r="W198" s="15">
        <v>183.14</v>
      </c>
      <c r="X198" s="15">
        <v>269.10000000000002</v>
      </c>
      <c r="Y198" s="15">
        <v>269.10000000000002</v>
      </c>
      <c r="Z198" s="15">
        <v>269.10000000000002</v>
      </c>
      <c r="AA198" s="15">
        <v>269.10000000000002</v>
      </c>
      <c r="AB198" s="15">
        <v>0</v>
      </c>
      <c r="AC198" s="15">
        <v>85.95</v>
      </c>
      <c r="AD198" s="15">
        <v>0</v>
      </c>
      <c r="AE198" s="15">
        <v>0</v>
      </c>
      <c r="AF198" s="15">
        <v>0</v>
      </c>
      <c r="AG198" s="15">
        <v>0</v>
      </c>
      <c r="AH198" s="15">
        <v>0</v>
      </c>
      <c r="AI198" s="15">
        <v>0</v>
      </c>
      <c r="AJ198" s="15">
        <v>0</v>
      </c>
      <c r="AK198" s="15">
        <v>0</v>
      </c>
      <c r="AL198" s="15"/>
      <c r="AM198" s="15"/>
      <c r="AN198" s="15">
        <f t="shared" si="29"/>
        <v>1345.49</v>
      </c>
      <c r="AO198" s="15">
        <f t="shared" si="27"/>
        <v>149.5</v>
      </c>
      <c r="AP198" s="80" t="s">
        <v>1535</v>
      </c>
      <c r="AQ198" s="91" t="s">
        <v>1108</v>
      </c>
      <c r="AS198" s="48">
        <f t="shared" si="26"/>
        <v>9.9999999997635314E-4</v>
      </c>
    </row>
    <row r="199" spans="1:45" s="47" customFormat="1" ht="50.1" customHeight="1">
      <c r="A199" s="67" t="s">
        <v>201</v>
      </c>
      <c r="B199" s="14" t="s">
        <v>92</v>
      </c>
      <c r="C199" s="14" t="s">
        <v>109</v>
      </c>
      <c r="D199" s="14" t="s">
        <v>96</v>
      </c>
      <c r="E199" s="14" t="s">
        <v>202</v>
      </c>
      <c r="F199" s="14" t="s">
        <v>179</v>
      </c>
      <c r="G199" s="46" t="s">
        <v>1104</v>
      </c>
      <c r="H199" s="14" t="s">
        <v>102</v>
      </c>
      <c r="I199" s="57">
        <v>39569</v>
      </c>
      <c r="J199" s="15">
        <v>1372.95</v>
      </c>
      <c r="K199" s="15">
        <f t="shared" si="30"/>
        <v>137.29500000000002</v>
      </c>
      <c r="L199" s="15">
        <f t="shared" si="31"/>
        <v>1235.655</v>
      </c>
      <c r="M199" s="15">
        <v>0</v>
      </c>
      <c r="N199" s="15">
        <v>0</v>
      </c>
      <c r="O199" s="15">
        <v>0</v>
      </c>
      <c r="P199" s="15">
        <v>0</v>
      </c>
      <c r="Q199" s="15">
        <v>0</v>
      </c>
      <c r="R199" s="15">
        <v>0</v>
      </c>
      <c r="S199" s="15">
        <v>0</v>
      </c>
      <c r="T199" s="15">
        <v>0</v>
      </c>
      <c r="U199" s="15">
        <v>0</v>
      </c>
      <c r="V199" s="16">
        <v>0</v>
      </c>
      <c r="W199" s="15">
        <v>168.19</v>
      </c>
      <c r="X199" s="15">
        <v>247.13</v>
      </c>
      <c r="Y199" s="15">
        <v>247.13</v>
      </c>
      <c r="Z199" s="15">
        <v>247.13</v>
      </c>
      <c r="AA199" s="15">
        <v>247.13</v>
      </c>
      <c r="AB199" s="15">
        <v>0</v>
      </c>
      <c r="AC199" s="15">
        <v>78.94</v>
      </c>
      <c r="AD199" s="15">
        <v>0</v>
      </c>
      <c r="AE199" s="15">
        <v>0</v>
      </c>
      <c r="AF199" s="15">
        <v>0</v>
      </c>
      <c r="AG199" s="15">
        <v>0</v>
      </c>
      <c r="AH199" s="15">
        <v>0</v>
      </c>
      <c r="AI199" s="15">
        <v>0</v>
      </c>
      <c r="AJ199" s="15">
        <v>0</v>
      </c>
      <c r="AK199" s="15">
        <v>0</v>
      </c>
      <c r="AL199" s="15"/>
      <c r="AM199" s="15"/>
      <c r="AN199" s="15">
        <f t="shared" si="29"/>
        <v>1235.6500000000001</v>
      </c>
      <c r="AO199" s="15">
        <f t="shared" si="27"/>
        <v>137.29999999999995</v>
      </c>
      <c r="AP199" s="80" t="s">
        <v>203</v>
      </c>
      <c r="AQ199" s="91" t="s">
        <v>1280</v>
      </c>
      <c r="AS199" s="48">
        <f t="shared" si="26"/>
        <v>4.9999999998817657E-3</v>
      </c>
    </row>
    <row r="200" spans="1:45" s="47" customFormat="1" ht="50.1" customHeight="1">
      <c r="A200" s="67" t="s">
        <v>204</v>
      </c>
      <c r="B200" s="14" t="s">
        <v>92</v>
      </c>
      <c r="C200" s="14" t="s">
        <v>109</v>
      </c>
      <c r="D200" s="14" t="s">
        <v>96</v>
      </c>
      <c r="E200" s="14" t="s">
        <v>205</v>
      </c>
      <c r="F200" s="14" t="s">
        <v>179</v>
      </c>
      <c r="G200" s="46" t="s">
        <v>1104</v>
      </c>
      <c r="H200" s="14" t="s">
        <v>102</v>
      </c>
      <c r="I200" s="57">
        <v>39569</v>
      </c>
      <c r="J200" s="15">
        <v>1372.95</v>
      </c>
      <c r="K200" s="15">
        <f t="shared" si="30"/>
        <v>137.29500000000002</v>
      </c>
      <c r="L200" s="15">
        <f t="shared" si="31"/>
        <v>1235.655</v>
      </c>
      <c r="M200" s="15">
        <v>0</v>
      </c>
      <c r="N200" s="15">
        <v>0</v>
      </c>
      <c r="O200" s="15">
        <v>0</v>
      </c>
      <c r="P200" s="15">
        <v>0</v>
      </c>
      <c r="Q200" s="15">
        <v>0</v>
      </c>
      <c r="R200" s="15">
        <v>0</v>
      </c>
      <c r="S200" s="15">
        <v>0</v>
      </c>
      <c r="T200" s="15">
        <v>0</v>
      </c>
      <c r="U200" s="15">
        <v>0</v>
      </c>
      <c r="V200" s="16">
        <v>0</v>
      </c>
      <c r="W200" s="15">
        <v>168.19</v>
      </c>
      <c r="X200" s="15">
        <v>247.13</v>
      </c>
      <c r="Y200" s="15">
        <v>247.13</v>
      </c>
      <c r="Z200" s="15">
        <v>247.13</v>
      </c>
      <c r="AA200" s="15">
        <v>247.13</v>
      </c>
      <c r="AB200" s="15">
        <v>0</v>
      </c>
      <c r="AC200" s="15">
        <v>78.94</v>
      </c>
      <c r="AD200" s="15">
        <v>0</v>
      </c>
      <c r="AE200" s="15">
        <v>0</v>
      </c>
      <c r="AF200" s="15">
        <v>0</v>
      </c>
      <c r="AG200" s="15">
        <v>0</v>
      </c>
      <c r="AH200" s="15">
        <v>0</v>
      </c>
      <c r="AI200" s="15">
        <v>0</v>
      </c>
      <c r="AJ200" s="15">
        <v>0</v>
      </c>
      <c r="AK200" s="15">
        <v>0</v>
      </c>
      <c r="AL200" s="15"/>
      <c r="AM200" s="15"/>
      <c r="AN200" s="15">
        <f t="shared" si="29"/>
        <v>1235.6500000000001</v>
      </c>
      <c r="AO200" s="15">
        <f t="shared" si="27"/>
        <v>137.29999999999995</v>
      </c>
      <c r="AP200" s="80" t="s">
        <v>1339</v>
      </c>
      <c r="AQ200" s="91" t="s">
        <v>1307</v>
      </c>
      <c r="AS200" s="48">
        <f t="shared" si="26"/>
        <v>4.9999999998817657E-3</v>
      </c>
    </row>
    <row r="201" spans="1:45" s="47" customFormat="1" ht="50.1" customHeight="1">
      <c r="A201" s="67" t="s">
        <v>207</v>
      </c>
      <c r="B201" s="14" t="s">
        <v>92</v>
      </c>
      <c r="C201" s="14" t="s">
        <v>109</v>
      </c>
      <c r="D201" s="14" t="s">
        <v>96</v>
      </c>
      <c r="E201" s="14" t="s">
        <v>208</v>
      </c>
      <c r="F201" s="14" t="s">
        <v>179</v>
      </c>
      <c r="G201" s="46" t="s">
        <v>1104</v>
      </c>
      <c r="H201" s="14" t="s">
        <v>102</v>
      </c>
      <c r="I201" s="57">
        <v>39569</v>
      </c>
      <c r="J201" s="15">
        <v>1372.95</v>
      </c>
      <c r="K201" s="15">
        <f t="shared" si="30"/>
        <v>137.29500000000002</v>
      </c>
      <c r="L201" s="15">
        <f t="shared" si="31"/>
        <v>1235.655</v>
      </c>
      <c r="M201" s="15">
        <v>0</v>
      </c>
      <c r="N201" s="15">
        <v>0</v>
      </c>
      <c r="O201" s="15">
        <v>0</v>
      </c>
      <c r="P201" s="15">
        <v>0</v>
      </c>
      <c r="Q201" s="15">
        <v>0</v>
      </c>
      <c r="R201" s="15">
        <v>0</v>
      </c>
      <c r="S201" s="15">
        <v>0</v>
      </c>
      <c r="T201" s="15">
        <v>0</v>
      </c>
      <c r="U201" s="15">
        <v>0</v>
      </c>
      <c r="V201" s="16">
        <v>0</v>
      </c>
      <c r="W201" s="15">
        <v>168.19</v>
      </c>
      <c r="X201" s="15">
        <v>247.13</v>
      </c>
      <c r="Y201" s="15">
        <v>247.13</v>
      </c>
      <c r="Z201" s="15">
        <v>247.13</v>
      </c>
      <c r="AA201" s="15">
        <v>247.13</v>
      </c>
      <c r="AB201" s="15">
        <v>0</v>
      </c>
      <c r="AC201" s="15">
        <v>78.94</v>
      </c>
      <c r="AD201" s="15">
        <v>0</v>
      </c>
      <c r="AE201" s="15">
        <v>0</v>
      </c>
      <c r="AF201" s="15">
        <v>0</v>
      </c>
      <c r="AG201" s="15">
        <v>0</v>
      </c>
      <c r="AH201" s="15">
        <v>0</v>
      </c>
      <c r="AI201" s="15">
        <v>0</v>
      </c>
      <c r="AJ201" s="15">
        <v>0</v>
      </c>
      <c r="AK201" s="15">
        <v>0</v>
      </c>
      <c r="AL201" s="15"/>
      <c r="AM201" s="15"/>
      <c r="AN201" s="15">
        <f t="shared" si="29"/>
        <v>1235.6500000000001</v>
      </c>
      <c r="AO201" s="15">
        <f t="shared" si="27"/>
        <v>137.29999999999995</v>
      </c>
      <c r="AP201" s="76" t="s">
        <v>1623</v>
      </c>
      <c r="AQ201" s="91" t="s">
        <v>1342</v>
      </c>
      <c r="AS201" s="48">
        <f t="shared" si="26"/>
        <v>4.9999999998817657E-3</v>
      </c>
    </row>
    <row r="202" spans="1:45" s="47" customFormat="1" ht="50.1" customHeight="1">
      <c r="A202" s="67" t="s">
        <v>209</v>
      </c>
      <c r="B202" s="14" t="s">
        <v>92</v>
      </c>
      <c r="C202" s="14" t="s">
        <v>109</v>
      </c>
      <c r="D202" s="14" t="s">
        <v>96</v>
      </c>
      <c r="E202" s="14" t="s">
        <v>210</v>
      </c>
      <c r="F202" s="14" t="s">
        <v>179</v>
      </c>
      <c r="G202" s="46" t="s">
        <v>1104</v>
      </c>
      <c r="H202" s="14" t="s">
        <v>102</v>
      </c>
      <c r="I202" s="57">
        <v>39569</v>
      </c>
      <c r="J202" s="15">
        <v>1372.95</v>
      </c>
      <c r="K202" s="15">
        <f t="shared" si="30"/>
        <v>137.29500000000002</v>
      </c>
      <c r="L202" s="15">
        <f t="shared" si="31"/>
        <v>1235.655</v>
      </c>
      <c r="M202" s="15">
        <v>0</v>
      </c>
      <c r="N202" s="15">
        <v>0</v>
      </c>
      <c r="O202" s="15">
        <v>0</v>
      </c>
      <c r="P202" s="15">
        <v>0</v>
      </c>
      <c r="Q202" s="15">
        <v>0</v>
      </c>
      <c r="R202" s="15">
        <v>0</v>
      </c>
      <c r="S202" s="15">
        <v>0</v>
      </c>
      <c r="T202" s="15">
        <v>0</v>
      </c>
      <c r="U202" s="15">
        <v>0</v>
      </c>
      <c r="V202" s="16">
        <v>0</v>
      </c>
      <c r="W202" s="15">
        <v>168.19</v>
      </c>
      <c r="X202" s="15">
        <v>247.13</v>
      </c>
      <c r="Y202" s="15">
        <v>247.13</v>
      </c>
      <c r="Z202" s="15">
        <v>247.13</v>
      </c>
      <c r="AA202" s="15">
        <v>247.13</v>
      </c>
      <c r="AB202" s="15">
        <v>0</v>
      </c>
      <c r="AC202" s="15">
        <v>78.94</v>
      </c>
      <c r="AD202" s="15">
        <v>0</v>
      </c>
      <c r="AE202" s="15">
        <v>0</v>
      </c>
      <c r="AF202" s="15">
        <v>0</v>
      </c>
      <c r="AG202" s="15">
        <v>0</v>
      </c>
      <c r="AH202" s="15">
        <v>0</v>
      </c>
      <c r="AI202" s="15">
        <v>0</v>
      </c>
      <c r="AJ202" s="15">
        <v>0</v>
      </c>
      <c r="AK202" s="15">
        <v>0</v>
      </c>
      <c r="AL202" s="15"/>
      <c r="AM202" s="15"/>
      <c r="AN202" s="15">
        <f>SUM(M202:AM202)</f>
        <v>1235.6500000000001</v>
      </c>
      <c r="AO202" s="15">
        <f t="shared" si="27"/>
        <v>137.29999999999995</v>
      </c>
      <c r="AP202" s="80" t="s">
        <v>1536</v>
      </c>
      <c r="AQ202" s="91" t="s">
        <v>1108</v>
      </c>
      <c r="AS202" s="48">
        <f t="shared" si="26"/>
        <v>4.9999999998817657E-3</v>
      </c>
    </row>
    <row r="203" spans="1:45" s="47" customFormat="1" ht="50.1" customHeight="1">
      <c r="A203" s="67" t="s">
        <v>211</v>
      </c>
      <c r="B203" s="14" t="s">
        <v>92</v>
      </c>
      <c r="C203" s="14" t="s">
        <v>109</v>
      </c>
      <c r="D203" s="14" t="s">
        <v>96</v>
      </c>
      <c r="E203" s="14" t="s">
        <v>212</v>
      </c>
      <c r="F203" s="14" t="s">
        <v>179</v>
      </c>
      <c r="G203" s="46" t="s">
        <v>1104</v>
      </c>
      <c r="H203" s="14" t="s">
        <v>102</v>
      </c>
      <c r="I203" s="57">
        <v>39569</v>
      </c>
      <c r="J203" s="15">
        <v>1372.95</v>
      </c>
      <c r="K203" s="15">
        <f t="shared" si="30"/>
        <v>137.29500000000002</v>
      </c>
      <c r="L203" s="15">
        <f t="shared" si="31"/>
        <v>1235.655</v>
      </c>
      <c r="M203" s="15">
        <v>0</v>
      </c>
      <c r="N203" s="15">
        <v>0</v>
      </c>
      <c r="O203" s="15">
        <v>0</v>
      </c>
      <c r="P203" s="15">
        <v>0</v>
      </c>
      <c r="Q203" s="15">
        <v>0</v>
      </c>
      <c r="R203" s="15">
        <v>0</v>
      </c>
      <c r="S203" s="15">
        <v>0</v>
      </c>
      <c r="T203" s="15">
        <v>0</v>
      </c>
      <c r="U203" s="15">
        <v>0</v>
      </c>
      <c r="V203" s="16">
        <v>0</v>
      </c>
      <c r="W203" s="15">
        <v>168.19</v>
      </c>
      <c r="X203" s="15">
        <v>247.13</v>
      </c>
      <c r="Y203" s="15">
        <v>247.13</v>
      </c>
      <c r="Z203" s="15">
        <v>247.13</v>
      </c>
      <c r="AA203" s="15">
        <v>247.13</v>
      </c>
      <c r="AB203" s="15">
        <v>0</v>
      </c>
      <c r="AC203" s="15">
        <v>78.94</v>
      </c>
      <c r="AD203" s="15">
        <v>0</v>
      </c>
      <c r="AE203" s="15">
        <v>0</v>
      </c>
      <c r="AF203" s="15">
        <v>0</v>
      </c>
      <c r="AG203" s="15">
        <v>0</v>
      </c>
      <c r="AH203" s="15">
        <v>0</v>
      </c>
      <c r="AI203" s="15">
        <v>0</v>
      </c>
      <c r="AJ203" s="15">
        <v>0</v>
      </c>
      <c r="AK203" s="15">
        <v>0</v>
      </c>
      <c r="AL203" s="15"/>
      <c r="AM203" s="15"/>
      <c r="AN203" s="15">
        <f t="shared" si="29"/>
        <v>1235.6500000000001</v>
      </c>
      <c r="AO203" s="15">
        <f t="shared" si="27"/>
        <v>137.29999999999995</v>
      </c>
      <c r="AP203" s="80" t="s">
        <v>119</v>
      </c>
      <c r="AQ203" s="91" t="s">
        <v>155</v>
      </c>
      <c r="AS203" s="48">
        <f t="shared" si="26"/>
        <v>4.9999999998817657E-3</v>
      </c>
    </row>
    <row r="204" spans="1:45" s="47" customFormat="1" ht="50.1" customHeight="1">
      <c r="A204" s="67" t="s">
        <v>214</v>
      </c>
      <c r="B204" s="14" t="s">
        <v>92</v>
      </c>
      <c r="C204" s="14" t="s">
        <v>109</v>
      </c>
      <c r="D204" s="14" t="s">
        <v>96</v>
      </c>
      <c r="E204" s="14" t="s">
        <v>215</v>
      </c>
      <c r="F204" s="14" t="s">
        <v>216</v>
      </c>
      <c r="G204" s="46" t="s">
        <v>1104</v>
      </c>
      <c r="H204" s="14" t="s">
        <v>102</v>
      </c>
      <c r="I204" s="57">
        <v>39569</v>
      </c>
      <c r="J204" s="15">
        <v>1372.95</v>
      </c>
      <c r="K204" s="15">
        <f t="shared" si="30"/>
        <v>137.29500000000002</v>
      </c>
      <c r="L204" s="15">
        <f t="shared" si="31"/>
        <v>1235.655</v>
      </c>
      <c r="M204" s="15">
        <v>0</v>
      </c>
      <c r="N204" s="15">
        <v>0</v>
      </c>
      <c r="O204" s="15">
        <v>0</v>
      </c>
      <c r="P204" s="15">
        <v>0</v>
      </c>
      <c r="Q204" s="15">
        <v>0</v>
      </c>
      <c r="R204" s="15">
        <v>0</v>
      </c>
      <c r="S204" s="15">
        <v>0</v>
      </c>
      <c r="T204" s="15">
        <v>0</v>
      </c>
      <c r="U204" s="15">
        <v>0</v>
      </c>
      <c r="V204" s="16">
        <v>0</v>
      </c>
      <c r="W204" s="15">
        <v>168.19</v>
      </c>
      <c r="X204" s="15">
        <v>247.13</v>
      </c>
      <c r="Y204" s="15">
        <v>247.13</v>
      </c>
      <c r="Z204" s="15">
        <v>247.13</v>
      </c>
      <c r="AA204" s="15">
        <v>247.13</v>
      </c>
      <c r="AB204" s="15">
        <v>0</v>
      </c>
      <c r="AC204" s="15">
        <v>78.94</v>
      </c>
      <c r="AD204" s="15">
        <v>0</v>
      </c>
      <c r="AE204" s="15">
        <v>0</v>
      </c>
      <c r="AF204" s="15">
        <v>0</v>
      </c>
      <c r="AG204" s="15">
        <v>0</v>
      </c>
      <c r="AH204" s="15">
        <v>0</v>
      </c>
      <c r="AI204" s="15">
        <v>0</v>
      </c>
      <c r="AJ204" s="15">
        <v>0</v>
      </c>
      <c r="AK204" s="15">
        <v>0</v>
      </c>
      <c r="AL204" s="15"/>
      <c r="AM204" s="15"/>
      <c r="AN204" s="15">
        <f t="shared" si="29"/>
        <v>1235.6500000000001</v>
      </c>
      <c r="AO204" s="15">
        <f t="shared" si="27"/>
        <v>137.29999999999995</v>
      </c>
      <c r="AP204" s="80" t="s">
        <v>1117</v>
      </c>
      <c r="AQ204" s="91" t="s">
        <v>1377</v>
      </c>
      <c r="AS204" s="48">
        <f t="shared" si="26"/>
        <v>4.9999999998817657E-3</v>
      </c>
    </row>
    <row r="205" spans="1:45" s="47" customFormat="1" ht="50.1" customHeight="1">
      <c r="A205" s="67" t="s">
        <v>217</v>
      </c>
      <c r="B205" s="14" t="s">
        <v>92</v>
      </c>
      <c r="C205" s="14" t="s">
        <v>109</v>
      </c>
      <c r="D205" s="14" t="s">
        <v>96</v>
      </c>
      <c r="E205" s="14" t="s">
        <v>218</v>
      </c>
      <c r="F205" s="14" t="s">
        <v>179</v>
      </c>
      <c r="G205" s="46" t="s">
        <v>1104</v>
      </c>
      <c r="H205" s="14" t="s">
        <v>102</v>
      </c>
      <c r="I205" s="57">
        <v>39569</v>
      </c>
      <c r="J205" s="15">
        <v>1494.99</v>
      </c>
      <c r="K205" s="15">
        <f t="shared" si="30"/>
        <v>149.499</v>
      </c>
      <c r="L205" s="15">
        <f t="shared" si="31"/>
        <v>1345.491</v>
      </c>
      <c r="M205" s="15">
        <v>0</v>
      </c>
      <c r="N205" s="15">
        <v>0</v>
      </c>
      <c r="O205" s="15">
        <v>0</v>
      </c>
      <c r="P205" s="15">
        <v>0</v>
      </c>
      <c r="Q205" s="15">
        <v>0</v>
      </c>
      <c r="R205" s="15">
        <v>0</v>
      </c>
      <c r="S205" s="15">
        <v>0</v>
      </c>
      <c r="T205" s="15">
        <v>0</v>
      </c>
      <c r="U205" s="15">
        <v>0</v>
      </c>
      <c r="V205" s="16">
        <v>0</v>
      </c>
      <c r="W205" s="15">
        <v>183.14</v>
      </c>
      <c r="X205" s="15">
        <v>269.10000000000002</v>
      </c>
      <c r="Y205" s="15">
        <v>269.10000000000002</v>
      </c>
      <c r="Z205" s="15">
        <v>269.10000000000002</v>
      </c>
      <c r="AA205" s="15">
        <v>269.10000000000002</v>
      </c>
      <c r="AB205" s="15">
        <v>0</v>
      </c>
      <c r="AC205" s="15">
        <v>85.95</v>
      </c>
      <c r="AD205" s="15">
        <v>0</v>
      </c>
      <c r="AE205" s="15">
        <v>0</v>
      </c>
      <c r="AF205" s="15">
        <v>0</v>
      </c>
      <c r="AG205" s="15">
        <v>0</v>
      </c>
      <c r="AH205" s="15">
        <v>0</v>
      </c>
      <c r="AI205" s="15">
        <v>0</v>
      </c>
      <c r="AJ205" s="15">
        <v>0</v>
      </c>
      <c r="AK205" s="15">
        <v>0</v>
      </c>
      <c r="AL205" s="15"/>
      <c r="AM205" s="15"/>
      <c r="AN205" s="15">
        <f t="shared" si="29"/>
        <v>1345.49</v>
      </c>
      <c r="AO205" s="15">
        <f t="shared" si="27"/>
        <v>149.5</v>
      </c>
      <c r="AP205" s="80" t="s">
        <v>219</v>
      </c>
      <c r="AQ205" s="91" t="s">
        <v>1280</v>
      </c>
      <c r="AS205" s="48">
        <f t="shared" si="26"/>
        <v>9.9999999997635314E-4</v>
      </c>
    </row>
    <row r="206" spans="1:45" s="47" customFormat="1" ht="50.1" customHeight="1">
      <c r="A206" s="67" t="s">
        <v>220</v>
      </c>
      <c r="B206" s="14" t="s">
        <v>92</v>
      </c>
      <c r="C206" s="14" t="s">
        <v>109</v>
      </c>
      <c r="D206" s="14" t="s">
        <v>96</v>
      </c>
      <c r="E206" s="14" t="s">
        <v>221</v>
      </c>
      <c r="F206" s="14" t="s">
        <v>179</v>
      </c>
      <c r="G206" s="46" t="s">
        <v>1104</v>
      </c>
      <c r="H206" s="14" t="s">
        <v>102</v>
      </c>
      <c r="I206" s="57">
        <v>39569</v>
      </c>
      <c r="J206" s="15">
        <v>1494.99</v>
      </c>
      <c r="K206" s="15">
        <f t="shared" si="30"/>
        <v>149.499</v>
      </c>
      <c r="L206" s="15">
        <f t="shared" si="31"/>
        <v>1345.491</v>
      </c>
      <c r="M206" s="15">
        <v>0</v>
      </c>
      <c r="N206" s="15">
        <v>0</v>
      </c>
      <c r="O206" s="15">
        <v>0</v>
      </c>
      <c r="P206" s="15">
        <v>0</v>
      </c>
      <c r="Q206" s="15">
        <v>0</v>
      </c>
      <c r="R206" s="15">
        <v>0</v>
      </c>
      <c r="S206" s="15">
        <v>0</v>
      </c>
      <c r="T206" s="15">
        <v>0</v>
      </c>
      <c r="U206" s="15">
        <v>0</v>
      </c>
      <c r="V206" s="16">
        <v>0</v>
      </c>
      <c r="W206" s="15">
        <v>183.14</v>
      </c>
      <c r="X206" s="15">
        <v>269.10000000000002</v>
      </c>
      <c r="Y206" s="15">
        <v>269.10000000000002</v>
      </c>
      <c r="Z206" s="15">
        <v>269.10000000000002</v>
      </c>
      <c r="AA206" s="15">
        <v>269.10000000000002</v>
      </c>
      <c r="AB206" s="15">
        <v>0</v>
      </c>
      <c r="AC206" s="15">
        <v>85.95</v>
      </c>
      <c r="AD206" s="15">
        <v>0</v>
      </c>
      <c r="AE206" s="15">
        <v>0</v>
      </c>
      <c r="AF206" s="15">
        <v>0</v>
      </c>
      <c r="AG206" s="15">
        <v>0</v>
      </c>
      <c r="AH206" s="15">
        <v>0</v>
      </c>
      <c r="AI206" s="15">
        <v>0</v>
      </c>
      <c r="AJ206" s="15">
        <v>0</v>
      </c>
      <c r="AK206" s="15">
        <v>0</v>
      </c>
      <c r="AL206" s="15"/>
      <c r="AM206" s="15"/>
      <c r="AN206" s="15">
        <f t="shared" si="29"/>
        <v>1345.49</v>
      </c>
      <c r="AO206" s="15">
        <f t="shared" si="27"/>
        <v>149.5</v>
      </c>
      <c r="AP206" s="80" t="s">
        <v>119</v>
      </c>
      <c r="AQ206" s="91" t="s">
        <v>206</v>
      </c>
      <c r="AS206" s="48">
        <f t="shared" si="26"/>
        <v>9.9999999997635314E-4</v>
      </c>
    </row>
    <row r="207" spans="1:45" s="47" customFormat="1" ht="50.1" customHeight="1">
      <c r="A207" s="67" t="s">
        <v>222</v>
      </c>
      <c r="B207" s="14" t="s">
        <v>92</v>
      </c>
      <c r="C207" s="14" t="s">
        <v>109</v>
      </c>
      <c r="D207" s="14" t="s">
        <v>96</v>
      </c>
      <c r="E207" s="14" t="s">
        <v>223</v>
      </c>
      <c r="F207" s="14" t="s">
        <v>179</v>
      </c>
      <c r="G207" s="46" t="s">
        <v>1104</v>
      </c>
      <c r="H207" s="14" t="s">
        <v>102</v>
      </c>
      <c r="I207" s="57">
        <v>39569</v>
      </c>
      <c r="J207" s="15">
        <v>1494.99</v>
      </c>
      <c r="K207" s="15">
        <f t="shared" si="30"/>
        <v>149.499</v>
      </c>
      <c r="L207" s="15">
        <f t="shared" si="31"/>
        <v>1345.491</v>
      </c>
      <c r="M207" s="15">
        <v>0</v>
      </c>
      <c r="N207" s="15">
        <v>0</v>
      </c>
      <c r="O207" s="15">
        <v>0</v>
      </c>
      <c r="P207" s="15">
        <v>0</v>
      </c>
      <c r="Q207" s="15">
        <v>0</v>
      </c>
      <c r="R207" s="15">
        <v>0</v>
      </c>
      <c r="S207" s="15">
        <v>0</v>
      </c>
      <c r="T207" s="15">
        <v>0</v>
      </c>
      <c r="U207" s="15">
        <v>0</v>
      </c>
      <c r="V207" s="16">
        <v>0</v>
      </c>
      <c r="W207" s="15">
        <v>183.14</v>
      </c>
      <c r="X207" s="15">
        <v>269.10000000000002</v>
      </c>
      <c r="Y207" s="15">
        <v>269.10000000000002</v>
      </c>
      <c r="Z207" s="15">
        <v>269.10000000000002</v>
      </c>
      <c r="AA207" s="15">
        <v>269.10000000000002</v>
      </c>
      <c r="AB207" s="15">
        <v>0</v>
      </c>
      <c r="AC207" s="15">
        <v>85.95</v>
      </c>
      <c r="AD207" s="15">
        <v>0</v>
      </c>
      <c r="AE207" s="15">
        <v>0</v>
      </c>
      <c r="AF207" s="15">
        <v>0</v>
      </c>
      <c r="AG207" s="15">
        <v>0</v>
      </c>
      <c r="AH207" s="15">
        <v>0</v>
      </c>
      <c r="AI207" s="15">
        <v>0</v>
      </c>
      <c r="AJ207" s="15">
        <v>0</v>
      </c>
      <c r="AK207" s="15">
        <v>0</v>
      </c>
      <c r="AL207" s="15"/>
      <c r="AM207" s="15"/>
      <c r="AN207" s="15">
        <f t="shared" si="29"/>
        <v>1345.49</v>
      </c>
      <c r="AO207" s="15">
        <f t="shared" si="27"/>
        <v>149.5</v>
      </c>
      <c r="AP207" s="80" t="s">
        <v>224</v>
      </c>
      <c r="AQ207" s="91" t="s">
        <v>1280</v>
      </c>
      <c r="AS207" s="48">
        <f t="shared" si="26"/>
        <v>9.9999999997635314E-4</v>
      </c>
    </row>
    <row r="208" spans="1:45" s="47" customFormat="1" ht="50.1" customHeight="1">
      <c r="A208" s="67" t="s">
        <v>225</v>
      </c>
      <c r="B208" s="14" t="s">
        <v>92</v>
      </c>
      <c r="C208" s="14" t="s">
        <v>109</v>
      </c>
      <c r="D208" s="14" t="s">
        <v>96</v>
      </c>
      <c r="E208" s="14" t="s">
        <v>226</v>
      </c>
      <c r="F208" s="14" t="s">
        <v>179</v>
      </c>
      <c r="G208" s="46" t="s">
        <v>1104</v>
      </c>
      <c r="H208" s="14" t="s">
        <v>102</v>
      </c>
      <c r="I208" s="57">
        <v>39569</v>
      </c>
      <c r="J208" s="15">
        <v>1494.99</v>
      </c>
      <c r="K208" s="15">
        <f t="shared" si="30"/>
        <v>149.499</v>
      </c>
      <c r="L208" s="15">
        <f t="shared" si="31"/>
        <v>1345.491</v>
      </c>
      <c r="M208" s="15">
        <v>0</v>
      </c>
      <c r="N208" s="15">
        <v>0</v>
      </c>
      <c r="O208" s="15">
        <v>0</v>
      </c>
      <c r="P208" s="15">
        <v>0</v>
      </c>
      <c r="Q208" s="15">
        <v>0</v>
      </c>
      <c r="R208" s="15">
        <v>0</v>
      </c>
      <c r="S208" s="15">
        <v>0</v>
      </c>
      <c r="T208" s="15">
        <v>0</v>
      </c>
      <c r="U208" s="15">
        <v>0</v>
      </c>
      <c r="V208" s="16">
        <v>0</v>
      </c>
      <c r="W208" s="15">
        <v>183.14</v>
      </c>
      <c r="X208" s="15">
        <v>269.10000000000002</v>
      </c>
      <c r="Y208" s="15">
        <v>269.10000000000002</v>
      </c>
      <c r="Z208" s="15">
        <v>269.10000000000002</v>
      </c>
      <c r="AA208" s="15">
        <v>269.10000000000002</v>
      </c>
      <c r="AB208" s="15">
        <v>0</v>
      </c>
      <c r="AC208" s="15">
        <v>85.95</v>
      </c>
      <c r="AD208" s="15">
        <v>0</v>
      </c>
      <c r="AE208" s="15">
        <v>0</v>
      </c>
      <c r="AF208" s="15">
        <v>0</v>
      </c>
      <c r="AG208" s="15">
        <v>0</v>
      </c>
      <c r="AH208" s="15">
        <v>0</v>
      </c>
      <c r="AI208" s="15">
        <v>0</v>
      </c>
      <c r="AJ208" s="15">
        <v>0</v>
      </c>
      <c r="AK208" s="15">
        <v>0</v>
      </c>
      <c r="AL208" s="15"/>
      <c r="AM208" s="15"/>
      <c r="AN208" s="15">
        <f t="shared" si="29"/>
        <v>1345.49</v>
      </c>
      <c r="AO208" s="15">
        <f t="shared" si="27"/>
        <v>149.5</v>
      </c>
      <c r="AP208" s="80" t="s">
        <v>1284</v>
      </c>
      <c r="AQ208" s="91" t="s">
        <v>1281</v>
      </c>
      <c r="AS208" s="48">
        <f t="shared" si="26"/>
        <v>9.9999999997635314E-4</v>
      </c>
    </row>
    <row r="209" spans="1:45" s="47" customFormat="1" ht="50.1" customHeight="1">
      <c r="A209" s="67" t="s">
        <v>227</v>
      </c>
      <c r="B209" s="14" t="s">
        <v>92</v>
      </c>
      <c r="C209" s="14" t="s">
        <v>109</v>
      </c>
      <c r="D209" s="14" t="s">
        <v>96</v>
      </c>
      <c r="E209" s="14" t="s">
        <v>228</v>
      </c>
      <c r="F209" s="14" t="s">
        <v>179</v>
      </c>
      <c r="G209" s="46" t="s">
        <v>1104</v>
      </c>
      <c r="H209" s="14" t="s">
        <v>102</v>
      </c>
      <c r="I209" s="57">
        <v>39569</v>
      </c>
      <c r="J209" s="15">
        <v>1494.99</v>
      </c>
      <c r="K209" s="15">
        <f t="shared" si="30"/>
        <v>149.499</v>
      </c>
      <c r="L209" s="15">
        <f t="shared" si="31"/>
        <v>1345.491</v>
      </c>
      <c r="M209" s="15">
        <v>0</v>
      </c>
      <c r="N209" s="15">
        <v>0</v>
      </c>
      <c r="O209" s="15">
        <v>0</v>
      </c>
      <c r="P209" s="15">
        <v>0</v>
      </c>
      <c r="Q209" s="15">
        <v>0</v>
      </c>
      <c r="R209" s="15">
        <v>0</v>
      </c>
      <c r="S209" s="15">
        <v>0</v>
      </c>
      <c r="T209" s="15">
        <v>0</v>
      </c>
      <c r="U209" s="15">
        <v>0</v>
      </c>
      <c r="V209" s="16">
        <v>0</v>
      </c>
      <c r="W209" s="15">
        <v>183.14</v>
      </c>
      <c r="X209" s="15">
        <v>269.10000000000002</v>
      </c>
      <c r="Y209" s="15">
        <v>269.10000000000002</v>
      </c>
      <c r="Z209" s="15">
        <v>269.10000000000002</v>
      </c>
      <c r="AA209" s="15">
        <v>269.10000000000002</v>
      </c>
      <c r="AB209" s="15">
        <v>0</v>
      </c>
      <c r="AC209" s="15">
        <v>85.95</v>
      </c>
      <c r="AD209" s="15">
        <v>0</v>
      </c>
      <c r="AE209" s="15">
        <v>0</v>
      </c>
      <c r="AF209" s="15">
        <v>0</v>
      </c>
      <c r="AG209" s="15">
        <v>0</v>
      </c>
      <c r="AH209" s="15">
        <v>0</v>
      </c>
      <c r="AI209" s="15">
        <v>0</v>
      </c>
      <c r="AJ209" s="15">
        <v>0</v>
      </c>
      <c r="AK209" s="15">
        <v>0</v>
      </c>
      <c r="AL209" s="15"/>
      <c r="AM209" s="15"/>
      <c r="AN209" s="15">
        <f t="shared" si="29"/>
        <v>1345.49</v>
      </c>
      <c r="AO209" s="15">
        <f t="shared" si="27"/>
        <v>149.5</v>
      </c>
      <c r="AP209" s="80" t="s">
        <v>1586</v>
      </c>
      <c r="AQ209" s="91" t="s">
        <v>1278</v>
      </c>
      <c r="AS209" s="48">
        <f t="shared" si="26"/>
        <v>9.9999999997635314E-4</v>
      </c>
    </row>
    <row r="210" spans="1:45" s="47" customFormat="1" ht="50.1" customHeight="1">
      <c r="A210" s="67" t="s">
        <v>229</v>
      </c>
      <c r="B210" s="14" t="s">
        <v>92</v>
      </c>
      <c r="C210" s="14" t="s">
        <v>109</v>
      </c>
      <c r="D210" s="14" t="s">
        <v>96</v>
      </c>
      <c r="E210" s="14" t="s">
        <v>230</v>
      </c>
      <c r="F210" s="14" t="s">
        <v>179</v>
      </c>
      <c r="G210" s="46" t="s">
        <v>1104</v>
      </c>
      <c r="H210" s="14" t="s">
        <v>102</v>
      </c>
      <c r="I210" s="57">
        <v>39569</v>
      </c>
      <c r="J210" s="15">
        <v>1372.95</v>
      </c>
      <c r="K210" s="15">
        <f t="shared" si="30"/>
        <v>137.29500000000002</v>
      </c>
      <c r="L210" s="15">
        <f t="shared" si="31"/>
        <v>1235.655</v>
      </c>
      <c r="M210" s="15">
        <v>0</v>
      </c>
      <c r="N210" s="15">
        <v>0</v>
      </c>
      <c r="O210" s="15">
        <v>0</v>
      </c>
      <c r="P210" s="15">
        <v>0</v>
      </c>
      <c r="Q210" s="15">
        <v>0</v>
      </c>
      <c r="R210" s="15">
        <v>0</v>
      </c>
      <c r="S210" s="15">
        <v>0</v>
      </c>
      <c r="T210" s="15">
        <v>0</v>
      </c>
      <c r="U210" s="15">
        <v>0</v>
      </c>
      <c r="V210" s="16">
        <v>0</v>
      </c>
      <c r="W210" s="15">
        <v>168.19</v>
      </c>
      <c r="X210" s="15">
        <v>247.13</v>
      </c>
      <c r="Y210" s="15">
        <v>247.13</v>
      </c>
      <c r="Z210" s="15">
        <v>247.13</v>
      </c>
      <c r="AA210" s="15">
        <v>247.13</v>
      </c>
      <c r="AB210" s="15">
        <v>0</v>
      </c>
      <c r="AC210" s="15">
        <v>78.94</v>
      </c>
      <c r="AD210" s="15">
        <v>0</v>
      </c>
      <c r="AE210" s="15">
        <v>0</v>
      </c>
      <c r="AF210" s="15">
        <v>0</v>
      </c>
      <c r="AG210" s="15">
        <v>0</v>
      </c>
      <c r="AH210" s="15">
        <v>0</v>
      </c>
      <c r="AI210" s="15">
        <v>0</v>
      </c>
      <c r="AJ210" s="15">
        <v>0</v>
      </c>
      <c r="AK210" s="15">
        <v>0</v>
      </c>
      <c r="AL210" s="15"/>
      <c r="AM210" s="15"/>
      <c r="AN210" s="15">
        <f t="shared" si="29"/>
        <v>1235.6500000000001</v>
      </c>
      <c r="AO210" s="15">
        <f t="shared" si="27"/>
        <v>137.29999999999995</v>
      </c>
      <c r="AP210" s="80" t="s">
        <v>1916</v>
      </c>
      <c r="AQ210" s="91" t="s">
        <v>189</v>
      </c>
      <c r="AS210" s="48">
        <f t="shared" si="26"/>
        <v>4.9999999998817657E-3</v>
      </c>
    </row>
    <row r="211" spans="1:45" s="47" customFormat="1" ht="50.1" customHeight="1">
      <c r="A211" s="67" t="s">
        <v>231</v>
      </c>
      <c r="B211" s="14" t="s">
        <v>92</v>
      </c>
      <c r="C211" s="14" t="s">
        <v>109</v>
      </c>
      <c r="D211" s="14" t="s">
        <v>96</v>
      </c>
      <c r="E211" s="14" t="s">
        <v>232</v>
      </c>
      <c r="F211" s="14" t="s">
        <v>179</v>
      </c>
      <c r="G211" s="46" t="s">
        <v>1104</v>
      </c>
      <c r="H211" s="14" t="s">
        <v>102</v>
      </c>
      <c r="I211" s="57">
        <v>39569</v>
      </c>
      <c r="J211" s="15">
        <v>1372.95</v>
      </c>
      <c r="K211" s="15">
        <f t="shared" si="30"/>
        <v>137.29500000000002</v>
      </c>
      <c r="L211" s="15">
        <f t="shared" si="31"/>
        <v>1235.655</v>
      </c>
      <c r="M211" s="15">
        <v>0</v>
      </c>
      <c r="N211" s="15">
        <v>0</v>
      </c>
      <c r="O211" s="15">
        <v>0</v>
      </c>
      <c r="P211" s="15">
        <v>0</v>
      </c>
      <c r="Q211" s="15">
        <v>0</v>
      </c>
      <c r="R211" s="15">
        <v>0</v>
      </c>
      <c r="S211" s="15">
        <v>0</v>
      </c>
      <c r="T211" s="15">
        <v>0</v>
      </c>
      <c r="U211" s="15">
        <v>0</v>
      </c>
      <c r="V211" s="16">
        <v>0</v>
      </c>
      <c r="W211" s="15">
        <v>168.19</v>
      </c>
      <c r="X211" s="15">
        <v>247.13</v>
      </c>
      <c r="Y211" s="15">
        <v>247.13</v>
      </c>
      <c r="Z211" s="15">
        <v>247.13</v>
      </c>
      <c r="AA211" s="15">
        <v>247.13</v>
      </c>
      <c r="AB211" s="15">
        <v>0</v>
      </c>
      <c r="AC211" s="15">
        <v>78.94</v>
      </c>
      <c r="AD211" s="15">
        <v>0</v>
      </c>
      <c r="AE211" s="15">
        <v>0</v>
      </c>
      <c r="AF211" s="15">
        <v>0</v>
      </c>
      <c r="AG211" s="15">
        <v>0</v>
      </c>
      <c r="AH211" s="15">
        <v>0</v>
      </c>
      <c r="AI211" s="15">
        <v>0</v>
      </c>
      <c r="AJ211" s="15">
        <v>0</v>
      </c>
      <c r="AK211" s="15">
        <v>0</v>
      </c>
      <c r="AL211" s="15"/>
      <c r="AM211" s="15"/>
      <c r="AN211" s="15">
        <f t="shared" si="29"/>
        <v>1235.6500000000001</v>
      </c>
      <c r="AO211" s="15">
        <f t="shared" si="27"/>
        <v>137.29999999999995</v>
      </c>
      <c r="AP211" s="80" t="s">
        <v>1296</v>
      </c>
      <c r="AQ211" s="91" t="s">
        <v>195</v>
      </c>
      <c r="AS211" s="48">
        <f t="shared" si="26"/>
        <v>4.9999999998817657E-3</v>
      </c>
    </row>
    <row r="212" spans="1:45" s="47" customFormat="1" ht="50.1" customHeight="1">
      <c r="A212" s="67" t="s">
        <v>233</v>
      </c>
      <c r="B212" s="14" t="s">
        <v>100</v>
      </c>
      <c r="C212" s="14" t="s">
        <v>109</v>
      </c>
      <c r="D212" s="14" t="s">
        <v>96</v>
      </c>
      <c r="E212" s="14" t="s">
        <v>234</v>
      </c>
      <c r="F212" s="14" t="s">
        <v>235</v>
      </c>
      <c r="G212" s="46" t="s">
        <v>1104</v>
      </c>
      <c r="H212" s="14" t="s">
        <v>102</v>
      </c>
      <c r="I212" s="57">
        <v>39569</v>
      </c>
      <c r="J212" s="15">
        <v>4474.8</v>
      </c>
      <c r="K212" s="15">
        <f t="shared" si="30"/>
        <v>447.48</v>
      </c>
      <c r="L212" s="15">
        <f t="shared" si="31"/>
        <v>4027.32</v>
      </c>
      <c r="M212" s="15">
        <v>0</v>
      </c>
      <c r="N212" s="15">
        <v>0</v>
      </c>
      <c r="O212" s="15">
        <v>0</v>
      </c>
      <c r="P212" s="15">
        <v>0</v>
      </c>
      <c r="Q212" s="15">
        <v>0</v>
      </c>
      <c r="R212" s="15">
        <v>0</v>
      </c>
      <c r="S212" s="15">
        <v>0</v>
      </c>
      <c r="T212" s="15">
        <v>0</v>
      </c>
      <c r="U212" s="15">
        <v>0</v>
      </c>
      <c r="V212" s="16">
        <v>0</v>
      </c>
      <c r="W212" s="15">
        <v>548.16</v>
      </c>
      <c r="X212" s="15">
        <v>805.46</v>
      </c>
      <c r="Y212" s="15">
        <v>805.46</v>
      </c>
      <c r="Z212" s="15">
        <v>805.46</v>
      </c>
      <c r="AA212" s="15">
        <v>805.46</v>
      </c>
      <c r="AB212" s="15">
        <v>0</v>
      </c>
      <c r="AC212" s="15">
        <v>257.32</v>
      </c>
      <c r="AD212" s="15">
        <v>0</v>
      </c>
      <c r="AE212" s="15">
        <v>0</v>
      </c>
      <c r="AF212" s="15">
        <v>0</v>
      </c>
      <c r="AG212" s="15">
        <v>0</v>
      </c>
      <c r="AH212" s="15">
        <v>0</v>
      </c>
      <c r="AI212" s="15">
        <v>0</v>
      </c>
      <c r="AJ212" s="15">
        <v>0</v>
      </c>
      <c r="AK212" s="15">
        <v>0</v>
      </c>
      <c r="AL212" s="15"/>
      <c r="AM212" s="15"/>
      <c r="AN212" s="15">
        <f>SUM(M212:AM212)</f>
        <v>4027.32</v>
      </c>
      <c r="AO212" s="15">
        <f t="shared" si="27"/>
        <v>447.48</v>
      </c>
      <c r="AP212" s="80" t="s">
        <v>1333</v>
      </c>
      <c r="AQ212" s="91" t="s">
        <v>1684</v>
      </c>
      <c r="AS212" s="48">
        <f t="shared" ref="AS212:AS275" si="32">L212-AN212</f>
        <v>0</v>
      </c>
    </row>
    <row r="213" spans="1:45" s="47" customFormat="1" ht="50.1" customHeight="1">
      <c r="A213" s="67" t="s">
        <v>237</v>
      </c>
      <c r="B213" s="14" t="s">
        <v>100</v>
      </c>
      <c r="C213" s="14" t="s">
        <v>109</v>
      </c>
      <c r="D213" s="14" t="s">
        <v>96</v>
      </c>
      <c r="E213" s="14" t="s">
        <v>238</v>
      </c>
      <c r="F213" s="14" t="s">
        <v>235</v>
      </c>
      <c r="G213" s="46" t="s">
        <v>1104</v>
      </c>
      <c r="H213" s="14" t="s">
        <v>102</v>
      </c>
      <c r="I213" s="57">
        <v>39569</v>
      </c>
      <c r="J213" s="15">
        <v>4474.8</v>
      </c>
      <c r="K213" s="15">
        <f t="shared" si="30"/>
        <v>447.48</v>
      </c>
      <c r="L213" s="15">
        <f t="shared" si="31"/>
        <v>4027.32</v>
      </c>
      <c r="M213" s="15">
        <v>0</v>
      </c>
      <c r="N213" s="15">
        <v>0</v>
      </c>
      <c r="O213" s="15">
        <v>0</v>
      </c>
      <c r="P213" s="15">
        <v>0</v>
      </c>
      <c r="Q213" s="15">
        <v>0</v>
      </c>
      <c r="R213" s="15">
        <v>0</v>
      </c>
      <c r="S213" s="15">
        <v>0</v>
      </c>
      <c r="T213" s="15">
        <v>0</v>
      </c>
      <c r="U213" s="15">
        <v>0</v>
      </c>
      <c r="V213" s="16">
        <v>0</v>
      </c>
      <c r="W213" s="15">
        <v>548.16</v>
      </c>
      <c r="X213" s="15">
        <v>805.46</v>
      </c>
      <c r="Y213" s="15">
        <v>805.46</v>
      </c>
      <c r="Z213" s="15">
        <v>805.46</v>
      </c>
      <c r="AA213" s="15">
        <v>805.46</v>
      </c>
      <c r="AB213" s="15">
        <v>0</v>
      </c>
      <c r="AC213" s="15">
        <v>257.32</v>
      </c>
      <c r="AD213" s="15">
        <v>0</v>
      </c>
      <c r="AE213" s="15">
        <v>0</v>
      </c>
      <c r="AF213" s="15">
        <v>0</v>
      </c>
      <c r="AG213" s="15">
        <v>0</v>
      </c>
      <c r="AH213" s="15">
        <v>0</v>
      </c>
      <c r="AI213" s="15">
        <v>0</v>
      </c>
      <c r="AJ213" s="15">
        <v>0</v>
      </c>
      <c r="AK213" s="15">
        <v>0</v>
      </c>
      <c r="AL213" s="15"/>
      <c r="AM213" s="15"/>
      <c r="AN213" s="15">
        <f t="shared" si="29"/>
        <v>4027.32</v>
      </c>
      <c r="AO213" s="15">
        <f t="shared" si="27"/>
        <v>447.48</v>
      </c>
      <c r="AP213" s="80" t="s">
        <v>119</v>
      </c>
      <c r="AQ213" s="91" t="s">
        <v>1366</v>
      </c>
      <c r="AS213" s="48">
        <f t="shared" si="32"/>
        <v>0</v>
      </c>
    </row>
    <row r="214" spans="1:45" s="47" customFormat="1" ht="50.1" customHeight="1">
      <c r="A214" s="67" t="s">
        <v>239</v>
      </c>
      <c r="B214" s="14" t="s">
        <v>92</v>
      </c>
      <c r="C214" s="14" t="s">
        <v>109</v>
      </c>
      <c r="D214" s="14" t="s">
        <v>96</v>
      </c>
      <c r="E214" s="14" t="s">
        <v>240</v>
      </c>
      <c r="F214" s="14" t="s">
        <v>241</v>
      </c>
      <c r="G214" s="46" t="s">
        <v>1104</v>
      </c>
      <c r="H214" s="14" t="s">
        <v>102</v>
      </c>
      <c r="I214" s="57">
        <v>39783</v>
      </c>
      <c r="J214" s="15">
        <v>975</v>
      </c>
      <c r="K214" s="15">
        <f t="shared" si="30"/>
        <v>97.5</v>
      </c>
      <c r="L214" s="15">
        <f t="shared" si="31"/>
        <v>877.5</v>
      </c>
      <c r="M214" s="15">
        <v>0</v>
      </c>
      <c r="N214" s="15">
        <v>0</v>
      </c>
      <c r="O214" s="15">
        <v>0</v>
      </c>
      <c r="P214" s="15">
        <v>0</v>
      </c>
      <c r="Q214" s="15">
        <v>0</v>
      </c>
      <c r="R214" s="15">
        <v>0</v>
      </c>
      <c r="S214" s="15">
        <v>0</v>
      </c>
      <c r="T214" s="15">
        <v>0</v>
      </c>
      <c r="U214" s="15">
        <v>0</v>
      </c>
      <c r="V214" s="16">
        <v>0</v>
      </c>
      <c r="W214" s="15">
        <v>0</v>
      </c>
      <c r="X214" s="15">
        <v>175.5</v>
      </c>
      <c r="Y214" s="15">
        <v>175.5</v>
      </c>
      <c r="Z214" s="15">
        <v>175.5</v>
      </c>
      <c r="AA214" s="15">
        <v>175.5</v>
      </c>
      <c r="AB214" s="15">
        <v>0</v>
      </c>
      <c r="AC214" s="15">
        <v>175.5</v>
      </c>
      <c r="AD214" s="15">
        <v>0</v>
      </c>
      <c r="AE214" s="15">
        <v>0</v>
      </c>
      <c r="AF214" s="15">
        <v>0</v>
      </c>
      <c r="AG214" s="15">
        <v>0</v>
      </c>
      <c r="AH214" s="15">
        <v>0</v>
      </c>
      <c r="AI214" s="15">
        <v>0</v>
      </c>
      <c r="AJ214" s="15">
        <v>0</v>
      </c>
      <c r="AK214" s="15">
        <v>0</v>
      </c>
      <c r="AL214" s="15"/>
      <c r="AM214" s="15"/>
      <c r="AN214" s="15">
        <f t="shared" si="29"/>
        <v>877.5</v>
      </c>
      <c r="AO214" s="15">
        <f t="shared" si="27"/>
        <v>97.5</v>
      </c>
      <c r="AP214" s="80" t="s">
        <v>1329</v>
      </c>
      <c r="AQ214" s="91" t="s">
        <v>1362</v>
      </c>
      <c r="AS214" s="48">
        <f t="shared" si="32"/>
        <v>0</v>
      </c>
    </row>
    <row r="215" spans="1:45" s="47" customFormat="1" ht="50.1" customHeight="1">
      <c r="A215" s="67" t="s">
        <v>242</v>
      </c>
      <c r="B215" s="14" t="s">
        <v>92</v>
      </c>
      <c r="C215" s="14" t="s">
        <v>109</v>
      </c>
      <c r="D215" s="14" t="s">
        <v>96</v>
      </c>
      <c r="E215" s="14" t="s">
        <v>243</v>
      </c>
      <c r="F215" s="14" t="s">
        <v>241</v>
      </c>
      <c r="G215" s="46" t="s">
        <v>1104</v>
      </c>
      <c r="H215" s="14" t="s">
        <v>102</v>
      </c>
      <c r="I215" s="57">
        <v>39783</v>
      </c>
      <c r="J215" s="15">
        <v>975</v>
      </c>
      <c r="K215" s="15">
        <f t="shared" si="30"/>
        <v>97.5</v>
      </c>
      <c r="L215" s="15">
        <f t="shared" si="31"/>
        <v>877.5</v>
      </c>
      <c r="M215" s="15">
        <v>0</v>
      </c>
      <c r="N215" s="15">
        <v>0</v>
      </c>
      <c r="O215" s="15">
        <v>0</v>
      </c>
      <c r="P215" s="15">
        <v>0</v>
      </c>
      <c r="Q215" s="15">
        <v>0</v>
      </c>
      <c r="R215" s="15">
        <v>0</v>
      </c>
      <c r="S215" s="15">
        <v>0</v>
      </c>
      <c r="T215" s="15">
        <v>0</v>
      </c>
      <c r="U215" s="15">
        <v>0</v>
      </c>
      <c r="V215" s="16">
        <v>0</v>
      </c>
      <c r="W215" s="15">
        <v>0</v>
      </c>
      <c r="X215" s="15">
        <v>175.5</v>
      </c>
      <c r="Y215" s="15">
        <v>175.5</v>
      </c>
      <c r="Z215" s="15">
        <v>175.5</v>
      </c>
      <c r="AA215" s="15">
        <v>175.5</v>
      </c>
      <c r="AB215" s="15">
        <v>0</v>
      </c>
      <c r="AC215" s="15">
        <v>175.5</v>
      </c>
      <c r="AD215" s="15">
        <v>0</v>
      </c>
      <c r="AE215" s="15">
        <v>0</v>
      </c>
      <c r="AF215" s="15">
        <v>0</v>
      </c>
      <c r="AG215" s="15">
        <v>0</v>
      </c>
      <c r="AH215" s="15">
        <v>0</v>
      </c>
      <c r="AI215" s="15">
        <v>0</v>
      </c>
      <c r="AJ215" s="15">
        <v>0</v>
      </c>
      <c r="AK215" s="15">
        <v>0</v>
      </c>
      <c r="AL215" s="15"/>
      <c r="AM215" s="15"/>
      <c r="AN215" s="15">
        <f t="shared" si="29"/>
        <v>877.5</v>
      </c>
      <c r="AO215" s="15">
        <f t="shared" si="27"/>
        <v>97.5</v>
      </c>
      <c r="AP215" s="80" t="s">
        <v>1799</v>
      </c>
      <c r="AQ215" s="91" t="s">
        <v>1108</v>
      </c>
      <c r="AS215" s="48">
        <f t="shared" si="32"/>
        <v>0</v>
      </c>
    </row>
    <row r="216" spans="1:45" s="47" customFormat="1" ht="50.1" customHeight="1">
      <c r="A216" s="67" t="s">
        <v>244</v>
      </c>
      <c r="B216" s="14" t="s">
        <v>92</v>
      </c>
      <c r="C216" s="14" t="s">
        <v>109</v>
      </c>
      <c r="D216" s="14" t="s">
        <v>96</v>
      </c>
      <c r="E216" s="14" t="s">
        <v>245</v>
      </c>
      <c r="F216" s="14" t="s">
        <v>241</v>
      </c>
      <c r="G216" s="46" t="s">
        <v>1104</v>
      </c>
      <c r="H216" s="14" t="s">
        <v>102</v>
      </c>
      <c r="I216" s="57">
        <v>39783</v>
      </c>
      <c r="J216" s="15">
        <v>975</v>
      </c>
      <c r="K216" s="15">
        <f t="shared" si="30"/>
        <v>97.5</v>
      </c>
      <c r="L216" s="15">
        <f t="shared" si="31"/>
        <v>877.5</v>
      </c>
      <c r="M216" s="15">
        <v>0</v>
      </c>
      <c r="N216" s="15">
        <v>0</v>
      </c>
      <c r="O216" s="15">
        <v>0</v>
      </c>
      <c r="P216" s="15">
        <v>0</v>
      </c>
      <c r="Q216" s="15">
        <v>0</v>
      </c>
      <c r="R216" s="15">
        <v>0</v>
      </c>
      <c r="S216" s="15">
        <v>0</v>
      </c>
      <c r="T216" s="15">
        <v>0</v>
      </c>
      <c r="U216" s="15">
        <v>0</v>
      </c>
      <c r="V216" s="16">
        <v>0</v>
      </c>
      <c r="W216" s="15">
        <v>0</v>
      </c>
      <c r="X216" s="15">
        <v>175.5</v>
      </c>
      <c r="Y216" s="15">
        <v>175.5</v>
      </c>
      <c r="Z216" s="15">
        <v>175.5</v>
      </c>
      <c r="AA216" s="15">
        <v>175.5</v>
      </c>
      <c r="AB216" s="15">
        <v>0</v>
      </c>
      <c r="AC216" s="15">
        <v>175.5</v>
      </c>
      <c r="AD216" s="15">
        <v>0</v>
      </c>
      <c r="AE216" s="15">
        <v>0</v>
      </c>
      <c r="AF216" s="15">
        <v>0</v>
      </c>
      <c r="AG216" s="15">
        <v>0</v>
      </c>
      <c r="AH216" s="15">
        <v>0</v>
      </c>
      <c r="AI216" s="15">
        <v>0</v>
      </c>
      <c r="AJ216" s="15">
        <v>0</v>
      </c>
      <c r="AK216" s="15">
        <v>0</v>
      </c>
      <c r="AL216" s="15"/>
      <c r="AM216" s="15"/>
      <c r="AN216" s="15">
        <f t="shared" si="29"/>
        <v>877.5</v>
      </c>
      <c r="AO216" s="15">
        <f t="shared" si="27"/>
        <v>97.5</v>
      </c>
      <c r="AP216" s="80" t="s">
        <v>1584</v>
      </c>
      <c r="AQ216" s="91" t="s">
        <v>1307</v>
      </c>
      <c r="AS216" s="48">
        <f t="shared" si="32"/>
        <v>0</v>
      </c>
    </row>
    <row r="217" spans="1:45" s="47" customFormat="1" ht="50.1" customHeight="1">
      <c r="A217" s="67" t="s">
        <v>246</v>
      </c>
      <c r="B217" s="14" t="s">
        <v>92</v>
      </c>
      <c r="C217" s="14" t="s">
        <v>109</v>
      </c>
      <c r="D217" s="14" t="s">
        <v>96</v>
      </c>
      <c r="E217" s="14" t="s">
        <v>247</v>
      </c>
      <c r="F217" s="14" t="s">
        <v>241</v>
      </c>
      <c r="G217" s="46" t="s">
        <v>1104</v>
      </c>
      <c r="H217" s="14" t="s">
        <v>102</v>
      </c>
      <c r="I217" s="57">
        <v>39783</v>
      </c>
      <c r="J217" s="15">
        <v>975</v>
      </c>
      <c r="K217" s="15">
        <f t="shared" si="30"/>
        <v>97.5</v>
      </c>
      <c r="L217" s="15">
        <f t="shared" si="31"/>
        <v>877.5</v>
      </c>
      <c r="M217" s="15">
        <v>0</v>
      </c>
      <c r="N217" s="15">
        <v>0</v>
      </c>
      <c r="O217" s="15">
        <v>0</v>
      </c>
      <c r="P217" s="15">
        <v>0</v>
      </c>
      <c r="Q217" s="15">
        <v>0</v>
      </c>
      <c r="R217" s="15">
        <v>0</v>
      </c>
      <c r="S217" s="15">
        <v>0</v>
      </c>
      <c r="T217" s="15">
        <v>0</v>
      </c>
      <c r="U217" s="15">
        <v>0</v>
      </c>
      <c r="V217" s="16">
        <v>0</v>
      </c>
      <c r="W217" s="15">
        <v>0</v>
      </c>
      <c r="X217" s="15">
        <v>175.5</v>
      </c>
      <c r="Y217" s="15">
        <v>175.5</v>
      </c>
      <c r="Z217" s="15">
        <v>175.5</v>
      </c>
      <c r="AA217" s="15">
        <v>175.5</v>
      </c>
      <c r="AB217" s="15">
        <v>0</v>
      </c>
      <c r="AC217" s="15">
        <v>175.5</v>
      </c>
      <c r="AD217" s="15">
        <v>0</v>
      </c>
      <c r="AE217" s="15">
        <v>0</v>
      </c>
      <c r="AF217" s="15">
        <v>0</v>
      </c>
      <c r="AG217" s="15">
        <v>0</v>
      </c>
      <c r="AH217" s="15">
        <v>0</v>
      </c>
      <c r="AI217" s="15">
        <v>0</v>
      </c>
      <c r="AJ217" s="15">
        <v>0</v>
      </c>
      <c r="AK217" s="15">
        <v>0</v>
      </c>
      <c r="AL217" s="15"/>
      <c r="AM217" s="15"/>
      <c r="AN217" s="15">
        <f t="shared" si="29"/>
        <v>877.5</v>
      </c>
      <c r="AO217" s="15">
        <f t="shared" si="27"/>
        <v>97.5</v>
      </c>
      <c r="AP217" s="80" t="s">
        <v>1348</v>
      </c>
      <c r="AQ217" s="91" t="s">
        <v>1811</v>
      </c>
      <c r="AS217" s="48">
        <f t="shared" si="32"/>
        <v>0</v>
      </c>
    </row>
    <row r="218" spans="1:45" s="47" customFormat="1" ht="50.1" customHeight="1">
      <c r="A218" s="67" t="s">
        <v>248</v>
      </c>
      <c r="B218" s="14" t="s">
        <v>92</v>
      </c>
      <c r="C218" s="14" t="s">
        <v>109</v>
      </c>
      <c r="D218" s="14" t="s">
        <v>96</v>
      </c>
      <c r="E218" s="14" t="s">
        <v>249</v>
      </c>
      <c r="F218" s="14" t="s">
        <v>241</v>
      </c>
      <c r="G218" s="46" t="s">
        <v>1104</v>
      </c>
      <c r="H218" s="14" t="s">
        <v>102</v>
      </c>
      <c r="I218" s="57">
        <v>39783</v>
      </c>
      <c r="J218" s="15">
        <v>975</v>
      </c>
      <c r="K218" s="15">
        <f t="shared" si="30"/>
        <v>97.5</v>
      </c>
      <c r="L218" s="15">
        <f t="shared" si="31"/>
        <v>877.5</v>
      </c>
      <c r="M218" s="15">
        <v>0</v>
      </c>
      <c r="N218" s="15">
        <v>0</v>
      </c>
      <c r="O218" s="15">
        <v>0</v>
      </c>
      <c r="P218" s="15">
        <v>0</v>
      </c>
      <c r="Q218" s="15">
        <v>0</v>
      </c>
      <c r="R218" s="15">
        <v>0</v>
      </c>
      <c r="S218" s="15">
        <v>0</v>
      </c>
      <c r="T218" s="15">
        <v>0</v>
      </c>
      <c r="U218" s="15">
        <v>0</v>
      </c>
      <c r="V218" s="16">
        <v>0</v>
      </c>
      <c r="W218" s="15">
        <v>0</v>
      </c>
      <c r="X218" s="15">
        <v>175.5</v>
      </c>
      <c r="Y218" s="15">
        <v>175.5</v>
      </c>
      <c r="Z218" s="15">
        <v>175.5</v>
      </c>
      <c r="AA218" s="15">
        <v>175.5</v>
      </c>
      <c r="AB218" s="15">
        <v>0</v>
      </c>
      <c r="AC218" s="15">
        <v>175.5</v>
      </c>
      <c r="AD218" s="15">
        <v>0</v>
      </c>
      <c r="AE218" s="15">
        <v>0</v>
      </c>
      <c r="AF218" s="15">
        <v>0</v>
      </c>
      <c r="AG218" s="15">
        <v>0</v>
      </c>
      <c r="AH218" s="15">
        <v>0</v>
      </c>
      <c r="AI218" s="15">
        <v>0</v>
      </c>
      <c r="AJ218" s="15">
        <v>0</v>
      </c>
      <c r="AK218" s="15">
        <v>0</v>
      </c>
      <c r="AL218" s="15"/>
      <c r="AM218" s="15"/>
      <c r="AN218" s="15">
        <f t="shared" si="29"/>
        <v>877.5</v>
      </c>
      <c r="AO218" s="15">
        <f t="shared" si="27"/>
        <v>97.5</v>
      </c>
      <c r="AP218" s="80" t="s">
        <v>1294</v>
      </c>
      <c r="AQ218" s="91" t="s">
        <v>1096</v>
      </c>
      <c r="AS218" s="48">
        <f t="shared" si="32"/>
        <v>0</v>
      </c>
    </row>
    <row r="219" spans="1:45" s="47" customFormat="1" ht="50.1" customHeight="1">
      <c r="A219" s="67" t="s">
        <v>250</v>
      </c>
      <c r="B219" s="14" t="s">
        <v>92</v>
      </c>
      <c r="C219" s="14" t="s">
        <v>109</v>
      </c>
      <c r="D219" s="14" t="s">
        <v>96</v>
      </c>
      <c r="E219" s="14" t="s">
        <v>251</v>
      </c>
      <c r="F219" s="14" t="s">
        <v>241</v>
      </c>
      <c r="G219" s="46" t="s">
        <v>1104</v>
      </c>
      <c r="H219" s="14" t="s">
        <v>102</v>
      </c>
      <c r="I219" s="57">
        <v>39783</v>
      </c>
      <c r="J219" s="15">
        <v>975</v>
      </c>
      <c r="K219" s="15">
        <f t="shared" si="30"/>
        <v>97.5</v>
      </c>
      <c r="L219" s="15">
        <f t="shared" si="31"/>
        <v>877.5</v>
      </c>
      <c r="M219" s="15">
        <v>0</v>
      </c>
      <c r="N219" s="15">
        <v>0</v>
      </c>
      <c r="O219" s="15">
        <v>0</v>
      </c>
      <c r="P219" s="15">
        <v>0</v>
      </c>
      <c r="Q219" s="15">
        <v>0</v>
      </c>
      <c r="R219" s="15">
        <v>0</v>
      </c>
      <c r="S219" s="15">
        <v>0</v>
      </c>
      <c r="T219" s="15">
        <v>0</v>
      </c>
      <c r="U219" s="15">
        <v>0</v>
      </c>
      <c r="V219" s="16">
        <v>0</v>
      </c>
      <c r="W219" s="15">
        <v>0</v>
      </c>
      <c r="X219" s="15">
        <v>175.5</v>
      </c>
      <c r="Y219" s="15">
        <v>175.5</v>
      </c>
      <c r="Z219" s="15">
        <v>175.5</v>
      </c>
      <c r="AA219" s="15">
        <v>175.5</v>
      </c>
      <c r="AB219" s="15">
        <v>0</v>
      </c>
      <c r="AC219" s="15">
        <v>175.5</v>
      </c>
      <c r="AD219" s="15">
        <v>0</v>
      </c>
      <c r="AE219" s="15">
        <v>0</v>
      </c>
      <c r="AF219" s="15">
        <v>0</v>
      </c>
      <c r="AG219" s="15">
        <v>0</v>
      </c>
      <c r="AH219" s="15">
        <v>0</v>
      </c>
      <c r="AI219" s="15">
        <v>0</v>
      </c>
      <c r="AJ219" s="15">
        <v>0</v>
      </c>
      <c r="AK219" s="15">
        <v>0</v>
      </c>
      <c r="AL219" s="15"/>
      <c r="AM219" s="15"/>
      <c r="AN219" s="15">
        <f t="shared" si="29"/>
        <v>877.5</v>
      </c>
      <c r="AO219" s="15">
        <f t="shared" si="27"/>
        <v>97.5</v>
      </c>
      <c r="AP219" s="80" t="s">
        <v>1185</v>
      </c>
      <c r="AQ219" s="91" t="s">
        <v>198</v>
      </c>
      <c r="AS219" s="48">
        <f t="shared" si="32"/>
        <v>0</v>
      </c>
    </row>
    <row r="220" spans="1:45" s="47" customFormat="1" ht="50.1" customHeight="1">
      <c r="A220" s="67" t="s">
        <v>252</v>
      </c>
      <c r="B220" s="14" t="s">
        <v>92</v>
      </c>
      <c r="C220" s="14" t="s">
        <v>109</v>
      </c>
      <c r="D220" s="14" t="s">
        <v>96</v>
      </c>
      <c r="E220" s="14" t="s">
        <v>253</v>
      </c>
      <c r="F220" s="14" t="s">
        <v>241</v>
      </c>
      <c r="G220" s="46" t="s">
        <v>1104</v>
      </c>
      <c r="H220" s="14" t="s">
        <v>102</v>
      </c>
      <c r="I220" s="57">
        <v>39783</v>
      </c>
      <c r="J220" s="15">
        <v>975</v>
      </c>
      <c r="K220" s="15">
        <f t="shared" si="30"/>
        <v>97.5</v>
      </c>
      <c r="L220" s="15">
        <f t="shared" si="31"/>
        <v>877.5</v>
      </c>
      <c r="M220" s="15">
        <v>0</v>
      </c>
      <c r="N220" s="15">
        <v>0</v>
      </c>
      <c r="O220" s="15">
        <v>0</v>
      </c>
      <c r="P220" s="15">
        <v>0</v>
      </c>
      <c r="Q220" s="15">
        <v>0</v>
      </c>
      <c r="R220" s="15">
        <v>0</v>
      </c>
      <c r="S220" s="15">
        <v>0</v>
      </c>
      <c r="T220" s="15">
        <v>0</v>
      </c>
      <c r="U220" s="15">
        <v>0</v>
      </c>
      <c r="V220" s="16">
        <v>0</v>
      </c>
      <c r="W220" s="15">
        <v>0</v>
      </c>
      <c r="X220" s="15">
        <v>175.5</v>
      </c>
      <c r="Y220" s="15">
        <v>175.5</v>
      </c>
      <c r="Z220" s="15">
        <v>175.5</v>
      </c>
      <c r="AA220" s="15">
        <v>175.5</v>
      </c>
      <c r="AB220" s="15">
        <v>0</v>
      </c>
      <c r="AC220" s="15">
        <v>175.5</v>
      </c>
      <c r="AD220" s="15">
        <v>0</v>
      </c>
      <c r="AE220" s="15">
        <v>0</v>
      </c>
      <c r="AF220" s="15">
        <v>0</v>
      </c>
      <c r="AG220" s="15">
        <v>0</v>
      </c>
      <c r="AH220" s="15">
        <v>0</v>
      </c>
      <c r="AI220" s="15">
        <v>0</v>
      </c>
      <c r="AJ220" s="15">
        <v>0</v>
      </c>
      <c r="AK220" s="15">
        <v>0</v>
      </c>
      <c r="AL220" s="15"/>
      <c r="AM220" s="15"/>
      <c r="AN220" s="15">
        <f t="shared" si="29"/>
        <v>877.5</v>
      </c>
      <c r="AO220" s="15">
        <f t="shared" si="27"/>
        <v>97.5</v>
      </c>
      <c r="AP220" s="80" t="s">
        <v>213</v>
      </c>
      <c r="AQ220" s="91" t="s">
        <v>206</v>
      </c>
      <c r="AS220" s="48">
        <f t="shared" si="32"/>
        <v>0</v>
      </c>
    </row>
    <row r="221" spans="1:45" s="47" customFormat="1" ht="50.1" customHeight="1">
      <c r="A221" s="67" t="s">
        <v>254</v>
      </c>
      <c r="B221" s="14" t="s">
        <v>255</v>
      </c>
      <c r="C221" s="14" t="s">
        <v>256</v>
      </c>
      <c r="D221" s="14" t="s">
        <v>99</v>
      </c>
      <c r="E221" s="14" t="s">
        <v>257</v>
      </c>
      <c r="F221" s="14" t="s">
        <v>258</v>
      </c>
      <c r="G221" s="46" t="s">
        <v>1104</v>
      </c>
      <c r="H221" s="14" t="s">
        <v>102</v>
      </c>
      <c r="I221" s="57">
        <v>39934</v>
      </c>
      <c r="J221" s="15">
        <v>990.21</v>
      </c>
      <c r="K221" s="15">
        <f t="shared" si="30"/>
        <v>99.021000000000015</v>
      </c>
      <c r="L221" s="15">
        <f t="shared" si="31"/>
        <v>891.18900000000008</v>
      </c>
      <c r="M221" s="15">
        <v>0</v>
      </c>
      <c r="N221" s="15">
        <v>0</v>
      </c>
      <c r="O221" s="15">
        <v>0</v>
      </c>
      <c r="P221" s="15">
        <v>0</v>
      </c>
      <c r="Q221" s="15">
        <v>0</v>
      </c>
      <c r="R221" s="15">
        <v>0</v>
      </c>
      <c r="S221" s="15">
        <v>0</v>
      </c>
      <c r="T221" s="15">
        <v>0</v>
      </c>
      <c r="U221" s="15">
        <v>0</v>
      </c>
      <c r="V221" s="16">
        <v>0</v>
      </c>
      <c r="W221" s="15">
        <v>0</v>
      </c>
      <c r="X221" s="15">
        <v>121.3</v>
      </c>
      <c r="Y221" s="15">
        <v>121.3</v>
      </c>
      <c r="Z221" s="15">
        <v>121.3</v>
      </c>
      <c r="AA221" s="15">
        <v>121.3</v>
      </c>
      <c r="AB221" s="15">
        <v>0</v>
      </c>
      <c r="AC221" s="15">
        <v>121.3</v>
      </c>
      <c r="AD221" s="15">
        <v>121.3</v>
      </c>
      <c r="AE221" s="15">
        <v>121.3</v>
      </c>
      <c r="AF221" s="15">
        <v>0</v>
      </c>
      <c r="AG221" s="15">
        <v>42.09</v>
      </c>
      <c r="AH221" s="15">
        <v>0</v>
      </c>
      <c r="AI221" s="15">
        <v>0</v>
      </c>
      <c r="AJ221" s="15">
        <v>0</v>
      </c>
      <c r="AK221" s="15">
        <v>0</v>
      </c>
      <c r="AL221" s="15"/>
      <c r="AM221" s="15"/>
      <c r="AN221" s="15">
        <f t="shared" si="29"/>
        <v>891.18999999999994</v>
      </c>
      <c r="AO221" s="15">
        <f t="shared" si="27"/>
        <v>99.020000000000095</v>
      </c>
      <c r="AP221" s="80" t="s">
        <v>1586</v>
      </c>
      <c r="AQ221" s="91" t="s">
        <v>1278</v>
      </c>
      <c r="AS221" s="48">
        <f t="shared" si="32"/>
        <v>-9.999999998626663E-4</v>
      </c>
    </row>
    <row r="222" spans="1:45" s="47" customFormat="1" ht="50.1" customHeight="1">
      <c r="A222" s="67" t="s">
        <v>259</v>
      </c>
      <c r="B222" s="14" t="s">
        <v>255</v>
      </c>
      <c r="C222" s="14" t="s">
        <v>126</v>
      </c>
      <c r="D222" s="14" t="s">
        <v>127</v>
      </c>
      <c r="E222" s="14" t="s">
        <v>260</v>
      </c>
      <c r="F222" s="46" t="s">
        <v>261</v>
      </c>
      <c r="G222" s="46" t="s">
        <v>1104</v>
      </c>
      <c r="H222" s="14" t="s">
        <v>102</v>
      </c>
      <c r="I222" s="57">
        <v>40452</v>
      </c>
      <c r="J222" s="15">
        <v>1214.1199999999999</v>
      </c>
      <c r="K222" s="15">
        <f t="shared" ref="K222:K284" si="33">+J222*0.1</f>
        <v>121.41199999999999</v>
      </c>
      <c r="L222" s="15">
        <f t="shared" ref="L222:L284" si="34">+J222-K222</f>
        <v>1092.7079999999999</v>
      </c>
      <c r="M222" s="15">
        <v>0</v>
      </c>
      <c r="N222" s="15">
        <v>0</v>
      </c>
      <c r="O222" s="15">
        <v>0</v>
      </c>
      <c r="P222" s="15">
        <v>0</v>
      </c>
      <c r="Q222" s="15">
        <v>0</v>
      </c>
      <c r="R222" s="15">
        <v>0</v>
      </c>
      <c r="S222" s="15">
        <v>0</v>
      </c>
      <c r="T222" s="15">
        <v>0</v>
      </c>
      <c r="U222" s="15">
        <v>0</v>
      </c>
      <c r="V222" s="16">
        <v>0</v>
      </c>
      <c r="W222" s="15">
        <v>0</v>
      </c>
      <c r="X222" s="15">
        <v>0</v>
      </c>
      <c r="Y222" s="15">
        <v>54.64</v>
      </c>
      <c r="Z222" s="15">
        <v>218.54</v>
      </c>
      <c r="AA222" s="15">
        <v>218.54</v>
      </c>
      <c r="AB222" s="15">
        <v>0</v>
      </c>
      <c r="AC222" s="15">
        <v>218.54</v>
      </c>
      <c r="AD222" s="15">
        <v>218.54</v>
      </c>
      <c r="AE222" s="15">
        <v>163.91</v>
      </c>
      <c r="AF222" s="15">
        <v>0</v>
      </c>
      <c r="AG222" s="15">
        <v>0</v>
      </c>
      <c r="AH222" s="15">
        <v>0</v>
      </c>
      <c r="AI222" s="15">
        <v>0</v>
      </c>
      <c r="AJ222" s="15">
        <v>0</v>
      </c>
      <c r="AK222" s="15">
        <v>0</v>
      </c>
      <c r="AL222" s="15"/>
      <c r="AM222" s="15"/>
      <c r="AN222" s="15">
        <f t="shared" si="29"/>
        <v>1092.71</v>
      </c>
      <c r="AO222" s="15">
        <f t="shared" si="27"/>
        <v>121.40999999999985</v>
      </c>
      <c r="AP222" s="80" t="s">
        <v>262</v>
      </c>
      <c r="AQ222" s="91" t="s">
        <v>143</v>
      </c>
      <c r="AS222" s="48">
        <f t="shared" si="32"/>
        <v>-2.00000000018008E-3</v>
      </c>
    </row>
    <row r="223" spans="1:45" s="47" customFormat="1" ht="50.1" customHeight="1">
      <c r="A223" s="67" t="s">
        <v>263</v>
      </c>
      <c r="B223" s="14" t="s">
        <v>255</v>
      </c>
      <c r="C223" s="14" t="s">
        <v>126</v>
      </c>
      <c r="D223" s="14" t="s">
        <v>127</v>
      </c>
      <c r="E223" s="14" t="s">
        <v>264</v>
      </c>
      <c r="F223" s="46" t="s">
        <v>261</v>
      </c>
      <c r="G223" s="46" t="s">
        <v>1104</v>
      </c>
      <c r="H223" s="14" t="s">
        <v>102</v>
      </c>
      <c r="I223" s="57">
        <v>40452</v>
      </c>
      <c r="J223" s="15">
        <v>1214.1199999999999</v>
      </c>
      <c r="K223" s="15">
        <f t="shared" si="33"/>
        <v>121.41199999999999</v>
      </c>
      <c r="L223" s="15">
        <f t="shared" si="34"/>
        <v>1092.7079999999999</v>
      </c>
      <c r="M223" s="15">
        <v>0</v>
      </c>
      <c r="N223" s="15">
        <v>0</v>
      </c>
      <c r="O223" s="15">
        <v>0</v>
      </c>
      <c r="P223" s="15">
        <v>0</v>
      </c>
      <c r="Q223" s="15">
        <v>0</v>
      </c>
      <c r="R223" s="15">
        <v>0</v>
      </c>
      <c r="S223" s="15">
        <v>0</v>
      </c>
      <c r="T223" s="15">
        <v>0</v>
      </c>
      <c r="U223" s="15">
        <v>0</v>
      </c>
      <c r="V223" s="16">
        <v>0</v>
      </c>
      <c r="W223" s="15">
        <v>0</v>
      </c>
      <c r="X223" s="15">
        <v>0</v>
      </c>
      <c r="Y223" s="15">
        <v>54.64</v>
      </c>
      <c r="Z223" s="15">
        <v>218.54</v>
      </c>
      <c r="AA223" s="15">
        <v>218.54</v>
      </c>
      <c r="AB223" s="15">
        <v>0</v>
      </c>
      <c r="AC223" s="15">
        <v>218.54</v>
      </c>
      <c r="AD223" s="15">
        <v>218.54</v>
      </c>
      <c r="AE223" s="15">
        <v>163.91</v>
      </c>
      <c r="AF223" s="15">
        <v>0</v>
      </c>
      <c r="AG223" s="15">
        <v>0</v>
      </c>
      <c r="AH223" s="15">
        <v>0</v>
      </c>
      <c r="AI223" s="15">
        <v>0</v>
      </c>
      <c r="AJ223" s="15">
        <v>0</v>
      </c>
      <c r="AK223" s="15">
        <v>0</v>
      </c>
      <c r="AL223" s="15"/>
      <c r="AM223" s="15"/>
      <c r="AN223" s="15">
        <f t="shared" si="29"/>
        <v>1092.71</v>
      </c>
      <c r="AO223" s="15">
        <f t="shared" si="27"/>
        <v>121.40999999999985</v>
      </c>
      <c r="AP223" s="80" t="s">
        <v>1585</v>
      </c>
      <c r="AQ223" s="91" t="s">
        <v>1307</v>
      </c>
      <c r="AS223" s="48">
        <f t="shared" si="32"/>
        <v>-2.00000000018008E-3</v>
      </c>
    </row>
    <row r="224" spans="1:45" s="47" customFormat="1" ht="50.1" customHeight="1">
      <c r="A224" s="67" t="s">
        <v>265</v>
      </c>
      <c r="B224" s="14" t="s">
        <v>255</v>
      </c>
      <c r="C224" s="14" t="s">
        <v>126</v>
      </c>
      <c r="D224" s="14" t="s">
        <v>127</v>
      </c>
      <c r="E224" s="14" t="s">
        <v>266</v>
      </c>
      <c r="F224" s="46" t="s">
        <v>261</v>
      </c>
      <c r="G224" s="46" t="s">
        <v>1104</v>
      </c>
      <c r="H224" s="14" t="s">
        <v>102</v>
      </c>
      <c r="I224" s="57">
        <v>40452</v>
      </c>
      <c r="J224" s="15">
        <v>1214.1199999999999</v>
      </c>
      <c r="K224" s="15">
        <f t="shared" si="33"/>
        <v>121.41199999999999</v>
      </c>
      <c r="L224" s="15">
        <f t="shared" si="34"/>
        <v>1092.7079999999999</v>
      </c>
      <c r="M224" s="15">
        <v>0</v>
      </c>
      <c r="N224" s="15">
        <v>0</v>
      </c>
      <c r="O224" s="15">
        <v>0</v>
      </c>
      <c r="P224" s="15">
        <v>0</v>
      </c>
      <c r="Q224" s="15">
        <v>0</v>
      </c>
      <c r="R224" s="15">
        <v>0</v>
      </c>
      <c r="S224" s="15">
        <v>0</v>
      </c>
      <c r="T224" s="15">
        <v>0</v>
      </c>
      <c r="U224" s="15">
        <v>0</v>
      </c>
      <c r="V224" s="16">
        <v>0</v>
      </c>
      <c r="W224" s="15">
        <v>0</v>
      </c>
      <c r="X224" s="15">
        <v>0</v>
      </c>
      <c r="Y224" s="15">
        <v>54.64</v>
      </c>
      <c r="Z224" s="15">
        <v>218.54</v>
      </c>
      <c r="AA224" s="15">
        <v>218.54</v>
      </c>
      <c r="AB224" s="15">
        <v>0</v>
      </c>
      <c r="AC224" s="15">
        <v>218.54</v>
      </c>
      <c r="AD224" s="15">
        <v>218.54</v>
      </c>
      <c r="AE224" s="15">
        <v>163.91</v>
      </c>
      <c r="AF224" s="15">
        <v>0</v>
      </c>
      <c r="AG224" s="15">
        <v>0</v>
      </c>
      <c r="AH224" s="15">
        <v>0</v>
      </c>
      <c r="AI224" s="15">
        <v>0</v>
      </c>
      <c r="AJ224" s="15">
        <v>0</v>
      </c>
      <c r="AK224" s="15">
        <v>0</v>
      </c>
      <c r="AL224" s="15"/>
      <c r="AM224" s="15"/>
      <c r="AN224" s="15">
        <f>SUM(M224:AM224)</f>
        <v>1092.71</v>
      </c>
      <c r="AO224" s="15">
        <f t="shared" si="27"/>
        <v>121.40999999999985</v>
      </c>
      <c r="AP224" s="80" t="s">
        <v>267</v>
      </c>
      <c r="AQ224" s="91" t="s">
        <v>1280</v>
      </c>
      <c r="AS224" s="48">
        <f t="shared" si="32"/>
        <v>-2.00000000018008E-3</v>
      </c>
    </row>
    <row r="225" spans="1:45" s="47" customFormat="1" ht="50.1" customHeight="1">
      <c r="A225" s="67" t="s">
        <v>268</v>
      </c>
      <c r="B225" s="14" t="s">
        <v>255</v>
      </c>
      <c r="C225" s="14" t="s">
        <v>126</v>
      </c>
      <c r="D225" s="14" t="s">
        <v>127</v>
      </c>
      <c r="E225" s="14" t="s">
        <v>269</v>
      </c>
      <c r="F225" s="46" t="s">
        <v>261</v>
      </c>
      <c r="G225" s="46" t="s">
        <v>1104</v>
      </c>
      <c r="H225" s="14" t="s">
        <v>102</v>
      </c>
      <c r="I225" s="57">
        <v>40452</v>
      </c>
      <c r="J225" s="15">
        <v>1214.1199999999999</v>
      </c>
      <c r="K225" s="15">
        <f t="shared" si="33"/>
        <v>121.41199999999999</v>
      </c>
      <c r="L225" s="15">
        <f t="shared" si="34"/>
        <v>1092.7079999999999</v>
      </c>
      <c r="M225" s="15">
        <v>0</v>
      </c>
      <c r="N225" s="15">
        <v>0</v>
      </c>
      <c r="O225" s="15">
        <v>0</v>
      </c>
      <c r="P225" s="15">
        <v>0</v>
      </c>
      <c r="Q225" s="15">
        <v>0</v>
      </c>
      <c r="R225" s="15">
        <v>0</v>
      </c>
      <c r="S225" s="15">
        <v>0</v>
      </c>
      <c r="T225" s="15">
        <v>0</v>
      </c>
      <c r="U225" s="15">
        <v>0</v>
      </c>
      <c r="V225" s="16">
        <v>0</v>
      </c>
      <c r="W225" s="15">
        <v>0</v>
      </c>
      <c r="X225" s="15">
        <v>0</v>
      </c>
      <c r="Y225" s="15">
        <v>54.64</v>
      </c>
      <c r="Z225" s="15">
        <v>218.54</v>
      </c>
      <c r="AA225" s="15">
        <v>218.54</v>
      </c>
      <c r="AB225" s="15">
        <v>0</v>
      </c>
      <c r="AC225" s="15">
        <v>218.54</v>
      </c>
      <c r="AD225" s="15">
        <v>218.54</v>
      </c>
      <c r="AE225" s="15">
        <v>163.91</v>
      </c>
      <c r="AF225" s="15">
        <v>0</v>
      </c>
      <c r="AG225" s="15">
        <v>0</v>
      </c>
      <c r="AH225" s="15">
        <v>0</v>
      </c>
      <c r="AI225" s="15">
        <v>0</v>
      </c>
      <c r="AJ225" s="15">
        <v>0</v>
      </c>
      <c r="AK225" s="15">
        <v>0</v>
      </c>
      <c r="AL225" s="15"/>
      <c r="AM225" s="15"/>
      <c r="AN225" s="15">
        <f t="shared" si="29"/>
        <v>1092.71</v>
      </c>
      <c r="AO225" s="15">
        <f t="shared" si="27"/>
        <v>121.40999999999985</v>
      </c>
      <c r="AP225" s="80" t="s">
        <v>1546</v>
      </c>
      <c r="AQ225" s="91" t="s">
        <v>1108</v>
      </c>
      <c r="AS225" s="48">
        <f t="shared" si="32"/>
        <v>-2.00000000018008E-3</v>
      </c>
    </row>
    <row r="226" spans="1:45" s="47" customFormat="1" ht="50.1" customHeight="1">
      <c r="A226" s="67" t="s">
        <v>270</v>
      </c>
      <c r="B226" s="14" t="s">
        <v>255</v>
      </c>
      <c r="C226" s="14" t="s">
        <v>126</v>
      </c>
      <c r="D226" s="14" t="s">
        <v>127</v>
      </c>
      <c r="E226" s="14" t="s">
        <v>271</v>
      </c>
      <c r="F226" s="46" t="s">
        <v>261</v>
      </c>
      <c r="G226" s="46" t="s">
        <v>1104</v>
      </c>
      <c r="H226" s="14" t="s">
        <v>102</v>
      </c>
      <c r="I226" s="57">
        <v>40452</v>
      </c>
      <c r="J226" s="15">
        <v>1214.1199999999999</v>
      </c>
      <c r="K226" s="15">
        <f t="shared" si="33"/>
        <v>121.41199999999999</v>
      </c>
      <c r="L226" s="15">
        <f t="shared" si="34"/>
        <v>1092.7079999999999</v>
      </c>
      <c r="M226" s="15">
        <v>0</v>
      </c>
      <c r="N226" s="15">
        <v>0</v>
      </c>
      <c r="O226" s="15">
        <v>0</v>
      </c>
      <c r="P226" s="15">
        <v>0</v>
      </c>
      <c r="Q226" s="15">
        <v>0</v>
      </c>
      <c r="R226" s="15">
        <v>0</v>
      </c>
      <c r="S226" s="15">
        <v>0</v>
      </c>
      <c r="T226" s="15">
        <v>0</v>
      </c>
      <c r="U226" s="15">
        <v>0</v>
      </c>
      <c r="V226" s="16">
        <v>0</v>
      </c>
      <c r="W226" s="15">
        <v>0</v>
      </c>
      <c r="X226" s="15">
        <v>0</v>
      </c>
      <c r="Y226" s="15">
        <v>54.64</v>
      </c>
      <c r="Z226" s="15">
        <v>218.54</v>
      </c>
      <c r="AA226" s="15">
        <v>218.54</v>
      </c>
      <c r="AB226" s="15">
        <v>0</v>
      </c>
      <c r="AC226" s="15">
        <v>218.54</v>
      </c>
      <c r="AD226" s="15">
        <v>218.54</v>
      </c>
      <c r="AE226" s="15">
        <v>163.91</v>
      </c>
      <c r="AF226" s="15">
        <v>0</v>
      </c>
      <c r="AG226" s="15">
        <v>0</v>
      </c>
      <c r="AH226" s="15">
        <v>0</v>
      </c>
      <c r="AI226" s="15">
        <v>0</v>
      </c>
      <c r="AJ226" s="15">
        <v>0</v>
      </c>
      <c r="AK226" s="15">
        <v>0</v>
      </c>
      <c r="AL226" s="15"/>
      <c r="AM226" s="15"/>
      <c r="AN226" s="15">
        <f t="shared" si="29"/>
        <v>1092.71</v>
      </c>
      <c r="AO226" s="15">
        <f t="shared" si="27"/>
        <v>121.40999999999985</v>
      </c>
      <c r="AP226" s="80" t="s">
        <v>1319</v>
      </c>
      <c r="AQ226" s="91" t="s">
        <v>1320</v>
      </c>
      <c r="AS226" s="48">
        <f t="shared" si="32"/>
        <v>-2.00000000018008E-3</v>
      </c>
    </row>
    <row r="227" spans="1:45" s="47" customFormat="1" ht="50.1" customHeight="1">
      <c r="A227" s="67" t="s">
        <v>272</v>
      </c>
      <c r="B227" s="14" t="s">
        <v>255</v>
      </c>
      <c r="C227" s="14" t="s">
        <v>126</v>
      </c>
      <c r="D227" s="14" t="s">
        <v>127</v>
      </c>
      <c r="E227" s="14" t="s">
        <v>273</v>
      </c>
      <c r="F227" s="46" t="s">
        <v>261</v>
      </c>
      <c r="G227" s="46" t="s">
        <v>1104</v>
      </c>
      <c r="H227" s="14" t="s">
        <v>102</v>
      </c>
      <c r="I227" s="57">
        <v>40452</v>
      </c>
      <c r="J227" s="15">
        <v>1214.1199999999999</v>
      </c>
      <c r="K227" s="15">
        <f t="shared" si="33"/>
        <v>121.41199999999999</v>
      </c>
      <c r="L227" s="15">
        <f t="shared" si="34"/>
        <v>1092.7079999999999</v>
      </c>
      <c r="M227" s="15">
        <v>0</v>
      </c>
      <c r="N227" s="15">
        <v>0</v>
      </c>
      <c r="O227" s="15">
        <v>0</v>
      </c>
      <c r="P227" s="15">
        <v>0</v>
      </c>
      <c r="Q227" s="15">
        <v>0</v>
      </c>
      <c r="R227" s="15">
        <v>0</v>
      </c>
      <c r="S227" s="15">
        <v>0</v>
      </c>
      <c r="T227" s="15">
        <v>0</v>
      </c>
      <c r="U227" s="15">
        <v>0</v>
      </c>
      <c r="V227" s="16">
        <v>0</v>
      </c>
      <c r="W227" s="15">
        <v>0</v>
      </c>
      <c r="X227" s="15">
        <v>0</v>
      </c>
      <c r="Y227" s="15">
        <v>54.64</v>
      </c>
      <c r="Z227" s="15">
        <v>218.54</v>
      </c>
      <c r="AA227" s="15">
        <v>218.54</v>
      </c>
      <c r="AB227" s="15">
        <v>0</v>
      </c>
      <c r="AC227" s="15">
        <v>218.54</v>
      </c>
      <c r="AD227" s="15">
        <v>218.54</v>
      </c>
      <c r="AE227" s="15">
        <v>163.91</v>
      </c>
      <c r="AF227" s="15">
        <v>0</v>
      </c>
      <c r="AG227" s="15">
        <v>0</v>
      </c>
      <c r="AH227" s="15">
        <v>0</v>
      </c>
      <c r="AI227" s="15">
        <v>0</v>
      </c>
      <c r="AJ227" s="15">
        <v>0</v>
      </c>
      <c r="AK227" s="15">
        <v>0</v>
      </c>
      <c r="AL227" s="15"/>
      <c r="AM227" s="15"/>
      <c r="AN227" s="15">
        <f t="shared" si="29"/>
        <v>1092.71</v>
      </c>
      <c r="AO227" s="15">
        <f t="shared" si="27"/>
        <v>121.40999999999985</v>
      </c>
      <c r="AP227" s="80" t="s">
        <v>1321</v>
      </c>
      <c r="AQ227" s="91" t="s">
        <v>1322</v>
      </c>
      <c r="AS227" s="48">
        <f t="shared" si="32"/>
        <v>-2.00000000018008E-3</v>
      </c>
    </row>
    <row r="228" spans="1:45" s="47" customFormat="1" ht="50.1" customHeight="1">
      <c r="A228" s="67" t="s">
        <v>274</v>
      </c>
      <c r="B228" s="14" t="s">
        <v>255</v>
      </c>
      <c r="C228" s="14" t="s">
        <v>126</v>
      </c>
      <c r="D228" s="14" t="s">
        <v>127</v>
      </c>
      <c r="E228" s="14" t="s">
        <v>275</v>
      </c>
      <c r="F228" s="46" t="s">
        <v>261</v>
      </c>
      <c r="G228" s="46" t="s">
        <v>1104</v>
      </c>
      <c r="H228" s="14" t="s">
        <v>102</v>
      </c>
      <c r="I228" s="57">
        <v>40452</v>
      </c>
      <c r="J228" s="15">
        <v>1214.1199999999999</v>
      </c>
      <c r="K228" s="15">
        <f t="shared" si="33"/>
        <v>121.41199999999999</v>
      </c>
      <c r="L228" s="15">
        <f t="shared" si="34"/>
        <v>1092.7079999999999</v>
      </c>
      <c r="M228" s="15">
        <v>0</v>
      </c>
      <c r="N228" s="15">
        <v>0</v>
      </c>
      <c r="O228" s="15">
        <v>0</v>
      </c>
      <c r="P228" s="15">
        <v>0</v>
      </c>
      <c r="Q228" s="15">
        <v>0</v>
      </c>
      <c r="R228" s="15">
        <v>0</v>
      </c>
      <c r="S228" s="15">
        <v>0</v>
      </c>
      <c r="T228" s="15">
        <v>0</v>
      </c>
      <c r="U228" s="15">
        <v>0</v>
      </c>
      <c r="V228" s="16">
        <v>0</v>
      </c>
      <c r="W228" s="15">
        <v>0</v>
      </c>
      <c r="X228" s="15">
        <v>0</v>
      </c>
      <c r="Y228" s="15">
        <v>54.64</v>
      </c>
      <c r="Z228" s="15">
        <v>218.54</v>
      </c>
      <c r="AA228" s="15">
        <v>218.54</v>
      </c>
      <c r="AB228" s="15">
        <v>0</v>
      </c>
      <c r="AC228" s="15">
        <v>218.54</v>
      </c>
      <c r="AD228" s="15">
        <v>218.54</v>
      </c>
      <c r="AE228" s="15">
        <v>163.91</v>
      </c>
      <c r="AF228" s="15">
        <v>0</v>
      </c>
      <c r="AG228" s="15">
        <v>0</v>
      </c>
      <c r="AH228" s="15">
        <v>0</v>
      </c>
      <c r="AI228" s="15">
        <v>0</v>
      </c>
      <c r="AJ228" s="15">
        <v>0</v>
      </c>
      <c r="AK228" s="15">
        <v>0</v>
      </c>
      <c r="AL228" s="15"/>
      <c r="AM228" s="15"/>
      <c r="AN228" s="15">
        <f t="shared" si="29"/>
        <v>1092.71</v>
      </c>
      <c r="AO228" s="15">
        <f t="shared" si="27"/>
        <v>121.40999999999985</v>
      </c>
      <c r="AP228" s="80" t="s">
        <v>1533</v>
      </c>
      <c r="AQ228" s="91" t="s">
        <v>1534</v>
      </c>
      <c r="AS228" s="48">
        <f t="shared" si="32"/>
        <v>-2.00000000018008E-3</v>
      </c>
    </row>
    <row r="229" spans="1:45" s="47" customFormat="1" ht="50.1" customHeight="1">
      <c r="A229" s="67" t="s">
        <v>276</v>
      </c>
      <c r="B229" s="14" t="s">
        <v>255</v>
      </c>
      <c r="C229" s="14" t="s">
        <v>126</v>
      </c>
      <c r="D229" s="14" t="s">
        <v>127</v>
      </c>
      <c r="E229" s="14" t="s">
        <v>277</v>
      </c>
      <c r="F229" s="46" t="s">
        <v>261</v>
      </c>
      <c r="G229" s="46" t="s">
        <v>1104</v>
      </c>
      <c r="H229" s="14" t="s">
        <v>102</v>
      </c>
      <c r="I229" s="57">
        <v>40452</v>
      </c>
      <c r="J229" s="15">
        <v>1214.1199999999999</v>
      </c>
      <c r="K229" s="15">
        <f t="shared" si="33"/>
        <v>121.41199999999999</v>
      </c>
      <c r="L229" s="15">
        <f t="shared" si="34"/>
        <v>1092.7079999999999</v>
      </c>
      <c r="M229" s="15">
        <v>0</v>
      </c>
      <c r="N229" s="15">
        <v>0</v>
      </c>
      <c r="O229" s="15">
        <v>0</v>
      </c>
      <c r="P229" s="15">
        <v>0</v>
      </c>
      <c r="Q229" s="15">
        <v>0</v>
      </c>
      <c r="R229" s="15">
        <v>0</v>
      </c>
      <c r="S229" s="15">
        <v>0</v>
      </c>
      <c r="T229" s="15">
        <v>0</v>
      </c>
      <c r="U229" s="15">
        <v>0</v>
      </c>
      <c r="V229" s="16">
        <v>0</v>
      </c>
      <c r="W229" s="15">
        <v>0</v>
      </c>
      <c r="X229" s="15">
        <v>0</v>
      </c>
      <c r="Y229" s="15">
        <v>54.64</v>
      </c>
      <c r="Z229" s="15">
        <v>218.54</v>
      </c>
      <c r="AA229" s="15">
        <v>218.54</v>
      </c>
      <c r="AB229" s="15">
        <v>0</v>
      </c>
      <c r="AC229" s="15">
        <v>218.54</v>
      </c>
      <c r="AD229" s="15">
        <v>218.54</v>
      </c>
      <c r="AE229" s="15">
        <v>163.91</v>
      </c>
      <c r="AF229" s="15">
        <v>0</v>
      </c>
      <c r="AG229" s="15">
        <v>0</v>
      </c>
      <c r="AH229" s="15">
        <v>0</v>
      </c>
      <c r="AI229" s="15">
        <v>0</v>
      </c>
      <c r="AJ229" s="15">
        <v>0</v>
      </c>
      <c r="AK229" s="15">
        <v>0</v>
      </c>
      <c r="AL229" s="15"/>
      <c r="AM229" s="15"/>
      <c r="AN229" s="15">
        <f t="shared" si="29"/>
        <v>1092.71</v>
      </c>
      <c r="AO229" s="15">
        <f t="shared" si="27"/>
        <v>121.40999999999985</v>
      </c>
      <c r="AP229" s="80" t="s">
        <v>1540</v>
      </c>
      <c r="AQ229" s="91" t="s">
        <v>175</v>
      </c>
      <c r="AS229" s="48">
        <f t="shared" si="32"/>
        <v>-2.00000000018008E-3</v>
      </c>
    </row>
    <row r="230" spans="1:45" s="47" customFormat="1" ht="50.1" customHeight="1">
      <c r="A230" s="67" t="s">
        <v>278</v>
      </c>
      <c r="B230" s="14" t="s">
        <v>255</v>
      </c>
      <c r="C230" s="14" t="s">
        <v>126</v>
      </c>
      <c r="D230" s="14" t="s">
        <v>127</v>
      </c>
      <c r="E230" s="14" t="s">
        <v>279</v>
      </c>
      <c r="F230" s="46" t="s">
        <v>261</v>
      </c>
      <c r="G230" s="46" t="s">
        <v>1104</v>
      </c>
      <c r="H230" s="14" t="s">
        <v>102</v>
      </c>
      <c r="I230" s="57">
        <v>40452</v>
      </c>
      <c r="J230" s="15">
        <v>1214.1199999999999</v>
      </c>
      <c r="K230" s="15">
        <f t="shared" si="33"/>
        <v>121.41199999999999</v>
      </c>
      <c r="L230" s="15">
        <f t="shared" si="34"/>
        <v>1092.7079999999999</v>
      </c>
      <c r="M230" s="15">
        <v>0</v>
      </c>
      <c r="N230" s="15">
        <v>0</v>
      </c>
      <c r="O230" s="15">
        <v>0</v>
      </c>
      <c r="P230" s="15">
        <v>0</v>
      </c>
      <c r="Q230" s="15">
        <v>0</v>
      </c>
      <c r="R230" s="15">
        <v>0</v>
      </c>
      <c r="S230" s="15">
        <v>0</v>
      </c>
      <c r="T230" s="15">
        <v>0</v>
      </c>
      <c r="U230" s="15">
        <v>0</v>
      </c>
      <c r="V230" s="16">
        <v>0</v>
      </c>
      <c r="W230" s="15">
        <v>0</v>
      </c>
      <c r="X230" s="15">
        <v>0</v>
      </c>
      <c r="Y230" s="15">
        <v>54.64</v>
      </c>
      <c r="Z230" s="15">
        <v>218.54</v>
      </c>
      <c r="AA230" s="15">
        <v>218.54</v>
      </c>
      <c r="AB230" s="15">
        <v>0</v>
      </c>
      <c r="AC230" s="15">
        <v>218.54</v>
      </c>
      <c r="AD230" s="15">
        <v>218.54</v>
      </c>
      <c r="AE230" s="15">
        <v>163.91</v>
      </c>
      <c r="AF230" s="15">
        <v>0</v>
      </c>
      <c r="AG230" s="15">
        <v>0</v>
      </c>
      <c r="AH230" s="15">
        <v>0</v>
      </c>
      <c r="AI230" s="15">
        <v>0</v>
      </c>
      <c r="AJ230" s="15">
        <v>0</v>
      </c>
      <c r="AK230" s="15">
        <v>0</v>
      </c>
      <c r="AL230" s="15"/>
      <c r="AM230" s="15"/>
      <c r="AN230" s="15">
        <f t="shared" si="29"/>
        <v>1092.71</v>
      </c>
      <c r="AO230" s="15">
        <f t="shared" si="27"/>
        <v>121.40999999999985</v>
      </c>
      <c r="AP230" s="80" t="s">
        <v>1597</v>
      </c>
      <c r="AQ230" s="91" t="s">
        <v>175</v>
      </c>
      <c r="AS230" s="48">
        <f t="shared" si="32"/>
        <v>-2.00000000018008E-3</v>
      </c>
    </row>
    <row r="231" spans="1:45" s="47" customFormat="1" ht="50.1" customHeight="1">
      <c r="A231" s="67" t="s">
        <v>280</v>
      </c>
      <c r="B231" s="14" t="s">
        <v>255</v>
      </c>
      <c r="C231" s="14" t="s">
        <v>126</v>
      </c>
      <c r="D231" s="14" t="s">
        <v>127</v>
      </c>
      <c r="E231" s="14" t="s">
        <v>281</v>
      </c>
      <c r="F231" s="46" t="s">
        <v>261</v>
      </c>
      <c r="G231" s="46" t="s">
        <v>1104</v>
      </c>
      <c r="H231" s="14" t="s">
        <v>102</v>
      </c>
      <c r="I231" s="57">
        <v>40452</v>
      </c>
      <c r="J231" s="15">
        <v>1214.1199999999999</v>
      </c>
      <c r="K231" s="15">
        <f t="shared" si="33"/>
        <v>121.41199999999999</v>
      </c>
      <c r="L231" s="15">
        <f t="shared" si="34"/>
        <v>1092.7079999999999</v>
      </c>
      <c r="M231" s="15">
        <v>0</v>
      </c>
      <c r="N231" s="15">
        <v>0</v>
      </c>
      <c r="O231" s="15">
        <v>0</v>
      </c>
      <c r="P231" s="15">
        <v>0</v>
      </c>
      <c r="Q231" s="15">
        <v>0</v>
      </c>
      <c r="R231" s="15">
        <v>0</v>
      </c>
      <c r="S231" s="15">
        <v>0</v>
      </c>
      <c r="T231" s="15">
        <v>0</v>
      </c>
      <c r="U231" s="15">
        <v>0</v>
      </c>
      <c r="V231" s="16">
        <v>0</v>
      </c>
      <c r="W231" s="15">
        <v>0</v>
      </c>
      <c r="X231" s="15">
        <v>0</v>
      </c>
      <c r="Y231" s="15">
        <v>54.64</v>
      </c>
      <c r="Z231" s="15">
        <v>218.54</v>
      </c>
      <c r="AA231" s="15">
        <v>218.54</v>
      </c>
      <c r="AB231" s="15">
        <v>0</v>
      </c>
      <c r="AC231" s="15">
        <v>218.54</v>
      </c>
      <c r="AD231" s="15">
        <v>218.54</v>
      </c>
      <c r="AE231" s="15">
        <v>163.91</v>
      </c>
      <c r="AF231" s="15">
        <v>0</v>
      </c>
      <c r="AG231" s="15">
        <v>0</v>
      </c>
      <c r="AH231" s="15">
        <v>0</v>
      </c>
      <c r="AI231" s="15">
        <v>0</v>
      </c>
      <c r="AJ231" s="15">
        <v>0</v>
      </c>
      <c r="AK231" s="15">
        <v>0</v>
      </c>
      <c r="AL231" s="15"/>
      <c r="AM231" s="15"/>
      <c r="AN231" s="15">
        <f t="shared" si="29"/>
        <v>1092.71</v>
      </c>
      <c r="AO231" s="15">
        <f t="shared" si="27"/>
        <v>121.40999999999985</v>
      </c>
      <c r="AP231" s="80" t="s">
        <v>1765</v>
      </c>
      <c r="AQ231" s="91" t="s">
        <v>1815</v>
      </c>
      <c r="AS231" s="48">
        <f t="shared" si="32"/>
        <v>-2.00000000018008E-3</v>
      </c>
    </row>
    <row r="232" spans="1:45" s="47" customFormat="1" ht="50.1" customHeight="1">
      <c r="A232" s="67" t="s">
        <v>282</v>
      </c>
      <c r="B232" s="14" t="s">
        <v>255</v>
      </c>
      <c r="C232" s="14" t="s">
        <v>126</v>
      </c>
      <c r="D232" s="14" t="s">
        <v>127</v>
      </c>
      <c r="E232" s="14" t="s">
        <v>283</v>
      </c>
      <c r="F232" s="46" t="s">
        <v>261</v>
      </c>
      <c r="G232" s="46" t="s">
        <v>1104</v>
      </c>
      <c r="H232" s="14" t="s">
        <v>102</v>
      </c>
      <c r="I232" s="57">
        <v>40452</v>
      </c>
      <c r="J232" s="15">
        <v>1214.1199999999999</v>
      </c>
      <c r="K232" s="15">
        <f t="shared" si="33"/>
        <v>121.41199999999999</v>
      </c>
      <c r="L232" s="15">
        <f t="shared" si="34"/>
        <v>1092.7079999999999</v>
      </c>
      <c r="M232" s="15">
        <v>0</v>
      </c>
      <c r="N232" s="15">
        <v>0</v>
      </c>
      <c r="O232" s="15">
        <v>0</v>
      </c>
      <c r="P232" s="15">
        <v>0</v>
      </c>
      <c r="Q232" s="15">
        <v>0</v>
      </c>
      <c r="R232" s="15">
        <v>0</v>
      </c>
      <c r="S232" s="15">
        <v>0</v>
      </c>
      <c r="T232" s="15">
        <v>0</v>
      </c>
      <c r="U232" s="15">
        <v>0</v>
      </c>
      <c r="V232" s="16">
        <v>0</v>
      </c>
      <c r="W232" s="15">
        <v>0</v>
      </c>
      <c r="X232" s="15">
        <v>0</v>
      </c>
      <c r="Y232" s="15">
        <v>54.64</v>
      </c>
      <c r="Z232" s="15">
        <v>218.54</v>
      </c>
      <c r="AA232" s="15">
        <v>218.54</v>
      </c>
      <c r="AB232" s="15">
        <v>0</v>
      </c>
      <c r="AC232" s="15">
        <v>218.54</v>
      </c>
      <c r="AD232" s="15">
        <v>218.54</v>
      </c>
      <c r="AE232" s="15">
        <v>163.91</v>
      </c>
      <c r="AF232" s="15">
        <v>0</v>
      </c>
      <c r="AG232" s="15">
        <v>0</v>
      </c>
      <c r="AH232" s="15">
        <v>0</v>
      </c>
      <c r="AI232" s="15">
        <v>0</v>
      </c>
      <c r="AJ232" s="15">
        <v>0</v>
      </c>
      <c r="AK232" s="15">
        <v>0</v>
      </c>
      <c r="AL232" s="15"/>
      <c r="AM232" s="15"/>
      <c r="AN232" s="15">
        <f t="shared" si="29"/>
        <v>1092.71</v>
      </c>
      <c r="AO232" s="15">
        <f t="shared" si="27"/>
        <v>121.40999999999985</v>
      </c>
      <c r="AP232" s="80" t="s">
        <v>1596</v>
      </c>
      <c r="AQ232" s="91" t="s">
        <v>154</v>
      </c>
      <c r="AS232" s="48">
        <f t="shared" si="32"/>
        <v>-2.00000000018008E-3</v>
      </c>
    </row>
    <row r="233" spans="1:45" s="47" customFormat="1" ht="50.1" customHeight="1">
      <c r="A233" s="67" t="s">
        <v>284</v>
      </c>
      <c r="B233" s="14" t="s">
        <v>255</v>
      </c>
      <c r="C233" s="14" t="s">
        <v>126</v>
      </c>
      <c r="D233" s="14" t="s">
        <v>127</v>
      </c>
      <c r="E233" s="14" t="s">
        <v>285</v>
      </c>
      <c r="F233" s="46" t="s">
        <v>261</v>
      </c>
      <c r="G233" s="46" t="s">
        <v>1104</v>
      </c>
      <c r="H233" s="14" t="s">
        <v>102</v>
      </c>
      <c r="I233" s="57">
        <v>40452</v>
      </c>
      <c r="J233" s="15">
        <v>1214.1199999999999</v>
      </c>
      <c r="K233" s="15">
        <f t="shared" si="33"/>
        <v>121.41199999999999</v>
      </c>
      <c r="L233" s="15">
        <f t="shared" si="34"/>
        <v>1092.7079999999999</v>
      </c>
      <c r="M233" s="15">
        <v>0</v>
      </c>
      <c r="N233" s="15">
        <v>0</v>
      </c>
      <c r="O233" s="15">
        <v>0</v>
      </c>
      <c r="P233" s="15">
        <v>0</v>
      </c>
      <c r="Q233" s="15">
        <v>0</v>
      </c>
      <c r="R233" s="15">
        <v>0</v>
      </c>
      <c r="S233" s="15">
        <v>0</v>
      </c>
      <c r="T233" s="15">
        <v>0</v>
      </c>
      <c r="U233" s="15">
        <v>0</v>
      </c>
      <c r="V233" s="16">
        <v>0</v>
      </c>
      <c r="W233" s="15">
        <v>0</v>
      </c>
      <c r="X233" s="15">
        <v>0</v>
      </c>
      <c r="Y233" s="15">
        <v>54.64</v>
      </c>
      <c r="Z233" s="15">
        <v>218.54</v>
      </c>
      <c r="AA233" s="15">
        <v>218.54</v>
      </c>
      <c r="AB233" s="15">
        <v>0</v>
      </c>
      <c r="AC233" s="15">
        <v>218.54</v>
      </c>
      <c r="AD233" s="15">
        <v>218.54</v>
      </c>
      <c r="AE233" s="15">
        <v>163.91</v>
      </c>
      <c r="AF233" s="15">
        <v>0</v>
      </c>
      <c r="AG233" s="15">
        <v>0</v>
      </c>
      <c r="AH233" s="15">
        <v>0</v>
      </c>
      <c r="AI233" s="15">
        <v>0</v>
      </c>
      <c r="AJ233" s="15">
        <v>0</v>
      </c>
      <c r="AK233" s="15">
        <v>0</v>
      </c>
      <c r="AL233" s="15"/>
      <c r="AM233" s="15"/>
      <c r="AN233" s="15">
        <f t="shared" si="29"/>
        <v>1092.71</v>
      </c>
      <c r="AO233" s="15">
        <f t="shared" si="27"/>
        <v>121.40999999999985</v>
      </c>
      <c r="AP233" s="80" t="s">
        <v>1117</v>
      </c>
      <c r="AQ233" s="91" t="s">
        <v>1377</v>
      </c>
      <c r="AS233" s="48">
        <f t="shared" si="32"/>
        <v>-2.00000000018008E-3</v>
      </c>
    </row>
    <row r="234" spans="1:45" s="47" customFormat="1" ht="50.1" customHeight="1">
      <c r="A234" s="67" t="s">
        <v>286</v>
      </c>
      <c r="B234" s="14" t="s">
        <v>255</v>
      </c>
      <c r="C234" s="14" t="s">
        <v>126</v>
      </c>
      <c r="D234" s="14" t="s">
        <v>127</v>
      </c>
      <c r="E234" s="14" t="s">
        <v>287</v>
      </c>
      <c r="F234" s="46" t="s">
        <v>261</v>
      </c>
      <c r="G234" s="46" t="s">
        <v>1104</v>
      </c>
      <c r="H234" s="14" t="s">
        <v>102</v>
      </c>
      <c r="I234" s="57">
        <v>40452</v>
      </c>
      <c r="J234" s="15">
        <v>1214.1199999999999</v>
      </c>
      <c r="K234" s="15">
        <f t="shared" si="33"/>
        <v>121.41199999999999</v>
      </c>
      <c r="L234" s="15">
        <f t="shared" si="34"/>
        <v>1092.7079999999999</v>
      </c>
      <c r="M234" s="15">
        <v>0</v>
      </c>
      <c r="N234" s="15">
        <v>0</v>
      </c>
      <c r="O234" s="15">
        <v>0</v>
      </c>
      <c r="P234" s="15">
        <v>0</v>
      </c>
      <c r="Q234" s="15">
        <v>0</v>
      </c>
      <c r="R234" s="15">
        <v>0</v>
      </c>
      <c r="S234" s="15">
        <v>0</v>
      </c>
      <c r="T234" s="15">
        <v>0</v>
      </c>
      <c r="U234" s="15">
        <v>0</v>
      </c>
      <c r="V234" s="16">
        <v>0</v>
      </c>
      <c r="W234" s="15">
        <v>0</v>
      </c>
      <c r="X234" s="15">
        <v>0</v>
      </c>
      <c r="Y234" s="15">
        <v>54.64</v>
      </c>
      <c r="Z234" s="15">
        <v>218.54</v>
      </c>
      <c r="AA234" s="15">
        <v>218.54</v>
      </c>
      <c r="AB234" s="15">
        <v>0</v>
      </c>
      <c r="AC234" s="15">
        <v>218.54</v>
      </c>
      <c r="AD234" s="15">
        <v>218.54</v>
      </c>
      <c r="AE234" s="15">
        <v>163.91</v>
      </c>
      <c r="AF234" s="15">
        <v>0</v>
      </c>
      <c r="AG234" s="15">
        <v>0</v>
      </c>
      <c r="AH234" s="15">
        <v>0</v>
      </c>
      <c r="AI234" s="15">
        <v>0</v>
      </c>
      <c r="AJ234" s="15">
        <v>0</v>
      </c>
      <c r="AK234" s="15">
        <v>0</v>
      </c>
      <c r="AL234" s="15"/>
      <c r="AM234" s="15"/>
      <c r="AN234" s="15">
        <f t="shared" si="29"/>
        <v>1092.71</v>
      </c>
      <c r="AO234" s="15">
        <f t="shared" si="27"/>
        <v>121.40999999999985</v>
      </c>
      <c r="AP234" s="80" t="s">
        <v>1778</v>
      </c>
      <c r="AQ234" s="91" t="s">
        <v>154</v>
      </c>
      <c r="AS234" s="48">
        <f t="shared" si="32"/>
        <v>-2.00000000018008E-3</v>
      </c>
    </row>
    <row r="235" spans="1:45" s="47" customFormat="1" ht="50.1" customHeight="1">
      <c r="A235" s="67" t="s">
        <v>288</v>
      </c>
      <c r="B235" s="14" t="s">
        <v>255</v>
      </c>
      <c r="C235" s="14" t="s">
        <v>126</v>
      </c>
      <c r="D235" s="14" t="s">
        <v>127</v>
      </c>
      <c r="E235" s="14" t="s">
        <v>289</v>
      </c>
      <c r="F235" s="46" t="s">
        <v>261</v>
      </c>
      <c r="G235" s="46" t="s">
        <v>1104</v>
      </c>
      <c r="H235" s="14" t="s">
        <v>102</v>
      </c>
      <c r="I235" s="57">
        <v>40452</v>
      </c>
      <c r="J235" s="15">
        <v>1214.1199999999999</v>
      </c>
      <c r="K235" s="15">
        <f t="shared" si="33"/>
        <v>121.41199999999999</v>
      </c>
      <c r="L235" s="15">
        <f t="shared" si="34"/>
        <v>1092.7079999999999</v>
      </c>
      <c r="M235" s="15">
        <v>0</v>
      </c>
      <c r="N235" s="15">
        <v>0</v>
      </c>
      <c r="O235" s="15">
        <v>0</v>
      </c>
      <c r="P235" s="15">
        <v>0</v>
      </c>
      <c r="Q235" s="15">
        <v>0</v>
      </c>
      <c r="R235" s="15">
        <v>0</v>
      </c>
      <c r="S235" s="15">
        <v>0</v>
      </c>
      <c r="T235" s="15">
        <v>0</v>
      </c>
      <c r="U235" s="15">
        <v>0</v>
      </c>
      <c r="V235" s="16">
        <v>0</v>
      </c>
      <c r="W235" s="15">
        <v>0</v>
      </c>
      <c r="X235" s="15">
        <v>0</v>
      </c>
      <c r="Y235" s="15">
        <v>54.64</v>
      </c>
      <c r="Z235" s="15">
        <v>218.54</v>
      </c>
      <c r="AA235" s="15">
        <v>218.54</v>
      </c>
      <c r="AB235" s="15">
        <v>0</v>
      </c>
      <c r="AC235" s="15">
        <v>218.54</v>
      </c>
      <c r="AD235" s="15">
        <v>218.54</v>
      </c>
      <c r="AE235" s="15">
        <v>163.91</v>
      </c>
      <c r="AF235" s="15">
        <v>0</v>
      </c>
      <c r="AG235" s="15">
        <v>0</v>
      </c>
      <c r="AH235" s="15">
        <v>0</v>
      </c>
      <c r="AI235" s="15">
        <v>0</v>
      </c>
      <c r="AJ235" s="15">
        <v>0</v>
      </c>
      <c r="AK235" s="15">
        <v>0</v>
      </c>
      <c r="AL235" s="15"/>
      <c r="AM235" s="15"/>
      <c r="AN235" s="15">
        <f>SUM(M235:AM235)</f>
        <v>1092.71</v>
      </c>
      <c r="AO235" s="15">
        <f t="shared" si="27"/>
        <v>121.40999999999985</v>
      </c>
      <c r="AP235" s="80" t="s">
        <v>1581</v>
      </c>
      <c r="AQ235" s="91" t="s">
        <v>510</v>
      </c>
      <c r="AS235" s="48">
        <f t="shared" si="32"/>
        <v>-2.00000000018008E-3</v>
      </c>
    </row>
    <row r="236" spans="1:45" s="47" customFormat="1" ht="50.1" customHeight="1">
      <c r="A236" s="67" t="s">
        <v>290</v>
      </c>
      <c r="B236" s="14" t="s">
        <v>255</v>
      </c>
      <c r="C236" s="14" t="s">
        <v>126</v>
      </c>
      <c r="D236" s="14" t="s">
        <v>127</v>
      </c>
      <c r="E236" s="14" t="s">
        <v>291</v>
      </c>
      <c r="F236" s="46" t="s">
        <v>261</v>
      </c>
      <c r="G236" s="46" t="s">
        <v>1104</v>
      </c>
      <c r="H236" s="14" t="s">
        <v>102</v>
      </c>
      <c r="I236" s="57">
        <v>40452</v>
      </c>
      <c r="J236" s="15">
        <v>1214.1199999999999</v>
      </c>
      <c r="K236" s="15">
        <f t="shared" si="33"/>
        <v>121.41199999999999</v>
      </c>
      <c r="L236" s="15">
        <f t="shared" si="34"/>
        <v>1092.7079999999999</v>
      </c>
      <c r="M236" s="15">
        <v>0</v>
      </c>
      <c r="N236" s="15">
        <v>0</v>
      </c>
      <c r="O236" s="15">
        <v>0</v>
      </c>
      <c r="P236" s="15">
        <v>0</v>
      </c>
      <c r="Q236" s="15">
        <v>0</v>
      </c>
      <c r="R236" s="15">
        <v>0</v>
      </c>
      <c r="S236" s="15">
        <v>0</v>
      </c>
      <c r="T236" s="15">
        <v>0</v>
      </c>
      <c r="U236" s="15">
        <v>0</v>
      </c>
      <c r="V236" s="16">
        <v>0</v>
      </c>
      <c r="W236" s="15">
        <v>0</v>
      </c>
      <c r="X236" s="15">
        <v>0</v>
      </c>
      <c r="Y236" s="15">
        <v>54.64</v>
      </c>
      <c r="Z236" s="15">
        <v>218.54</v>
      </c>
      <c r="AA236" s="15">
        <v>218.54</v>
      </c>
      <c r="AB236" s="15">
        <v>0</v>
      </c>
      <c r="AC236" s="15">
        <v>218.54</v>
      </c>
      <c r="AD236" s="15">
        <v>218.54</v>
      </c>
      <c r="AE236" s="15">
        <v>163.91</v>
      </c>
      <c r="AF236" s="15">
        <v>0</v>
      </c>
      <c r="AG236" s="15">
        <v>0</v>
      </c>
      <c r="AH236" s="15">
        <v>0</v>
      </c>
      <c r="AI236" s="15">
        <v>0</v>
      </c>
      <c r="AJ236" s="15">
        <v>0</v>
      </c>
      <c r="AK236" s="15">
        <v>0</v>
      </c>
      <c r="AL236" s="15"/>
      <c r="AM236" s="15"/>
      <c r="AN236" s="15">
        <f t="shared" si="29"/>
        <v>1092.71</v>
      </c>
      <c r="AO236" s="15">
        <f t="shared" si="27"/>
        <v>121.40999999999985</v>
      </c>
      <c r="AP236" s="80" t="s">
        <v>1547</v>
      </c>
      <c r="AQ236" s="91" t="s">
        <v>154</v>
      </c>
      <c r="AS236" s="48">
        <f t="shared" si="32"/>
        <v>-2.00000000018008E-3</v>
      </c>
    </row>
    <row r="237" spans="1:45" s="47" customFormat="1" ht="50.1" customHeight="1">
      <c r="A237" s="67" t="s">
        <v>292</v>
      </c>
      <c r="B237" s="14" t="s">
        <v>255</v>
      </c>
      <c r="C237" s="14" t="s">
        <v>126</v>
      </c>
      <c r="D237" s="14" t="s">
        <v>127</v>
      </c>
      <c r="E237" s="14" t="s">
        <v>293</v>
      </c>
      <c r="F237" s="46" t="s">
        <v>261</v>
      </c>
      <c r="G237" s="46" t="s">
        <v>1104</v>
      </c>
      <c r="H237" s="14" t="s">
        <v>102</v>
      </c>
      <c r="I237" s="57">
        <v>40452</v>
      </c>
      <c r="J237" s="15">
        <v>1214.1199999999999</v>
      </c>
      <c r="K237" s="15">
        <f t="shared" si="33"/>
        <v>121.41199999999999</v>
      </c>
      <c r="L237" s="15">
        <f t="shared" si="34"/>
        <v>1092.7079999999999</v>
      </c>
      <c r="M237" s="15">
        <v>0</v>
      </c>
      <c r="N237" s="15">
        <v>0</v>
      </c>
      <c r="O237" s="15">
        <v>0</v>
      </c>
      <c r="P237" s="15">
        <v>0</v>
      </c>
      <c r="Q237" s="15">
        <v>0</v>
      </c>
      <c r="R237" s="15">
        <v>0</v>
      </c>
      <c r="S237" s="15">
        <v>0</v>
      </c>
      <c r="T237" s="15">
        <v>0</v>
      </c>
      <c r="U237" s="15">
        <v>0</v>
      </c>
      <c r="V237" s="16">
        <v>0</v>
      </c>
      <c r="W237" s="15">
        <v>0</v>
      </c>
      <c r="X237" s="15">
        <v>0</v>
      </c>
      <c r="Y237" s="15">
        <v>54.64</v>
      </c>
      <c r="Z237" s="15">
        <v>218.54</v>
      </c>
      <c r="AA237" s="15">
        <v>218.54</v>
      </c>
      <c r="AB237" s="15">
        <v>0</v>
      </c>
      <c r="AC237" s="15">
        <v>218.54</v>
      </c>
      <c r="AD237" s="15">
        <v>218.54</v>
      </c>
      <c r="AE237" s="15">
        <v>163.91</v>
      </c>
      <c r="AF237" s="15">
        <v>0</v>
      </c>
      <c r="AG237" s="15">
        <v>0</v>
      </c>
      <c r="AH237" s="15">
        <v>0</v>
      </c>
      <c r="AI237" s="15">
        <v>0</v>
      </c>
      <c r="AJ237" s="15">
        <v>0</v>
      </c>
      <c r="AK237" s="15">
        <v>0</v>
      </c>
      <c r="AL237" s="15"/>
      <c r="AM237" s="15"/>
      <c r="AN237" s="15">
        <f t="shared" si="29"/>
        <v>1092.71</v>
      </c>
      <c r="AO237" s="15">
        <f t="shared" si="27"/>
        <v>121.40999999999985</v>
      </c>
      <c r="AP237" s="80" t="s">
        <v>1592</v>
      </c>
      <c r="AQ237" s="91" t="s">
        <v>294</v>
      </c>
      <c r="AS237" s="48">
        <f t="shared" si="32"/>
        <v>-2.00000000018008E-3</v>
      </c>
    </row>
    <row r="238" spans="1:45" s="47" customFormat="1" ht="50.1" customHeight="1">
      <c r="A238" s="67" t="s">
        <v>295</v>
      </c>
      <c r="B238" s="14" t="s">
        <v>255</v>
      </c>
      <c r="C238" s="14" t="s">
        <v>126</v>
      </c>
      <c r="D238" s="14" t="s">
        <v>127</v>
      </c>
      <c r="E238" s="14" t="s">
        <v>296</v>
      </c>
      <c r="F238" s="46" t="s">
        <v>261</v>
      </c>
      <c r="G238" s="46" t="s">
        <v>1104</v>
      </c>
      <c r="H238" s="14" t="s">
        <v>102</v>
      </c>
      <c r="I238" s="57">
        <v>40452</v>
      </c>
      <c r="J238" s="15">
        <v>1214.1199999999999</v>
      </c>
      <c r="K238" s="15">
        <f t="shared" si="33"/>
        <v>121.41199999999999</v>
      </c>
      <c r="L238" s="15">
        <f t="shared" si="34"/>
        <v>1092.7079999999999</v>
      </c>
      <c r="M238" s="15">
        <v>0</v>
      </c>
      <c r="N238" s="15">
        <v>0</v>
      </c>
      <c r="O238" s="15">
        <v>0</v>
      </c>
      <c r="P238" s="15">
        <v>0</v>
      </c>
      <c r="Q238" s="15">
        <v>0</v>
      </c>
      <c r="R238" s="15">
        <v>0</v>
      </c>
      <c r="S238" s="15">
        <v>0</v>
      </c>
      <c r="T238" s="15">
        <v>0</v>
      </c>
      <c r="U238" s="15">
        <v>0</v>
      </c>
      <c r="V238" s="16">
        <v>0</v>
      </c>
      <c r="W238" s="15">
        <v>0</v>
      </c>
      <c r="X238" s="15">
        <v>0</v>
      </c>
      <c r="Y238" s="15">
        <v>54.64</v>
      </c>
      <c r="Z238" s="15">
        <v>218.54</v>
      </c>
      <c r="AA238" s="15">
        <v>218.54</v>
      </c>
      <c r="AB238" s="15">
        <v>0</v>
      </c>
      <c r="AC238" s="15">
        <v>218.54</v>
      </c>
      <c r="AD238" s="15">
        <v>218.54</v>
      </c>
      <c r="AE238" s="15">
        <v>163.91</v>
      </c>
      <c r="AF238" s="15">
        <v>0</v>
      </c>
      <c r="AG238" s="15">
        <v>0</v>
      </c>
      <c r="AH238" s="15">
        <v>0</v>
      </c>
      <c r="AI238" s="15">
        <v>0</v>
      </c>
      <c r="AJ238" s="15">
        <v>0</v>
      </c>
      <c r="AK238" s="15">
        <v>0</v>
      </c>
      <c r="AL238" s="15"/>
      <c r="AM238" s="15"/>
      <c r="AN238" s="15">
        <f t="shared" si="29"/>
        <v>1092.71</v>
      </c>
      <c r="AO238" s="15">
        <f t="shared" ref="AO238:AO301" si="35">J238-AN238</f>
        <v>121.40999999999985</v>
      </c>
      <c r="AP238" s="80" t="s">
        <v>1328</v>
      </c>
      <c r="AQ238" s="91" t="s">
        <v>198</v>
      </c>
      <c r="AS238" s="48">
        <f t="shared" si="32"/>
        <v>-2.00000000018008E-3</v>
      </c>
    </row>
    <row r="239" spans="1:45" s="47" customFormat="1" ht="50.1" customHeight="1">
      <c r="A239" s="67" t="s">
        <v>297</v>
      </c>
      <c r="B239" s="14" t="s">
        <v>255</v>
      </c>
      <c r="C239" s="14" t="s">
        <v>126</v>
      </c>
      <c r="D239" s="14" t="s">
        <v>127</v>
      </c>
      <c r="E239" s="14" t="s">
        <v>298</v>
      </c>
      <c r="F239" s="46" t="s">
        <v>261</v>
      </c>
      <c r="G239" s="46" t="s">
        <v>1104</v>
      </c>
      <c r="H239" s="14" t="s">
        <v>102</v>
      </c>
      <c r="I239" s="57">
        <v>40452</v>
      </c>
      <c r="J239" s="15">
        <v>1214.1199999999999</v>
      </c>
      <c r="K239" s="15">
        <f t="shared" si="33"/>
        <v>121.41199999999999</v>
      </c>
      <c r="L239" s="15">
        <f t="shared" si="34"/>
        <v>1092.7079999999999</v>
      </c>
      <c r="M239" s="15">
        <v>0</v>
      </c>
      <c r="N239" s="15">
        <v>0</v>
      </c>
      <c r="O239" s="15">
        <v>0</v>
      </c>
      <c r="P239" s="15">
        <v>0</v>
      </c>
      <c r="Q239" s="15">
        <v>0</v>
      </c>
      <c r="R239" s="15">
        <v>0</v>
      </c>
      <c r="S239" s="15">
        <v>0</v>
      </c>
      <c r="T239" s="15">
        <v>0</v>
      </c>
      <c r="U239" s="15">
        <v>0</v>
      </c>
      <c r="V239" s="16">
        <v>0</v>
      </c>
      <c r="W239" s="15">
        <v>0</v>
      </c>
      <c r="X239" s="15">
        <v>0</v>
      </c>
      <c r="Y239" s="15">
        <v>54.64</v>
      </c>
      <c r="Z239" s="15">
        <v>218.54</v>
      </c>
      <c r="AA239" s="15">
        <v>218.54</v>
      </c>
      <c r="AB239" s="15">
        <v>0</v>
      </c>
      <c r="AC239" s="15">
        <v>218.54</v>
      </c>
      <c r="AD239" s="15">
        <v>218.54</v>
      </c>
      <c r="AE239" s="15">
        <v>163.91</v>
      </c>
      <c r="AF239" s="15">
        <v>0</v>
      </c>
      <c r="AG239" s="15">
        <v>0</v>
      </c>
      <c r="AH239" s="15">
        <v>0</v>
      </c>
      <c r="AI239" s="15">
        <v>0</v>
      </c>
      <c r="AJ239" s="15">
        <v>0</v>
      </c>
      <c r="AK239" s="15">
        <v>0</v>
      </c>
      <c r="AL239" s="15"/>
      <c r="AM239" s="15"/>
      <c r="AN239" s="15">
        <f t="shared" si="29"/>
        <v>1092.71</v>
      </c>
      <c r="AO239" s="15">
        <f t="shared" si="35"/>
        <v>121.40999999999985</v>
      </c>
      <c r="AP239" s="80" t="s">
        <v>1628</v>
      </c>
      <c r="AQ239" s="91" t="s">
        <v>299</v>
      </c>
      <c r="AS239" s="48">
        <f t="shared" si="32"/>
        <v>-2.00000000018008E-3</v>
      </c>
    </row>
    <row r="240" spans="1:45" s="47" customFormat="1" ht="50.1" customHeight="1">
      <c r="A240" s="67" t="s">
        <v>300</v>
      </c>
      <c r="B240" s="14" t="s">
        <v>255</v>
      </c>
      <c r="C240" s="14" t="s">
        <v>126</v>
      </c>
      <c r="D240" s="14" t="s">
        <v>127</v>
      </c>
      <c r="E240" s="14" t="s">
        <v>301</v>
      </c>
      <c r="F240" s="46" t="s">
        <v>261</v>
      </c>
      <c r="G240" s="46" t="s">
        <v>1104</v>
      </c>
      <c r="H240" s="14" t="s">
        <v>102</v>
      </c>
      <c r="I240" s="57">
        <v>40452</v>
      </c>
      <c r="J240" s="15">
        <v>1214.1199999999999</v>
      </c>
      <c r="K240" s="15">
        <f t="shared" si="33"/>
        <v>121.41199999999999</v>
      </c>
      <c r="L240" s="15">
        <f t="shared" si="34"/>
        <v>1092.7079999999999</v>
      </c>
      <c r="M240" s="15">
        <v>0</v>
      </c>
      <c r="N240" s="15">
        <v>0</v>
      </c>
      <c r="O240" s="15">
        <v>0</v>
      </c>
      <c r="P240" s="15">
        <v>0</v>
      </c>
      <c r="Q240" s="15">
        <v>0</v>
      </c>
      <c r="R240" s="15">
        <v>0</v>
      </c>
      <c r="S240" s="15">
        <v>0</v>
      </c>
      <c r="T240" s="15">
        <v>0</v>
      </c>
      <c r="U240" s="15">
        <v>0</v>
      </c>
      <c r="V240" s="16">
        <v>0</v>
      </c>
      <c r="W240" s="15">
        <v>0</v>
      </c>
      <c r="X240" s="15">
        <v>0</v>
      </c>
      <c r="Y240" s="15">
        <v>54.64</v>
      </c>
      <c r="Z240" s="15">
        <v>218.54</v>
      </c>
      <c r="AA240" s="15">
        <v>218.54</v>
      </c>
      <c r="AB240" s="15">
        <v>0</v>
      </c>
      <c r="AC240" s="15">
        <v>218.54</v>
      </c>
      <c r="AD240" s="15">
        <v>218.54</v>
      </c>
      <c r="AE240" s="15">
        <v>163.91</v>
      </c>
      <c r="AF240" s="15">
        <v>0</v>
      </c>
      <c r="AG240" s="15">
        <v>0</v>
      </c>
      <c r="AH240" s="15">
        <v>0</v>
      </c>
      <c r="AI240" s="15">
        <v>0</v>
      </c>
      <c r="AJ240" s="15">
        <v>0</v>
      </c>
      <c r="AK240" s="15">
        <v>0</v>
      </c>
      <c r="AL240" s="15"/>
      <c r="AM240" s="15"/>
      <c r="AN240" s="15">
        <f t="shared" si="29"/>
        <v>1092.71</v>
      </c>
      <c r="AO240" s="15">
        <f t="shared" si="35"/>
        <v>121.40999999999985</v>
      </c>
      <c r="AP240" s="80" t="s">
        <v>1590</v>
      </c>
      <c r="AQ240" s="91" t="s">
        <v>1591</v>
      </c>
      <c r="AS240" s="48">
        <f t="shared" si="32"/>
        <v>-2.00000000018008E-3</v>
      </c>
    </row>
    <row r="241" spans="1:45" s="47" customFormat="1" ht="50.1" customHeight="1">
      <c r="A241" s="67" t="s">
        <v>302</v>
      </c>
      <c r="B241" s="14" t="s">
        <v>255</v>
      </c>
      <c r="C241" s="14" t="s">
        <v>126</v>
      </c>
      <c r="D241" s="14" t="s">
        <v>127</v>
      </c>
      <c r="E241" s="14" t="s">
        <v>303</v>
      </c>
      <c r="F241" s="46" t="s">
        <v>261</v>
      </c>
      <c r="G241" s="46" t="s">
        <v>1104</v>
      </c>
      <c r="H241" s="14" t="s">
        <v>102</v>
      </c>
      <c r="I241" s="57">
        <v>40452</v>
      </c>
      <c r="J241" s="15">
        <v>1214.1199999999999</v>
      </c>
      <c r="K241" s="15">
        <f t="shared" si="33"/>
        <v>121.41199999999999</v>
      </c>
      <c r="L241" s="15">
        <f t="shared" si="34"/>
        <v>1092.7079999999999</v>
      </c>
      <c r="M241" s="15">
        <v>0</v>
      </c>
      <c r="N241" s="15">
        <v>0</v>
      </c>
      <c r="O241" s="15">
        <v>0</v>
      </c>
      <c r="P241" s="15">
        <v>0</v>
      </c>
      <c r="Q241" s="15">
        <v>0</v>
      </c>
      <c r="R241" s="15">
        <v>0</v>
      </c>
      <c r="S241" s="15">
        <v>0</v>
      </c>
      <c r="T241" s="15">
        <v>0</v>
      </c>
      <c r="U241" s="15">
        <v>0</v>
      </c>
      <c r="V241" s="16">
        <v>0</v>
      </c>
      <c r="W241" s="15">
        <v>0</v>
      </c>
      <c r="X241" s="15">
        <v>0</v>
      </c>
      <c r="Y241" s="15">
        <v>54.64</v>
      </c>
      <c r="Z241" s="15">
        <v>218.54</v>
      </c>
      <c r="AA241" s="15">
        <v>218.54</v>
      </c>
      <c r="AB241" s="15">
        <v>0</v>
      </c>
      <c r="AC241" s="15">
        <v>218.54</v>
      </c>
      <c r="AD241" s="15">
        <v>218.54</v>
      </c>
      <c r="AE241" s="15">
        <v>163.91</v>
      </c>
      <c r="AF241" s="15">
        <v>0</v>
      </c>
      <c r="AG241" s="15">
        <v>0</v>
      </c>
      <c r="AH241" s="15">
        <v>0</v>
      </c>
      <c r="AI241" s="15">
        <v>0</v>
      </c>
      <c r="AJ241" s="15">
        <v>0</v>
      </c>
      <c r="AK241" s="15">
        <v>0</v>
      </c>
      <c r="AL241" s="15"/>
      <c r="AM241" s="15"/>
      <c r="AN241" s="15">
        <f t="shared" si="29"/>
        <v>1092.71</v>
      </c>
      <c r="AO241" s="15">
        <f t="shared" si="35"/>
        <v>121.40999999999985</v>
      </c>
      <c r="AP241" s="80" t="s">
        <v>1629</v>
      </c>
      <c r="AQ241" s="91" t="s">
        <v>304</v>
      </c>
      <c r="AS241" s="48">
        <f t="shared" si="32"/>
        <v>-2.00000000018008E-3</v>
      </c>
    </row>
    <row r="242" spans="1:45" s="47" customFormat="1" ht="50.1" customHeight="1">
      <c r="A242" s="67" t="s">
        <v>305</v>
      </c>
      <c r="B242" s="14" t="s">
        <v>255</v>
      </c>
      <c r="C242" s="14" t="s">
        <v>126</v>
      </c>
      <c r="D242" s="14" t="s">
        <v>127</v>
      </c>
      <c r="E242" s="14" t="s">
        <v>306</v>
      </c>
      <c r="F242" s="46" t="s">
        <v>261</v>
      </c>
      <c r="G242" s="46" t="s">
        <v>1104</v>
      </c>
      <c r="H242" s="14" t="s">
        <v>102</v>
      </c>
      <c r="I242" s="57">
        <v>40452</v>
      </c>
      <c r="J242" s="15">
        <v>1319.99</v>
      </c>
      <c r="K242" s="15">
        <f t="shared" si="33"/>
        <v>131.999</v>
      </c>
      <c r="L242" s="15">
        <f t="shared" si="34"/>
        <v>1187.991</v>
      </c>
      <c r="M242" s="15">
        <v>0</v>
      </c>
      <c r="N242" s="15">
        <v>0</v>
      </c>
      <c r="O242" s="15">
        <v>0</v>
      </c>
      <c r="P242" s="15">
        <v>0</v>
      </c>
      <c r="Q242" s="15">
        <v>0</v>
      </c>
      <c r="R242" s="15">
        <v>0</v>
      </c>
      <c r="S242" s="15">
        <v>0</v>
      </c>
      <c r="T242" s="15">
        <v>0</v>
      </c>
      <c r="U242" s="15">
        <v>0</v>
      </c>
      <c r="V242" s="16">
        <v>0</v>
      </c>
      <c r="W242" s="15">
        <v>0</v>
      </c>
      <c r="X242" s="15">
        <v>0</v>
      </c>
      <c r="Y242" s="15">
        <v>59.4</v>
      </c>
      <c r="Z242" s="15">
        <v>237.6</v>
      </c>
      <c r="AA242" s="15">
        <v>237.6</v>
      </c>
      <c r="AB242" s="15">
        <v>0</v>
      </c>
      <c r="AC242" s="15">
        <v>237.6</v>
      </c>
      <c r="AD242" s="15">
        <v>237.6</v>
      </c>
      <c r="AE242" s="15">
        <v>178.19</v>
      </c>
      <c r="AF242" s="15">
        <v>0</v>
      </c>
      <c r="AG242" s="15">
        <v>0</v>
      </c>
      <c r="AH242" s="15">
        <v>0</v>
      </c>
      <c r="AI242" s="15">
        <v>0</v>
      </c>
      <c r="AJ242" s="15">
        <v>0</v>
      </c>
      <c r="AK242" s="15">
        <v>0</v>
      </c>
      <c r="AL242" s="15"/>
      <c r="AM242" s="15"/>
      <c r="AN242" s="15">
        <f t="shared" si="29"/>
        <v>1187.99</v>
      </c>
      <c r="AO242" s="15">
        <f t="shared" si="35"/>
        <v>132</v>
      </c>
      <c r="AP242" s="80" t="s">
        <v>1332</v>
      </c>
      <c r="AQ242" s="91" t="s">
        <v>1278</v>
      </c>
      <c r="AS242" s="48">
        <f t="shared" si="32"/>
        <v>9.9999999997635314E-4</v>
      </c>
    </row>
    <row r="243" spans="1:45" s="47" customFormat="1" ht="50.1" customHeight="1">
      <c r="A243" s="67" t="s">
        <v>307</v>
      </c>
      <c r="B243" s="14" t="s">
        <v>255</v>
      </c>
      <c r="C243" s="14" t="s">
        <v>126</v>
      </c>
      <c r="D243" s="14" t="s">
        <v>127</v>
      </c>
      <c r="E243" s="14" t="s">
        <v>308</v>
      </c>
      <c r="F243" s="46" t="s">
        <v>261</v>
      </c>
      <c r="G243" s="46" t="s">
        <v>1104</v>
      </c>
      <c r="H243" s="14" t="s">
        <v>102</v>
      </c>
      <c r="I243" s="57">
        <v>40452</v>
      </c>
      <c r="J243" s="15">
        <v>1319.99</v>
      </c>
      <c r="K243" s="15">
        <f t="shared" si="33"/>
        <v>131.999</v>
      </c>
      <c r="L243" s="15">
        <f t="shared" si="34"/>
        <v>1187.991</v>
      </c>
      <c r="M243" s="15">
        <v>0</v>
      </c>
      <c r="N243" s="15">
        <v>0</v>
      </c>
      <c r="O243" s="15">
        <v>0</v>
      </c>
      <c r="P243" s="15">
        <v>0</v>
      </c>
      <c r="Q243" s="15">
        <v>0</v>
      </c>
      <c r="R243" s="15">
        <v>0</v>
      </c>
      <c r="S243" s="15">
        <v>0</v>
      </c>
      <c r="T243" s="15">
        <v>0</v>
      </c>
      <c r="U243" s="15">
        <v>0</v>
      </c>
      <c r="V243" s="16">
        <v>0</v>
      </c>
      <c r="W243" s="15">
        <v>0</v>
      </c>
      <c r="X243" s="15">
        <v>0</v>
      </c>
      <c r="Y243" s="15">
        <v>59.4</v>
      </c>
      <c r="Z243" s="15">
        <v>237.6</v>
      </c>
      <c r="AA243" s="15">
        <v>237.6</v>
      </c>
      <c r="AB243" s="15">
        <v>0</v>
      </c>
      <c r="AC243" s="15">
        <v>237.6</v>
      </c>
      <c r="AD243" s="15">
        <v>237.6</v>
      </c>
      <c r="AE243" s="15">
        <v>178.19</v>
      </c>
      <c r="AF243" s="15">
        <v>0</v>
      </c>
      <c r="AG243" s="15">
        <v>0</v>
      </c>
      <c r="AH243" s="15">
        <v>0</v>
      </c>
      <c r="AI243" s="15">
        <v>0</v>
      </c>
      <c r="AJ243" s="15">
        <v>0</v>
      </c>
      <c r="AK243" s="15">
        <v>0</v>
      </c>
      <c r="AL243" s="15"/>
      <c r="AM243" s="15"/>
      <c r="AN243" s="15">
        <f>SUM(M243:AM243)</f>
        <v>1187.99</v>
      </c>
      <c r="AO243" s="15">
        <f t="shared" si="35"/>
        <v>132</v>
      </c>
      <c r="AP243" s="80" t="s">
        <v>1625</v>
      </c>
      <c r="AQ243" s="91" t="s">
        <v>1314</v>
      </c>
      <c r="AS243" s="48">
        <f t="shared" si="32"/>
        <v>9.9999999997635314E-4</v>
      </c>
    </row>
    <row r="244" spans="1:45" s="47" customFormat="1" ht="50.1" customHeight="1">
      <c r="A244" s="67" t="s">
        <v>309</v>
      </c>
      <c r="B244" s="14" t="s">
        <v>255</v>
      </c>
      <c r="C244" s="14" t="s">
        <v>126</v>
      </c>
      <c r="D244" s="14" t="s">
        <v>127</v>
      </c>
      <c r="E244" s="14" t="s">
        <v>310</v>
      </c>
      <c r="F244" s="46" t="s">
        <v>261</v>
      </c>
      <c r="G244" s="46" t="s">
        <v>1104</v>
      </c>
      <c r="H244" s="14" t="s">
        <v>102</v>
      </c>
      <c r="I244" s="57">
        <v>40452</v>
      </c>
      <c r="J244" s="15">
        <v>1319.99</v>
      </c>
      <c r="K244" s="15">
        <f t="shared" si="33"/>
        <v>131.999</v>
      </c>
      <c r="L244" s="15">
        <f t="shared" si="34"/>
        <v>1187.991</v>
      </c>
      <c r="M244" s="15">
        <v>0</v>
      </c>
      <c r="N244" s="15">
        <v>0</v>
      </c>
      <c r="O244" s="15">
        <v>0</v>
      </c>
      <c r="P244" s="15">
        <v>0</v>
      </c>
      <c r="Q244" s="15">
        <v>0</v>
      </c>
      <c r="R244" s="15">
        <v>0</v>
      </c>
      <c r="S244" s="15">
        <v>0</v>
      </c>
      <c r="T244" s="15">
        <v>0</v>
      </c>
      <c r="U244" s="15">
        <v>0</v>
      </c>
      <c r="V244" s="16">
        <v>0</v>
      </c>
      <c r="W244" s="15">
        <v>0</v>
      </c>
      <c r="X244" s="15">
        <v>0</v>
      </c>
      <c r="Y244" s="15">
        <v>59.4</v>
      </c>
      <c r="Z244" s="15">
        <v>237.6</v>
      </c>
      <c r="AA244" s="15">
        <v>237.6</v>
      </c>
      <c r="AB244" s="15">
        <v>0</v>
      </c>
      <c r="AC244" s="15">
        <v>237.6</v>
      </c>
      <c r="AD244" s="15">
        <v>237.6</v>
      </c>
      <c r="AE244" s="15">
        <v>178.19</v>
      </c>
      <c r="AF244" s="15">
        <v>0</v>
      </c>
      <c r="AG244" s="15">
        <v>0</v>
      </c>
      <c r="AH244" s="15">
        <v>0</v>
      </c>
      <c r="AI244" s="15">
        <v>0</v>
      </c>
      <c r="AJ244" s="15">
        <v>0</v>
      </c>
      <c r="AK244" s="15">
        <v>0</v>
      </c>
      <c r="AL244" s="15"/>
      <c r="AM244" s="15"/>
      <c r="AN244" s="15">
        <f t="shared" si="29"/>
        <v>1187.99</v>
      </c>
      <c r="AO244" s="15">
        <f t="shared" si="35"/>
        <v>132</v>
      </c>
      <c r="AP244" s="80" t="s">
        <v>1343</v>
      </c>
      <c r="AQ244" s="91" t="s">
        <v>1362</v>
      </c>
      <c r="AS244" s="48">
        <f t="shared" si="32"/>
        <v>9.9999999997635314E-4</v>
      </c>
    </row>
    <row r="245" spans="1:45" s="47" customFormat="1" ht="50.1" customHeight="1">
      <c r="A245" s="67" t="s">
        <v>311</v>
      </c>
      <c r="B245" s="14" t="s">
        <v>255</v>
      </c>
      <c r="C245" s="14" t="s">
        <v>126</v>
      </c>
      <c r="D245" s="14" t="s">
        <v>127</v>
      </c>
      <c r="E245" s="14" t="s">
        <v>312</v>
      </c>
      <c r="F245" s="46" t="s">
        <v>261</v>
      </c>
      <c r="G245" s="46" t="s">
        <v>1104</v>
      </c>
      <c r="H245" s="14" t="s">
        <v>102</v>
      </c>
      <c r="I245" s="57">
        <v>40452</v>
      </c>
      <c r="J245" s="15">
        <v>1319.99</v>
      </c>
      <c r="K245" s="15">
        <f t="shared" si="33"/>
        <v>131.999</v>
      </c>
      <c r="L245" s="15">
        <f t="shared" si="34"/>
        <v>1187.991</v>
      </c>
      <c r="M245" s="15">
        <v>0</v>
      </c>
      <c r="N245" s="15">
        <v>0</v>
      </c>
      <c r="O245" s="15">
        <v>0</v>
      </c>
      <c r="P245" s="15">
        <v>0</v>
      </c>
      <c r="Q245" s="15">
        <v>0</v>
      </c>
      <c r="R245" s="15">
        <v>0</v>
      </c>
      <c r="S245" s="15">
        <v>0</v>
      </c>
      <c r="T245" s="15">
        <v>0</v>
      </c>
      <c r="U245" s="15">
        <v>0</v>
      </c>
      <c r="V245" s="16">
        <v>0</v>
      </c>
      <c r="W245" s="15">
        <v>0</v>
      </c>
      <c r="X245" s="15">
        <v>0</v>
      </c>
      <c r="Y245" s="15">
        <v>59.4</v>
      </c>
      <c r="Z245" s="15">
        <v>237.6</v>
      </c>
      <c r="AA245" s="15">
        <v>237.6</v>
      </c>
      <c r="AB245" s="15">
        <v>0</v>
      </c>
      <c r="AC245" s="15">
        <v>237.6</v>
      </c>
      <c r="AD245" s="15">
        <v>237.6</v>
      </c>
      <c r="AE245" s="15">
        <v>178.19</v>
      </c>
      <c r="AF245" s="15">
        <v>0</v>
      </c>
      <c r="AG245" s="15">
        <v>0</v>
      </c>
      <c r="AH245" s="15">
        <v>0</v>
      </c>
      <c r="AI245" s="15">
        <v>0</v>
      </c>
      <c r="AJ245" s="15">
        <v>0</v>
      </c>
      <c r="AK245" s="15">
        <v>0</v>
      </c>
      <c r="AL245" s="15"/>
      <c r="AM245" s="15"/>
      <c r="AN245" s="15">
        <f t="shared" si="29"/>
        <v>1187.99</v>
      </c>
      <c r="AO245" s="15">
        <f t="shared" si="35"/>
        <v>132</v>
      </c>
      <c r="AP245" s="80" t="s">
        <v>1511</v>
      </c>
      <c r="AQ245" s="91" t="s">
        <v>1100</v>
      </c>
      <c r="AS245" s="48">
        <f t="shared" si="32"/>
        <v>9.9999999997635314E-4</v>
      </c>
    </row>
    <row r="246" spans="1:45" s="47" customFormat="1" ht="50.1" customHeight="1">
      <c r="A246" s="67" t="s">
        <v>313</v>
      </c>
      <c r="B246" s="14" t="s">
        <v>255</v>
      </c>
      <c r="C246" s="14" t="s">
        <v>126</v>
      </c>
      <c r="D246" s="14" t="s">
        <v>127</v>
      </c>
      <c r="E246" s="14" t="s">
        <v>314</v>
      </c>
      <c r="F246" s="46" t="s">
        <v>261</v>
      </c>
      <c r="G246" s="46" t="s">
        <v>1104</v>
      </c>
      <c r="H246" s="14" t="s">
        <v>102</v>
      </c>
      <c r="I246" s="57">
        <v>40452</v>
      </c>
      <c r="J246" s="15">
        <v>1319.99</v>
      </c>
      <c r="K246" s="15">
        <f t="shared" si="33"/>
        <v>131.999</v>
      </c>
      <c r="L246" s="15">
        <f t="shared" si="34"/>
        <v>1187.991</v>
      </c>
      <c r="M246" s="15">
        <v>0</v>
      </c>
      <c r="N246" s="15">
        <v>0</v>
      </c>
      <c r="O246" s="15">
        <v>0</v>
      </c>
      <c r="P246" s="15">
        <v>0</v>
      </c>
      <c r="Q246" s="15">
        <v>0</v>
      </c>
      <c r="R246" s="15">
        <v>0</v>
      </c>
      <c r="S246" s="15">
        <v>0</v>
      </c>
      <c r="T246" s="15">
        <v>0</v>
      </c>
      <c r="U246" s="15">
        <v>0</v>
      </c>
      <c r="V246" s="16">
        <v>0</v>
      </c>
      <c r="W246" s="15">
        <v>0</v>
      </c>
      <c r="X246" s="15">
        <v>0</v>
      </c>
      <c r="Y246" s="15">
        <v>59.4</v>
      </c>
      <c r="Z246" s="15">
        <v>237.6</v>
      </c>
      <c r="AA246" s="15">
        <v>237.6</v>
      </c>
      <c r="AB246" s="15">
        <v>0</v>
      </c>
      <c r="AC246" s="15">
        <v>237.6</v>
      </c>
      <c r="AD246" s="15">
        <v>237.6</v>
      </c>
      <c r="AE246" s="15">
        <v>178.19</v>
      </c>
      <c r="AF246" s="15">
        <v>0</v>
      </c>
      <c r="AG246" s="15">
        <v>0</v>
      </c>
      <c r="AH246" s="15">
        <v>0</v>
      </c>
      <c r="AI246" s="15">
        <v>0</v>
      </c>
      <c r="AJ246" s="15">
        <v>0</v>
      </c>
      <c r="AK246" s="15">
        <v>0</v>
      </c>
      <c r="AL246" s="15"/>
      <c r="AM246" s="15"/>
      <c r="AN246" s="15">
        <f t="shared" si="29"/>
        <v>1187.99</v>
      </c>
      <c r="AO246" s="15">
        <f t="shared" si="35"/>
        <v>132</v>
      </c>
      <c r="AP246" s="80" t="s">
        <v>1279</v>
      </c>
      <c r="AQ246" s="91" t="s">
        <v>359</v>
      </c>
      <c r="AS246" s="48">
        <f t="shared" si="32"/>
        <v>9.9999999997635314E-4</v>
      </c>
    </row>
    <row r="247" spans="1:45" s="47" customFormat="1" ht="50.1" customHeight="1">
      <c r="A247" s="67" t="s">
        <v>315</v>
      </c>
      <c r="B247" s="14" t="s">
        <v>255</v>
      </c>
      <c r="C247" s="14" t="s">
        <v>126</v>
      </c>
      <c r="D247" s="14" t="s">
        <v>127</v>
      </c>
      <c r="E247" s="14" t="s">
        <v>316</v>
      </c>
      <c r="F247" s="46" t="s">
        <v>261</v>
      </c>
      <c r="G247" s="46" t="s">
        <v>1104</v>
      </c>
      <c r="H247" s="14" t="s">
        <v>102</v>
      </c>
      <c r="I247" s="57">
        <v>40452</v>
      </c>
      <c r="J247" s="15">
        <v>1319.99</v>
      </c>
      <c r="K247" s="15">
        <f t="shared" si="33"/>
        <v>131.999</v>
      </c>
      <c r="L247" s="15">
        <f t="shared" si="34"/>
        <v>1187.991</v>
      </c>
      <c r="M247" s="15">
        <v>0</v>
      </c>
      <c r="N247" s="15">
        <v>0</v>
      </c>
      <c r="O247" s="15">
        <v>0</v>
      </c>
      <c r="P247" s="15">
        <v>0</v>
      </c>
      <c r="Q247" s="15">
        <v>0</v>
      </c>
      <c r="R247" s="15">
        <v>0</v>
      </c>
      <c r="S247" s="15">
        <v>0</v>
      </c>
      <c r="T247" s="15">
        <v>0</v>
      </c>
      <c r="U247" s="15">
        <v>0</v>
      </c>
      <c r="V247" s="16">
        <v>0</v>
      </c>
      <c r="W247" s="15">
        <v>0</v>
      </c>
      <c r="X247" s="15">
        <v>0</v>
      </c>
      <c r="Y247" s="15">
        <v>59.4</v>
      </c>
      <c r="Z247" s="15">
        <v>237.6</v>
      </c>
      <c r="AA247" s="15">
        <v>237.6</v>
      </c>
      <c r="AB247" s="15">
        <v>0</v>
      </c>
      <c r="AC247" s="15">
        <v>237.6</v>
      </c>
      <c r="AD247" s="15">
        <v>237.6</v>
      </c>
      <c r="AE247" s="15">
        <v>178.19</v>
      </c>
      <c r="AF247" s="15">
        <v>0</v>
      </c>
      <c r="AG247" s="15">
        <v>0</v>
      </c>
      <c r="AH247" s="15">
        <v>0</v>
      </c>
      <c r="AI247" s="15">
        <v>0</v>
      </c>
      <c r="AJ247" s="15">
        <v>0</v>
      </c>
      <c r="AK247" s="15">
        <v>0</v>
      </c>
      <c r="AL247" s="15"/>
      <c r="AM247" s="15"/>
      <c r="AN247" s="15">
        <f t="shared" si="29"/>
        <v>1187.99</v>
      </c>
      <c r="AO247" s="15">
        <f t="shared" si="35"/>
        <v>132</v>
      </c>
      <c r="AP247" s="80" t="s">
        <v>119</v>
      </c>
      <c r="AQ247" s="91" t="s">
        <v>206</v>
      </c>
      <c r="AS247" s="48">
        <f t="shared" si="32"/>
        <v>9.9999999997635314E-4</v>
      </c>
    </row>
    <row r="248" spans="1:45" s="47" customFormat="1" ht="50.1" customHeight="1">
      <c r="A248" s="67" t="s">
        <v>317</v>
      </c>
      <c r="B248" s="14" t="s">
        <v>255</v>
      </c>
      <c r="C248" s="14" t="s">
        <v>126</v>
      </c>
      <c r="D248" s="14" t="s">
        <v>127</v>
      </c>
      <c r="E248" s="14" t="s">
        <v>318</v>
      </c>
      <c r="F248" s="46" t="s">
        <v>261</v>
      </c>
      <c r="G248" s="46" t="s">
        <v>1104</v>
      </c>
      <c r="H248" s="14" t="s">
        <v>102</v>
      </c>
      <c r="I248" s="57">
        <v>40452</v>
      </c>
      <c r="J248" s="15">
        <v>1319.99</v>
      </c>
      <c r="K248" s="15">
        <f t="shared" si="33"/>
        <v>131.999</v>
      </c>
      <c r="L248" s="15">
        <f t="shared" si="34"/>
        <v>1187.991</v>
      </c>
      <c r="M248" s="15">
        <v>0</v>
      </c>
      <c r="N248" s="15">
        <v>0</v>
      </c>
      <c r="O248" s="15">
        <v>0</v>
      </c>
      <c r="P248" s="15">
        <v>0</v>
      </c>
      <c r="Q248" s="15">
        <v>0</v>
      </c>
      <c r="R248" s="15">
        <v>0</v>
      </c>
      <c r="S248" s="15">
        <v>0</v>
      </c>
      <c r="T248" s="15">
        <v>0</v>
      </c>
      <c r="U248" s="15">
        <v>0</v>
      </c>
      <c r="V248" s="16">
        <v>0</v>
      </c>
      <c r="W248" s="15">
        <v>0</v>
      </c>
      <c r="X248" s="15">
        <v>0</v>
      </c>
      <c r="Y248" s="15">
        <v>59.4</v>
      </c>
      <c r="Z248" s="15">
        <v>237.6</v>
      </c>
      <c r="AA248" s="15">
        <v>237.6</v>
      </c>
      <c r="AB248" s="15">
        <v>0</v>
      </c>
      <c r="AC248" s="15">
        <v>237.6</v>
      </c>
      <c r="AD248" s="15">
        <v>237.6</v>
      </c>
      <c r="AE248" s="15">
        <v>178.19</v>
      </c>
      <c r="AF248" s="15">
        <v>0</v>
      </c>
      <c r="AG248" s="15">
        <v>0</v>
      </c>
      <c r="AH248" s="15">
        <v>0</v>
      </c>
      <c r="AI248" s="15">
        <v>0</v>
      </c>
      <c r="AJ248" s="15">
        <v>0</v>
      </c>
      <c r="AK248" s="15">
        <v>0</v>
      </c>
      <c r="AL248" s="15"/>
      <c r="AM248" s="15"/>
      <c r="AN248" s="15">
        <f t="shared" si="29"/>
        <v>1187.99</v>
      </c>
      <c r="AO248" s="15">
        <f t="shared" si="35"/>
        <v>132</v>
      </c>
      <c r="AP248" s="80" t="s">
        <v>1624</v>
      </c>
      <c r="AQ248" s="91" t="s">
        <v>319</v>
      </c>
      <c r="AS248" s="48">
        <f t="shared" si="32"/>
        <v>9.9999999997635314E-4</v>
      </c>
    </row>
    <row r="249" spans="1:45" s="47" customFormat="1" ht="50.1" customHeight="1">
      <c r="A249" s="67" t="s">
        <v>320</v>
      </c>
      <c r="B249" s="14" t="s">
        <v>255</v>
      </c>
      <c r="C249" s="14" t="s">
        <v>126</v>
      </c>
      <c r="D249" s="14" t="s">
        <v>127</v>
      </c>
      <c r="E249" s="14" t="s">
        <v>321</v>
      </c>
      <c r="F249" s="46" t="s">
        <v>261</v>
      </c>
      <c r="G249" s="46" t="s">
        <v>1104</v>
      </c>
      <c r="H249" s="14" t="s">
        <v>102</v>
      </c>
      <c r="I249" s="57">
        <v>40452</v>
      </c>
      <c r="J249" s="15">
        <v>1319.99</v>
      </c>
      <c r="K249" s="15">
        <f t="shared" si="33"/>
        <v>131.999</v>
      </c>
      <c r="L249" s="15">
        <f t="shared" si="34"/>
        <v>1187.991</v>
      </c>
      <c r="M249" s="15">
        <v>0</v>
      </c>
      <c r="N249" s="15">
        <v>0</v>
      </c>
      <c r="O249" s="15">
        <v>0</v>
      </c>
      <c r="P249" s="15">
        <v>0</v>
      </c>
      <c r="Q249" s="15">
        <v>0</v>
      </c>
      <c r="R249" s="15">
        <v>0</v>
      </c>
      <c r="S249" s="15">
        <v>0</v>
      </c>
      <c r="T249" s="15">
        <v>0</v>
      </c>
      <c r="U249" s="15">
        <v>0</v>
      </c>
      <c r="V249" s="16">
        <v>0</v>
      </c>
      <c r="W249" s="15">
        <v>0</v>
      </c>
      <c r="X249" s="15">
        <v>0</v>
      </c>
      <c r="Y249" s="15">
        <v>59.4</v>
      </c>
      <c r="Z249" s="15">
        <v>237.6</v>
      </c>
      <c r="AA249" s="15">
        <v>237.6</v>
      </c>
      <c r="AB249" s="15">
        <v>0</v>
      </c>
      <c r="AC249" s="15">
        <v>237.6</v>
      </c>
      <c r="AD249" s="15">
        <v>237.6</v>
      </c>
      <c r="AE249" s="15">
        <v>178.19</v>
      </c>
      <c r="AF249" s="15">
        <v>0</v>
      </c>
      <c r="AG249" s="15">
        <v>0</v>
      </c>
      <c r="AH249" s="15">
        <v>0</v>
      </c>
      <c r="AI249" s="15">
        <v>0</v>
      </c>
      <c r="AJ249" s="15">
        <v>0</v>
      </c>
      <c r="AK249" s="15">
        <v>0</v>
      </c>
      <c r="AL249" s="15"/>
      <c r="AM249" s="15"/>
      <c r="AN249" s="15">
        <f t="shared" ref="AN249:AN252" si="36">SUM(M249:AM249)</f>
        <v>1187.99</v>
      </c>
      <c r="AO249" s="15">
        <f t="shared" si="35"/>
        <v>132</v>
      </c>
      <c r="AP249" s="80" t="s">
        <v>1782</v>
      </c>
      <c r="AQ249" s="91" t="s">
        <v>335</v>
      </c>
      <c r="AS249" s="48">
        <f t="shared" si="32"/>
        <v>9.9999999997635314E-4</v>
      </c>
    </row>
    <row r="250" spans="1:45" s="47" customFormat="1" ht="50.1" customHeight="1">
      <c r="A250" s="67" t="s">
        <v>323</v>
      </c>
      <c r="B250" s="14" t="s">
        <v>255</v>
      </c>
      <c r="C250" s="14" t="s">
        <v>126</v>
      </c>
      <c r="D250" s="14" t="s">
        <v>127</v>
      </c>
      <c r="E250" s="14" t="s">
        <v>324</v>
      </c>
      <c r="F250" s="46" t="s">
        <v>261</v>
      </c>
      <c r="G250" s="46" t="s">
        <v>1104</v>
      </c>
      <c r="H250" s="14" t="s">
        <v>102</v>
      </c>
      <c r="I250" s="57">
        <v>40452</v>
      </c>
      <c r="J250" s="15">
        <v>1319.99</v>
      </c>
      <c r="K250" s="15">
        <f t="shared" si="33"/>
        <v>131.999</v>
      </c>
      <c r="L250" s="15">
        <f t="shared" si="34"/>
        <v>1187.991</v>
      </c>
      <c r="M250" s="15">
        <v>0</v>
      </c>
      <c r="N250" s="15">
        <v>0</v>
      </c>
      <c r="O250" s="15">
        <v>0</v>
      </c>
      <c r="P250" s="15">
        <v>0</v>
      </c>
      <c r="Q250" s="15">
        <v>0</v>
      </c>
      <c r="R250" s="15">
        <v>0</v>
      </c>
      <c r="S250" s="15">
        <v>0</v>
      </c>
      <c r="T250" s="15">
        <v>0</v>
      </c>
      <c r="U250" s="15">
        <v>0</v>
      </c>
      <c r="V250" s="16">
        <v>0</v>
      </c>
      <c r="W250" s="15">
        <v>0</v>
      </c>
      <c r="X250" s="15">
        <v>0</v>
      </c>
      <c r="Y250" s="15">
        <v>59.4</v>
      </c>
      <c r="Z250" s="15">
        <v>237.6</v>
      </c>
      <c r="AA250" s="15">
        <v>237.6</v>
      </c>
      <c r="AB250" s="15">
        <v>0</v>
      </c>
      <c r="AC250" s="15">
        <v>237.6</v>
      </c>
      <c r="AD250" s="15">
        <v>237.6</v>
      </c>
      <c r="AE250" s="15">
        <v>178.19</v>
      </c>
      <c r="AF250" s="15">
        <v>0</v>
      </c>
      <c r="AG250" s="15">
        <v>0</v>
      </c>
      <c r="AH250" s="15">
        <v>0</v>
      </c>
      <c r="AI250" s="15">
        <v>0</v>
      </c>
      <c r="AJ250" s="15">
        <v>0</v>
      </c>
      <c r="AK250" s="15">
        <v>0</v>
      </c>
      <c r="AL250" s="15"/>
      <c r="AM250" s="15"/>
      <c r="AN250" s="15">
        <f t="shared" si="36"/>
        <v>1187.99</v>
      </c>
      <c r="AO250" s="15">
        <f t="shared" si="35"/>
        <v>132</v>
      </c>
      <c r="AP250" s="80" t="s">
        <v>1537</v>
      </c>
      <c r="AQ250" s="91" t="s">
        <v>1108</v>
      </c>
      <c r="AS250" s="48">
        <f t="shared" si="32"/>
        <v>9.9999999997635314E-4</v>
      </c>
    </row>
    <row r="251" spans="1:45" s="47" customFormat="1" ht="50.1" customHeight="1">
      <c r="A251" s="67" t="s">
        <v>325</v>
      </c>
      <c r="B251" s="14" t="s">
        <v>255</v>
      </c>
      <c r="C251" s="14" t="s">
        <v>326</v>
      </c>
      <c r="D251" s="14" t="s">
        <v>96</v>
      </c>
      <c r="E251" s="14" t="s">
        <v>327</v>
      </c>
      <c r="F251" s="46" t="s">
        <v>328</v>
      </c>
      <c r="G251" s="46" t="s">
        <v>1104</v>
      </c>
      <c r="H251" s="14" t="s">
        <v>102</v>
      </c>
      <c r="I251" s="57">
        <v>40634</v>
      </c>
      <c r="J251" s="15">
        <v>999.23</v>
      </c>
      <c r="K251" s="15">
        <f t="shared" si="33"/>
        <v>99.923000000000002</v>
      </c>
      <c r="L251" s="15">
        <f t="shared" si="34"/>
        <v>899.30700000000002</v>
      </c>
      <c r="M251" s="15">
        <v>0</v>
      </c>
      <c r="N251" s="15">
        <v>0</v>
      </c>
      <c r="O251" s="15">
        <v>0</v>
      </c>
      <c r="P251" s="15">
        <v>0</v>
      </c>
      <c r="Q251" s="15">
        <v>0</v>
      </c>
      <c r="R251" s="15">
        <v>0</v>
      </c>
      <c r="S251" s="15">
        <v>0</v>
      </c>
      <c r="T251" s="15">
        <v>0</v>
      </c>
      <c r="U251" s="15">
        <v>0</v>
      </c>
      <c r="V251" s="16">
        <v>0</v>
      </c>
      <c r="W251" s="15">
        <v>0</v>
      </c>
      <c r="X251" s="15">
        <v>0</v>
      </c>
      <c r="Y251" s="15">
        <v>0</v>
      </c>
      <c r="Z251" s="15">
        <v>119.91</v>
      </c>
      <c r="AA251" s="15">
        <v>179.86</v>
      </c>
      <c r="AB251" s="15">
        <v>0</v>
      </c>
      <c r="AC251" s="15">
        <v>179.86</v>
      </c>
      <c r="AD251" s="15">
        <v>179.86</v>
      </c>
      <c r="AE251" s="15">
        <v>179.86</v>
      </c>
      <c r="AF251" s="15">
        <v>0</v>
      </c>
      <c r="AG251" s="15">
        <v>59.96</v>
      </c>
      <c r="AH251" s="15">
        <v>0</v>
      </c>
      <c r="AI251" s="15">
        <v>0</v>
      </c>
      <c r="AJ251" s="15">
        <v>0</v>
      </c>
      <c r="AK251" s="15">
        <v>0</v>
      </c>
      <c r="AL251" s="15"/>
      <c r="AM251" s="15"/>
      <c r="AN251" s="15">
        <f t="shared" si="36"/>
        <v>899.31000000000006</v>
      </c>
      <c r="AO251" s="15">
        <f t="shared" si="35"/>
        <v>99.919999999999959</v>
      </c>
      <c r="AP251" s="80" t="s">
        <v>1291</v>
      </c>
      <c r="AQ251" s="91" t="s">
        <v>510</v>
      </c>
      <c r="AS251" s="48">
        <f t="shared" si="32"/>
        <v>-3.0000000000427463E-3</v>
      </c>
    </row>
    <row r="252" spans="1:45" s="47" customFormat="1" ht="50.1" customHeight="1">
      <c r="A252" s="67" t="s">
        <v>329</v>
      </c>
      <c r="B252" s="14" t="s">
        <v>255</v>
      </c>
      <c r="C252" s="14" t="s">
        <v>326</v>
      </c>
      <c r="D252" s="14" t="s">
        <v>96</v>
      </c>
      <c r="E252" s="14" t="s">
        <v>330</v>
      </c>
      <c r="F252" s="46" t="s">
        <v>328</v>
      </c>
      <c r="G252" s="46" t="s">
        <v>1104</v>
      </c>
      <c r="H252" s="14" t="s">
        <v>102</v>
      </c>
      <c r="I252" s="57">
        <v>40634</v>
      </c>
      <c r="J252" s="15">
        <v>999.23</v>
      </c>
      <c r="K252" s="15">
        <f t="shared" si="33"/>
        <v>99.923000000000002</v>
      </c>
      <c r="L252" s="15">
        <f t="shared" si="34"/>
        <v>899.30700000000002</v>
      </c>
      <c r="M252" s="15">
        <v>0</v>
      </c>
      <c r="N252" s="15">
        <v>0</v>
      </c>
      <c r="O252" s="15">
        <v>0</v>
      </c>
      <c r="P252" s="15">
        <v>0</v>
      </c>
      <c r="Q252" s="15">
        <v>0</v>
      </c>
      <c r="R252" s="15">
        <v>0</v>
      </c>
      <c r="S252" s="15">
        <v>0</v>
      </c>
      <c r="T252" s="15">
        <v>0</v>
      </c>
      <c r="U252" s="15">
        <v>0</v>
      </c>
      <c r="V252" s="16">
        <v>0</v>
      </c>
      <c r="W252" s="15">
        <v>0</v>
      </c>
      <c r="X252" s="15">
        <v>0</v>
      </c>
      <c r="Y252" s="15">
        <v>0</v>
      </c>
      <c r="Z252" s="15">
        <v>119.91</v>
      </c>
      <c r="AA252" s="15">
        <v>179.86</v>
      </c>
      <c r="AB252" s="15">
        <v>0</v>
      </c>
      <c r="AC252" s="15">
        <v>179.86</v>
      </c>
      <c r="AD252" s="15">
        <v>179.86</v>
      </c>
      <c r="AE252" s="15">
        <v>179.86</v>
      </c>
      <c r="AF252" s="15">
        <v>0</v>
      </c>
      <c r="AG252" s="15">
        <v>59.96</v>
      </c>
      <c r="AH252" s="15">
        <v>0</v>
      </c>
      <c r="AI252" s="15">
        <v>0</v>
      </c>
      <c r="AJ252" s="15">
        <v>0</v>
      </c>
      <c r="AK252" s="15">
        <v>0</v>
      </c>
      <c r="AL252" s="15"/>
      <c r="AM252" s="15"/>
      <c r="AN252" s="15">
        <f t="shared" si="36"/>
        <v>899.31000000000006</v>
      </c>
      <c r="AO252" s="15">
        <f t="shared" si="35"/>
        <v>99.919999999999959</v>
      </c>
      <c r="AP252" s="80" t="s">
        <v>1301</v>
      </c>
      <c r="AQ252" s="91" t="s">
        <v>129</v>
      </c>
      <c r="AS252" s="48">
        <f t="shared" si="32"/>
        <v>-3.0000000000427463E-3</v>
      </c>
    </row>
    <row r="253" spans="1:45" s="47" customFormat="1" ht="50.1" customHeight="1">
      <c r="A253" s="67" t="s">
        <v>331</v>
      </c>
      <c r="B253" s="14" t="s">
        <v>255</v>
      </c>
      <c r="C253" s="14" t="s">
        <v>326</v>
      </c>
      <c r="D253" s="14" t="s">
        <v>96</v>
      </c>
      <c r="E253" s="14" t="s">
        <v>332</v>
      </c>
      <c r="F253" s="46" t="s">
        <v>328</v>
      </c>
      <c r="G253" s="46" t="s">
        <v>1104</v>
      </c>
      <c r="H253" s="14" t="s">
        <v>102</v>
      </c>
      <c r="I253" s="57">
        <v>40634</v>
      </c>
      <c r="J253" s="15">
        <v>999.23</v>
      </c>
      <c r="K253" s="15">
        <f t="shared" si="33"/>
        <v>99.923000000000002</v>
      </c>
      <c r="L253" s="15">
        <f t="shared" si="34"/>
        <v>899.30700000000002</v>
      </c>
      <c r="M253" s="15">
        <v>0</v>
      </c>
      <c r="N253" s="15">
        <v>0</v>
      </c>
      <c r="O253" s="15">
        <v>0</v>
      </c>
      <c r="P253" s="15">
        <v>0</v>
      </c>
      <c r="Q253" s="15">
        <v>0</v>
      </c>
      <c r="R253" s="15">
        <v>0</v>
      </c>
      <c r="S253" s="15">
        <v>0</v>
      </c>
      <c r="T253" s="15">
        <v>0</v>
      </c>
      <c r="U253" s="15">
        <v>0</v>
      </c>
      <c r="V253" s="16">
        <v>0</v>
      </c>
      <c r="W253" s="15">
        <v>0</v>
      </c>
      <c r="X253" s="15">
        <v>0</v>
      </c>
      <c r="Y253" s="15">
        <v>0</v>
      </c>
      <c r="Z253" s="15">
        <v>119.91</v>
      </c>
      <c r="AA253" s="15">
        <v>179.86</v>
      </c>
      <c r="AB253" s="15">
        <v>0</v>
      </c>
      <c r="AC253" s="15">
        <v>179.86</v>
      </c>
      <c r="AD253" s="15">
        <v>179.86</v>
      </c>
      <c r="AE253" s="15">
        <v>179.86</v>
      </c>
      <c r="AF253" s="15">
        <v>0</v>
      </c>
      <c r="AG253" s="15">
        <v>59.96</v>
      </c>
      <c r="AH253" s="15">
        <v>0</v>
      </c>
      <c r="AI253" s="15">
        <v>0</v>
      </c>
      <c r="AJ253" s="15">
        <v>0</v>
      </c>
      <c r="AK253" s="15">
        <v>0</v>
      </c>
      <c r="AL253" s="15"/>
      <c r="AM253" s="15"/>
      <c r="AN253" s="15">
        <f>SUM(M253:AM253)</f>
        <v>899.31000000000006</v>
      </c>
      <c r="AO253" s="15">
        <f t="shared" si="35"/>
        <v>99.919999999999959</v>
      </c>
      <c r="AP253" s="80" t="s">
        <v>1117</v>
      </c>
      <c r="AQ253" s="91" t="s">
        <v>1377</v>
      </c>
      <c r="AS253" s="48">
        <f t="shared" si="32"/>
        <v>-3.0000000000427463E-3</v>
      </c>
    </row>
    <row r="254" spans="1:45" s="47" customFormat="1" ht="50.1" customHeight="1">
      <c r="A254" s="67" t="s">
        <v>353</v>
      </c>
      <c r="B254" s="14" t="s">
        <v>255</v>
      </c>
      <c r="C254" s="14" t="s">
        <v>109</v>
      </c>
      <c r="D254" s="14" t="s">
        <v>96</v>
      </c>
      <c r="E254" s="14" t="s">
        <v>354</v>
      </c>
      <c r="F254" s="46" t="s">
        <v>355</v>
      </c>
      <c r="G254" s="46" t="s">
        <v>1104</v>
      </c>
      <c r="H254" s="14" t="s">
        <v>102</v>
      </c>
      <c r="I254" s="57">
        <v>40513</v>
      </c>
      <c r="J254" s="15">
        <v>1346.66</v>
      </c>
      <c r="K254" s="15">
        <f t="shared" si="33"/>
        <v>134.66600000000003</v>
      </c>
      <c r="L254" s="15">
        <f t="shared" si="34"/>
        <v>1211.9940000000001</v>
      </c>
      <c r="M254" s="15">
        <v>0</v>
      </c>
      <c r="N254" s="15">
        <v>0</v>
      </c>
      <c r="O254" s="15">
        <v>0</v>
      </c>
      <c r="P254" s="15">
        <v>0</v>
      </c>
      <c r="Q254" s="15">
        <v>0</v>
      </c>
      <c r="R254" s="15">
        <v>0</v>
      </c>
      <c r="S254" s="15">
        <v>0</v>
      </c>
      <c r="T254" s="15">
        <v>0</v>
      </c>
      <c r="U254" s="15">
        <v>0</v>
      </c>
      <c r="V254" s="16">
        <v>0</v>
      </c>
      <c r="W254" s="15">
        <v>0</v>
      </c>
      <c r="X254" s="15">
        <v>0</v>
      </c>
      <c r="Y254" s="15">
        <v>0</v>
      </c>
      <c r="Z254" s="15">
        <v>242.43</v>
      </c>
      <c r="AA254" s="15">
        <v>242.63</v>
      </c>
      <c r="AB254" s="15">
        <v>0</v>
      </c>
      <c r="AC254" s="15">
        <v>242.63</v>
      </c>
      <c r="AD254" s="15">
        <v>242.63</v>
      </c>
      <c r="AE254" s="15">
        <v>241.67</v>
      </c>
      <c r="AF254" s="15">
        <v>0</v>
      </c>
      <c r="AG254" s="15">
        <v>0</v>
      </c>
      <c r="AH254" s="15">
        <v>0</v>
      </c>
      <c r="AI254" s="15">
        <v>0</v>
      </c>
      <c r="AJ254" s="15">
        <v>0</v>
      </c>
      <c r="AK254" s="15">
        <v>0</v>
      </c>
      <c r="AL254" s="15"/>
      <c r="AM254" s="15"/>
      <c r="AN254" s="15">
        <f t="shared" ref="AN254:AN262" si="37">SUM(M254:AM254)</f>
        <v>1211.99</v>
      </c>
      <c r="AO254" s="15">
        <f t="shared" si="35"/>
        <v>134.67000000000007</v>
      </c>
      <c r="AP254" s="80" t="s">
        <v>1771</v>
      </c>
      <c r="AQ254" s="91" t="s">
        <v>1326</v>
      </c>
      <c r="AS254" s="48">
        <f t="shared" si="32"/>
        <v>4.0000000001327862E-3</v>
      </c>
    </row>
    <row r="255" spans="1:45" s="47" customFormat="1" ht="50.1" customHeight="1">
      <c r="A255" s="67" t="s">
        <v>333</v>
      </c>
      <c r="B255" s="14" t="s">
        <v>255</v>
      </c>
      <c r="C255" s="14" t="s">
        <v>326</v>
      </c>
      <c r="D255" s="14" t="s">
        <v>96</v>
      </c>
      <c r="E255" s="14" t="s">
        <v>334</v>
      </c>
      <c r="F255" s="46" t="s">
        <v>328</v>
      </c>
      <c r="G255" s="46" t="s">
        <v>1104</v>
      </c>
      <c r="H255" s="14" t="s">
        <v>102</v>
      </c>
      <c r="I255" s="57">
        <v>40634</v>
      </c>
      <c r="J255" s="15">
        <v>999.23</v>
      </c>
      <c r="K255" s="15">
        <f t="shared" si="33"/>
        <v>99.923000000000002</v>
      </c>
      <c r="L255" s="15">
        <f t="shared" si="34"/>
        <v>899.30700000000002</v>
      </c>
      <c r="M255" s="15">
        <v>0</v>
      </c>
      <c r="N255" s="15">
        <v>0</v>
      </c>
      <c r="O255" s="15">
        <v>0</v>
      </c>
      <c r="P255" s="15">
        <v>0</v>
      </c>
      <c r="Q255" s="15">
        <v>0</v>
      </c>
      <c r="R255" s="15">
        <v>0</v>
      </c>
      <c r="S255" s="15">
        <v>0</v>
      </c>
      <c r="T255" s="15">
        <v>0</v>
      </c>
      <c r="U255" s="15">
        <v>0</v>
      </c>
      <c r="V255" s="16">
        <v>0</v>
      </c>
      <c r="W255" s="15">
        <v>0</v>
      </c>
      <c r="X255" s="15">
        <v>0</v>
      </c>
      <c r="Y255" s="15">
        <v>0</v>
      </c>
      <c r="Z255" s="15">
        <v>119.91</v>
      </c>
      <c r="AA255" s="15">
        <v>179.86</v>
      </c>
      <c r="AB255" s="15">
        <v>0</v>
      </c>
      <c r="AC255" s="15">
        <v>179.86</v>
      </c>
      <c r="AD255" s="15">
        <v>179.86</v>
      </c>
      <c r="AE255" s="15">
        <v>179.86</v>
      </c>
      <c r="AF255" s="15">
        <v>0</v>
      </c>
      <c r="AG255" s="15">
        <v>59.96</v>
      </c>
      <c r="AH255" s="15">
        <v>0</v>
      </c>
      <c r="AI255" s="15">
        <v>0</v>
      </c>
      <c r="AJ255" s="15">
        <v>0</v>
      </c>
      <c r="AK255" s="15">
        <v>0</v>
      </c>
      <c r="AL255" s="15"/>
      <c r="AM255" s="15"/>
      <c r="AN255" s="15">
        <f t="shared" si="37"/>
        <v>899.31000000000006</v>
      </c>
      <c r="AO255" s="15">
        <f t="shared" si="35"/>
        <v>99.919999999999959</v>
      </c>
      <c r="AP255" s="80" t="s">
        <v>1317</v>
      </c>
      <c r="AQ255" s="91" t="s">
        <v>335</v>
      </c>
      <c r="AS255" s="48">
        <f t="shared" si="32"/>
        <v>-3.0000000000427463E-3</v>
      </c>
    </row>
    <row r="256" spans="1:45" s="47" customFormat="1" ht="50.1" customHeight="1">
      <c r="A256" s="67" t="s">
        <v>336</v>
      </c>
      <c r="B256" s="14" t="s">
        <v>255</v>
      </c>
      <c r="C256" s="14" t="s">
        <v>326</v>
      </c>
      <c r="D256" s="14" t="s">
        <v>96</v>
      </c>
      <c r="E256" s="14" t="s">
        <v>337</v>
      </c>
      <c r="F256" s="46" t="s">
        <v>328</v>
      </c>
      <c r="G256" s="46" t="s">
        <v>1104</v>
      </c>
      <c r="H256" s="14" t="s">
        <v>102</v>
      </c>
      <c r="I256" s="57">
        <v>40634</v>
      </c>
      <c r="J256" s="15">
        <v>999.23</v>
      </c>
      <c r="K256" s="15">
        <f t="shared" si="33"/>
        <v>99.923000000000002</v>
      </c>
      <c r="L256" s="15">
        <f t="shared" si="34"/>
        <v>899.30700000000002</v>
      </c>
      <c r="M256" s="15">
        <v>0</v>
      </c>
      <c r="N256" s="15">
        <v>0</v>
      </c>
      <c r="O256" s="15">
        <v>0</v>
      </c>
      <c r="P256" s="15">
        <v>0</v>
      </c>
      <c r="Q256" s="15">
        <v>0</v>
      </c>
      <c r="R256" s="15">
        <v>0</v>
      </c>
      <c r="S256" s="15">
        <v>0</v>
      </c>
      <c r="T256" s="15">
        <v>0</v>
      </c>
      <c r="U256" s="15">
        <v>0</v>
      </c>
      <c r="V256" s="16">
        <v>0</v>
      </c>
      <c r="W256" s="15">
        <v>0</v>
      </c>
      <c r="X256" s="15">
        <v>0</v>
      </c>
      <c r="Y256" s="15">
        <v>0</v>
      </c>
      <c r="Z256" s="15">
        <v>119.91</v>
      </c>
      <c r="AA256" s="15">
        <v>179.86</v>
      </c>
      <c r="AB256" s="15">
        <v>0</v>
      </c>
      <c r="AC256" s="15">
        <v>179.86</v>
      </c>
      <c r="AD256" s="15">
        <v>179.86</v>
      </c>
      <c r="AE256" s="15">
        <v>179.86</v>
      </c>
      <c r="AF256" s="15">
        <v>0</v>
      </c>
      <c r="AG256" s="15">
        <v>59.96</v>
      </c>
      <c r="AH256" s="15">
        <v>0</v>
      </c>
      <c r="AI256" s="15">
        <v>0</v>
      </c>
      <c r="AJ256" s="15">
        <v>0</v>
      </c>
      <c r="AK256" s="15">
        <v>0</v>
      </c>
      <c r="AL256" s="15"/>
      <c r="AM256" s="15"/>
      <c r="AN256" s="15">
        <f t="shared" si="37"/>
        <v>899.31000000000006</v>
      </c>
      <c r="AO256" s="15">
        <f t="shared" si="35"/>
        <v>99.919999999999959</v>
      </c>
      <c r="AP256" s="80" t="s">
        <v>1291</v>
      </c>
      <c r="AQ256" s="91" t="s">
        <v>510</v>
      </c>
      <c r="AS256" s="48">
        <f t="shared" si="32"/>
        <v>-3.0000000000427463E-3</v>
      </c>
    </row>
    <row r="257" spans="1:45" s="47" customFormat="1" ht="50.1" customHeight="1">
      <c r="A257" s="67" t="s">
        <v>338</v>
      </c>
      <c r="B257" s="14" t="s">
        <v>255</v>
      </c>
      <c r="C257" s="14" t="s">
        <v>326</v>
      </c>
      <c r="D257" s="14" t="s">
        <v>96</v>
      </c>
      <c r="E257" s="14" t="s">
        <v>339</v>
      </c>
      <c r="F257" s="46" t="s">
        <v>328</v>
      </c>
      <c r="G257" s="46" t="s">
        <v>1104</v>
      </c>
      <c r="H257" s="14" t="s">
        <v>102</v>
      </c>
      <c r="I257" s="57">
        <v>40634</v>
      </c>
      <c r="J257" s="15">
        <v>999.23</v>
      </c>
      <c r="K257" s="15">
        <f t="shared" si="33"/>
        <v>99.923000000000002</v>
      </c>
      <c r="L257" s="15">
        <f t="shared" si="34"/>
        <v>899.30700000000002</v>
      </c>
      <c r="M257" s="15">
        <v>0</v>
      </c>
      <c r="N257" s="15">
        <v>0</v>
      </c>
      <c r="O257" s="15">
        <v>0</v>
      </c>
      <c r="P257" s="15">
        <v>0</v>
      </c>
      <c r="Q257" s="15">
        <v>0</v>
      </c>
      <c r="R257" s="15">
        <v>0</v>
      </c>
      <c r="S257" s="15">
        <v>0</v>
      </c>
      <c r="T257" s="15">
        <v>0</v>
      </c>
      <c r="U257" s="15">
        <v>0</v>
      </c>
      <c r="V257" s="16">
        <v>0</v>
      </c>
      <c r="W257" s="15">
        <v>0</v>
      </c>
      <c r="X257" s="15">
        <v>0</v>
      </c>
      <c r="Y257" s="15">
        <v>0</v>
      </c>
      <c r="Z257" s="15">
        <v>119.91</v>
      </c>
      <c r="AA257" s="15">
        <v>179.86</v>
      </c>
      <c r="AB257" s="15">
        <v>0</v>
      </c>
      <c r="AC257" s="15">
        <v>179.86</v>
      </c>
      <c r="AD257" s="15">
        <v>179.86</v>
      </c>
      <c r="AE257" s="15">
        <v>179.86</v>
      </c>
      <c r="AF257" s="15">
        <v>0</v>
      </c>
      <c r="AG257" s="15">
        <v>59.96</v>
      </c>
      <c r="AH257" s="15">
        <v>0</v>
      </c>
      <c r="AI257" s="15">
        <v>0</v>
      </c>
      <c r="AJ257" s="15">
        <v>0</v>
      </c>
      <c r="AK257" s="15">
        <v>0</v>
      </c>
      <c r="AL257" s="15"/>
      <c r="AM257" s="15"/>
      <c r="AN257" s="15">
        <f t="shared" si="37"/>
        <v>899.31000000000006</v>
      </c>
      <c r="AO257" s="15">
        <f t="shared" si="35"/>
        <v>99.919999999999959</v>
      </c>
      <c r="AP257" s="80" t="s">
        <v>1313</v>
      </c>
      <c r="AQ257" s="91" t="s">
        <v>1312</v>
      </c>
      <c r="AS257" s="48">
        <f t="shared" si="32"/>
        <v>-3.0000000000427463E-3</v>
      </c>
    </row>
    <row r="258" spans="1:45" s="47" customFormat="1" ht="50.1" customHeight="1">
      <c r="A258" s="67" t="s">
        <v>340</v>
      </c>
      <c r="B258" s="14" t="s">
        <v>255</v>
      </c>
      <c r="C258" s="14" t="s">
        <v>326</v>
      </c>
      <c r="D258" s="14" t="s">
        <v>96</v>
      </c>
      <c r="E258" s="14" t="s">
        <v>341</v>
      </c>
      <c r="F258" s="46" t="s">
        <v>328</v>
      </c>
      <c r="G258" s="46" t="s">
        <v>1104</v>
      </c>
      <c r="H258" s="14" t="s">
        <v>102</v>
      </c>
      <c r="I258" s="57">
        <v>40634</v>
      </c>
      <c r="J258" s="15">
        <v>999.23</v>
      </c>
      <c r="K258" s="15">
        <f t="shared" si="33"/>
        <v>99.923000000000002</v>
      </c>
      <c r="L258" s="15">
        <f t="shared" si="34"/>
        <v>899.30700000000002</v>
      </c>
      <c r="M258" s="15">
        <v>0</v>
      </c>
      <c r="N258" s="15">
        <v>0</v>
      </c>
      <c r="O258" s="15">
        <v>0</v>
      </c>
      <c r="P258" s="15">
        <v>0</v>
      </c>
      <c r="Q258" s="15">
        <v>0</v>
      </c>
      <c r="R258" s="15">
        <v>0</v>
      </c>
      <c r="S258" s="15">
        <v>0</v>
      </c>
      <c r="T258" s="15">
        <v>0</v>
      </c>
      <c r="U258" s="15">
        <v>0</v>
      </c>
      <c r="V258" s="16">
        <v>0</v>
      </c>
      <c r="W258" s="15">
        <v>0</v>
      </c>
      <c r="X258" s="15">
        <v>0</v>
      </c>
      <c r="Y258" s="15">
        <v>0</v>
      </c>
      <c r="Z258" s="15">
        <v>119.91</v>
      </c>
      <c r="AA258" s="15">
        <v>179.86</v>
      </c>
      <c r="AB258" s="15">
        <v>0</v>
      </c>
      <c r="AC258" s="15">
        <v>179.86</v>
      </c>
      <c r="AD258" s="15">
        <v>179.86</v>
      </c>
      <c r="AE258" s="15">
        <v>179.86</v>
      </c>
      <c r="AF258" s="15">
        <v>0</v>
      </c>
      <c r="AG258" s="15">
        <v>59.96</v>
      </c>
      <c r="AH258" s="15">
        <v>0</v>
      </c>
      <c r="AI258" s="15">
        <v>0</v>
      </c>
      <c r="AJ258" s="15">
        <v>0</v>
      </c>
      <c r="AK258" s="15">
        <v>0</v>
      </c>
      <c r="AL258" s="15"/>
      <c r="AM258" s="15"/>
      <c r="AN258" s="15">
        <f t="shared" si="37"/>
        <v>899.31000000000006</v>
      </c>
      <c r="AO258" s="15">
        <f t="shared" si="35"/>
        <v>99.919999999999959</v>
      </c>
      <c r="AP258" s="80" t="s">
        <v>1545</v>
      </c>
      <c r="AQ258" s="91" t="s">
        <v>154</v>
      </c>
      <c r="AS258" s="48">
        <f t="shared" si="32"/>
        <v>-3.0000000000427463E-3</v>
      </c>
    </row>
    <row r="259" spans="1:45" s="47" customFormat="1" ht="50.1" customHeight="1">
      <c r="A259" s="67" t="s">
        <v>342</v>
      </c>
      <c r="B259" s="14" t="s">
        <v>255</v>
      </c>
      <c r="C259" s="14" t="s">
        <v>326</v>
      </c>
      <c r="D259" s="14" t="s">
        <v>96</v>
      </c>
      <c r="E259" s="14" t="s">
        <v>343</v>
      </c>
      <c r="F259" s="46" t="s">
        <v>328</v>
      </c>
      <c r="G259" s="46" t="s">
        <v>1104</v>
      </c>
      <c r="H259" s="14" t="s">
        <v>102</v>
      </c>
      <c r="I259" s="57">
        <v>40634</v>
      </c>
      <c r="J259" s="15">
        <v>999.23</v>
      </c>
      <c r="K259" s="15">
        <f t="shared" si="33"/>
        <v>99.923000000000002</v>
      </c>
      <c r="L259" s="15">
        <f t="shared" si="34"/>
        <v>899.30700000000002</v>
      </c>
      <c r="M259" s="15">
        <v>0</v>
      </c>
      <c r="N259" s="15">
        <v>0</v>
      </c>
      <c r="O259" s="15">
        <v>0</v>
      </c>
      <c r="P259" s="15">
        <v>0</v>
      </c>
      <c r="Q259" s="15">
        <v>0</v>
      </c>
      <c r="R259" s="15">
        <v>0</v>
      </c>
      <c r="S259" s="15">
        <v>0</v>
      </c>
      <c r="T259" s="15">
        <v>0</v>
      </c>
      <c r="U259" s="15">
        <v>0</v>
      </c>
      <c r="V259" s="16">
        <v>0</v>
      </c>
      <c r="W259" s="15">
        <v>0</v>
      </c>
      <c r="X259" s="15">
        <v>0</v>
      </c>
      <c r="Y259" s="15">
        <v>0</v>
      </c>
      <c r="Z259" s="15">
        <v>119.91</v>
      </c>
      <c r="AA259" s="15">
        <v>179.86</v>
      </c>
      <c r="AB259" s="15">
        <v>0</v>
      </c>
      <c r="AC259" s="15">
        <v>179.86</v>
      </c>
      <c r="AD259" s="15">
        <v>179.86</v>
      </c>
      <c r="AE259" s="15">
        <v>179.86</v>
      </c>
      <c r="AF259" s="15">
        <v>0</v>
      </c>
      <c r="AG259" s="15">
        <v>59.96</v>
      </c>
      <c r="AH259" s="15">
        <v>0</v>
      </c>
      <c r="AI259" s="15">
        <v>0</v>
      </c>
      <c r="AJ259" s="15">
        <v>0</v>
      </c>
      <c r="AK259" s="15">
        <v>0</v>
      </c>
      <c r="AL259" s="15"/>
      <c r="AM259" s="15"/>
      <c r="AN259" s="15">
        <f t="shared" si="37"/>
        <v>899.31000000000006</v>
      </c>
      <c r="AO259" s="15">
        <f t="shared" si="35"/>
        <v>99.919999999999959</v>
      </c>
      <c r="AP259" s="80" t="s">
        <v>344</v>
      </c>
      <c r="AQ259" s="91" t="s">
        <v>189</v>
      </c>
      <c r="AS259" s="48">
        <f t="shared" si="32"/>
        <v>-3.0000000000427463E-3</v>
      </c>
    </row>
    <row r="260" spans="1:45" s="47" customFormat="1" ht="50.1" customHeight="1">
      <c r="A260" s="67" t="s">
        <v>345</v>
      </c>
      <c r="B260" s="14" t="s">
        <v>255</v>
      </c>
      <c r="C260" s="14" t="s">
        <v>326</v>
      </c>
      <c r="D260" s="14" t="s">
        <v>96</v>
      </c>
      <c r="E260" s="14" t="s">
        <v>346</v>
      </c>
      <c r="F260" s="46" t="s">
        <v>328</v>
      </c>
      <c r="G260" s="46" t="s">
        <v>1104</v>
      </c>
      <c r="H260" s="14" t="s">
        <v>102</v>
      </c>
      <c r="I260" s="57">
        <v>40634</v>
      </c>
      <c r="J260" s="15">
        <v>999.23</v>
      </c>
      <c r="K260" s="15">
        <f t="shared" si="33"/>
        <v>99.923000000000002</v>
      </c>
      <c r="L260" s="15">
        <f t="shared" si="34"/>
        <v>899.30700000000002</v>
      </c>
      <c r="M260" s="15">
        <v>0</v>
      </c>
      <c r="N260" s="15">
        <v>0</v>
      </c>
      <c r="O260" s="15">
        <v>0</v>
      </c>
      <c r="P260" s="15">
        <v>0</v>
      </c>
      <c r="Q260" s="15">
        <v>0</v>
      </c>
      <c r="R260" s="15">
        <v>0</v>
      </c>
      <c r="S260" s="15">
        <v>0</v>
      </c>
      <c r="T260" s="15">
        <v>0</v>
      </c>
      <c r="U260" s="15">
        <v>0</v>
      </c>
      <c r="V260" s="16">
        <v>0</v>
      </c>
      <c r="W260" s="15">
        <v>0</v>
      </c>
      <c r="X260" s="15">
        <v>0</v>
      </c>
      <c r="Y260" s="15">
        <v>0</v>
      </c>
      <c r="Z260" s="15">
        <v>119.91</v>
      </c>
      <c r="AA260" s="15">
        <v>179.86</v>
      </c>
      <c r="AB260" s="15">
        <v>0</v>
      </c>
      <c r="AC260" s="15">
        <v>179.86</v>
      </c>
      <c r="AD260" s="15">
        <v>179.86</v>
      </c>
      <c r="AE260" s="15">
        <v>179.86</v>
      </c>
      <c r="AF260" s="15">
        <v>0</v>
      </c>
      <c r="AG260" s="15">
        <v>59.96</v>
      </c>
      <c r="AH260" s="15">
        <v>0</v>
      </c>
      <c r="AI260" s="15">
        <v>0</v>
      </c>
      <c r="AJ260" s="15">
        <v>0</v>
      </c>
      <c r="AK260" s="15">
        <v>0</v>
      </c>
      <c r="AL260" s="15"/>
      <c r="AM260" s="15"/>
      <c r="AN260" s="15">
        <f t="shared" si="37"/>
        <v>899.31000000000006</v>
      </c>
      <c r="AO260" s="15">
        <f t="shared" si="35"/>
        <v>99.919999999999959</v>
      </c>
      <c r="AP260" s="80" t="s">
        <v>1292</v>
      </c>
      <c r="AQ260" s="91" t="s">
        <v>1293</v>
      </c>
      <c r="AS260" s="48">
        <f t="shared" si="32"/>
        <v>-3.0000000000427463E-3</v>
      </c>
    </row>
    <row r="261" spans="1:45" s="47" customFormat="1" ht="50.1" customHeight="1">
      <c r="A261" s="67" t="s">
        <v>347</v>
      </c>
      <c r="B261" s="14" t="s">
        <v>255</v>
      </c>
      <c r="C261" s="14" t="s">
        <v>326</v>
      </c>
      <c r="D261" s="14" t="s">
        <v>96</v>
      </c>
      <c r="E261" s="14" t="s">
        <v>348</v>
      </c>
      <c r="F261" s="46" t="s">
        <v>328</v>
      </c>
      <c r="G261" s="46" t="s">
        <v>1104</v>
      </c>
      <c r="H261" s="14" t="s">
        <v>102</v>
      </c>
      <c r="I261" s="57">
        <v>40634</v>
      </c>
      <c r="J261" s="15">
        <v>999.23</v>
      </c>
      <c r="K261" s="15">
        <f t="shared" si="33"/>
        <v>99.923000000000002</v>
      </c>
      <c r="L261" s="15">
        <f t="shared" si="34"/>
        <v>899.30700000000002</v>
      </c>
      <c r="M261" s="15">
        <v>0</v>
      </c>
      <c r="N261" s="15">
        <v>0</v>
      </c>
      <c r="O261" s="15">
        <v>0</v>
      </c>
      <c r="P261" s="15">
        <v>0</v>
      </c>
      <c r="Q261" s="15">
        <v>0</v>
      </c>
      <c r="R261" s="15">
        <v>0</v>
      </c>
      <c r="S261" s="15">
        <v>0</v>
      </c>
      <c r="T261" s="15">
        <v>0</v>
      </c>
      <c r="U261" s="15">
        <v>0</v>
      </c>
      <c r="V261" s="16">
        <v>0</v>
      </c>
      <c r="W261" s="15">
        <v>0</v>
      </c>
      <c r="X261" s="15">
        <v>0</v>
      </c>
      <c r="Y261" s="15">
        <v>0</v>
      </c>
      <c r="Z261" s="15">
        <v>119.91</v>
      </c>
      <c r="AA261" s="15">
        <v>179.86</v>
      </c>
      <c r="AB261" s="15">
        <v>0</v>
      </c>
      <c r="AC261" s="15">
        <v>179.86</v>
      </c>
      <c r="AD261" s="15">
        <v>179.86</v>
      </c>
      <c r="AE261" s="15">
        <v>179.86</v>
      </c>
      <c r="AF261" s="15">
        <v>0</v>
      </c>
      <c r="AG261" s="15">
        <v>59.96</v>
      </c>
      <c r="AH261" s="15">
        <v>0</v>
      </c>
      <c r="AI261" s="15">
        <v>0</v>
      </c>
      <c r="AJ261" s="15">
        <v>0</v>
      </c>
      <c r="AK261" s="15">
        <v>0</v>
      </c>
      <c r="AL261" s="15"/>
      <c r="AM261" s="15"/>
      <c r="AN261" s="15">
        <f t="shared" si="37"/>
        <v>899.31000000000006</v>
      </c>
      <c r="AO261" s="15">
        <f t="shared" si="35"/>
        <v>99.919999999999959</v>
      </c>
      <c r="AP261" s="80" t="s">
        <v>1335</v>
      </c>
      <c r="AQ261" s="91" t="s">
        <v>1685</v>
      </c>
      <c r="AS261" s="48">
        <f t="shared" si="32"/>
        <v>-3.0000000000427463E-3</v>
      </c>
    </row>
    <row r="262" spans="1:45" s="47" customFormat="1" ht="50.1" customHeight="1">
      <c r="A262" s="67" t="s">
        <v>349</v>
      </c>
      <c r="B262" s="14" t="s">
        <v>255</v>
      </c>
      <c r="C262" s="14" t="s">
        <v>326</v>
      </c>
      <c r="D262" s="14" t="s">
        <v>96</v>
      </c>
      <c r="E262" s="14" t="s">
        <v>350</v>
      </c>
      <c r="F262" s="46" t="s">
        <v>328</v>
      </c>
      <c r="G262" s="46" t="s">
        <v>1104</v>
      </c>
      <c r="H262" s="14" t="s">
        <v>102</v>
      </c>
      <c r="I262" s="57">
        <v>40634</v>
      </c>
      <c r="J262" s="15">
        <v>999.23</v>
      </c>
      <c r="K262" s="15">
        <f t="shared" si="33"/>
        <v>99.923000000000002</v>
      </c>
      <c r="L262" s="15">
        <f t="shared" si="34"/>
        <v>899.30700000000002</v>
      </c>
      <c r="M262" s="15">
        <v>0</v>
      </c>
      <c r="N262" s="15">
        <v>0</v>
      </c>
      <c r="O262" s="15">
        <v>0</v>
      </c>
      <c r="P262" s="15">
        <v>0</v>
      </c>
      <c r="Q262" s="15">
        <v>0</v>
      </c>
      <c r="R262" s="15">
        <v>0</v>
      </c>
      <c r="S262" s="15">
        <v>0</v>
      </c>
      <c r="T262" s="15">
        <v>0</v>
      </c>
      <c r="U262" s="15">
        <v>0</v>
      </c>
      <c r="V262" s="16">
        <v>0</v>
      </c>
      <c r="W262" s="15">
        <v>0</v>
      </c>
      <c r="X262" s="15">
        <v>0</v>
      </c>
      <c r="Y262" s="15">
        <v>0</v>
      </c>
      <c r="Z262" s="15">
        <v>119.91</v>
      </c>
      <c r="AA262" s="15">
        <v>179.86</v>
      </c>
      <c r="AB262" s="15">
        <v>0</v>
      </c>
      <c r="AC262" s="15">
        <v>179.86</v>
      </c>
      <c r="AD262" s="15">
        <v>179.86</v>
      </c>
      <c r="AE262" s="15">
        <v>179.86</v>
      </c>
      <c r="AF262" s="15">
        <v>0</v>
      </c>
      <c r="AG262" s="15">
        <v>59.96</v>
      </c>
      <c r="AH262" s="15">
        <v>0</v>
      </c>
      <c r="AI262" s="15">
        <v>0</v>
      </c>
      <c r="AJ262" s="15">
        <v>0</v>
      </c>
      <c r="AK262" s="15">
        <v>0</v>
      </c>
      <c r="AL262" s="15"/>
      <c r="AM262" s="15"/>
      <c r="AN262" s="15">
        <f t="shared" si="37"/>
        <v>899.31000000000006</v>
      </c>
      <c r="AO262" s="15">
        <f t="shared" si="35"/>
        <v>99.919999999999959</v>
      </c>
      <c r="AP262" s="80" t="s">
        <v>1587</v>
      </c>
      <c r="AQ262" s="91" t="s">
        <v>1108</v>
      </c>
      <c r="AS262" s="48">
        <f t="shared" si="32"/>
        <v>-3.0000000000427463E-3</v>
      </c>
    </row>
    <row r="263" spans="1:45" s="47" customFormat="1" ht="50.1" customHeight="1">
      <c r="A263" s="67" t="s">
        <v>351</v>
      </c>
      <c r="B263" s="14" t="s">
        <v>255</v>
      </c>
      <c r="C263" s="14" t="s">
        <v>326</v>
      </c>
      <c r="D263" s="14" t="s">
        <v>96</v>
      </c>
      <c r="E263" s="14" t="s">
        <v>352</v>
      </c>
      <c r="F263" s="46" t="s">
        <v>328</v>
      </c>
      <c r="G263" s="46" t="s">
        <v>1104</v>
      </c>
      <c r="H263" s="14" t="s">
        <v>102</v>
      </c>
      <c r="I263" s="57">
        <v>40634</v>
      </c>
      <c r="J263" s="15">
        <v>999.23</v>
      </c>
      <c r="K263" s="15">
        <f t="shared" si="33"/>
        <v>99.923000000000002</v>
      </c>
      <c r="L263" s="15">
        <f t="shared" si="34"/>
        <v>899.30700000000002</v>
      </c>
      <c r="M263" s="15">
        <v>0</v>
      </c>
      <c r="N263" s="15">
        <v>0</v>
      </c>
      <c r="O263" s="15">
        <v>0</v>
      </c>
      <c r="P263" s="15">
        <v>0</v>
      </c>
      <c r="Q263" s="15">
        <v>0</v>
      </c>
      <c r="R263" s="15">
        <v>0</v>
      </c>
      <c r="S263" s="15">
        <v>0</v>
      </c>
      <c r="T263" s="15">
        <v>0</v>
      </c>
      <c r="U263" s="15">
        <v>0</v>
      </c>
      <c r="V263" s="16">
        <v>0</v>
      </c>
      <c r="W263" s="15">
        <v>0</v>
      </c>
      <c r="X263" s="15">
        <v>0</v>
      </c>
      <c r="Y263" s="15">
        <v>0</v>
      </c>
      <c r="Z263" s="15">
        <v>119.91</v>
      </c>
      <c r="AA263" s="15">
        <v>179.86</v>
      </c>
      <c r="AB263" s="15">
        <v>0</v>
      </c>
      <c r="AC263" s="15">
        <v>179.86</v>
      </c>
      <c r="AD263" s="15">
        <v>179.86</v>
      </c>
      <c r="AE263" s="15">
        <v>179.86</v>
      </c>
      <c r="AF263" s="15">
        <v>0</v>
      </c>
      <c r="AG263" s="15">
        <v>59.96</v>
      </c>
      <c r="AH263" s="15">
        <v>0</v>
      </c>
      <c r="AI263" s="15">
        <v>0</v>
      </c>
      <c r="AJ263" s="15">
        <v>0</v>
      </c>
      <c r="AK263" s="15">
        <v>0</v>
      </c>
      <c r="AL263" s="15"/>
      <c r="AM263" s="15"/>
      <c r="AN263" s="15">
        <f>SUM(M263:AM263)</f>
        <v>899.31000000000006</v>
      </c>
      <c r="AO263" s="15">
        <f t="shared" si="35"/>
        <v>99.919999999999959</v>
      </c>
      <c r="AP263" s="80" t="s">
        <v>1603</v>
      </c>
      <c r="AQ263" s="91" t="s">
        <v>335</v>
      </c>
      <c r="AS263" s="48">
        <f t="shared" si="32"/>
        <v>-3.0000000000427463E-3</v>
      </c>
    </row>
    <row r="264" spans="1:45" s="47" customFormat="1" ht="50.1" customHeight="1">
      <c r="A264" s="55" t="s">
        <v>356</v>
      </c>
      <c r="B264" s="14" t="s">
        <v>255</v>
      </c>
      <c r="C264" s="14" t="s">
        <v>109</v>
      </c>
      <c r="D264" s="14" t="s">
        <v>96</v>
      </c>
      <c r="E264" s="14" t="s">
        <v>357</v>
      </c>
      <c r="F264" s="46" t="s">
        <v>355</v>
      </c>
      <c r="G264" s="46" t="s">
        <v>1104</v>
      </c>
      <c r="H264" s="14" t="s">
        <v>102</v>
      </c>
      <c r="I264" s="57">
        <v>40513</v>
      </c>
      <c r="J264" s="15">
        <v>1346.66</v>
      </c>
      <c r="K264" s="15">
        <f>+J264*0.1</f>
        <v>134.66600000000003</v>
      </c>
      <c r="L264" s="15">
        <f>+J264-K264</f>
        <v>1211.9940000000001</v>
      </c>
      <c r="M264" s="15">
        <v>0</v>
      </c>
      <c r="N264" s="15">
        <v>0</v>
      </c>
      <c r="O264" s="15">
        <v>0</v>
      </c>
      <c r="P264" s="15">
        <v>0</v>
      </c>
      <c r="Q264" s="15">
        <v>0</v>
      </c>
      <c r="R264" s="15">
        <v>0</v>
      </c>
      <c r="S264" s="15">
        <v>0</v>
      </c>
      <c r="T264" s="15">
        <v>0</v>
      </c>
      <c r="U264" s="15">
        <v>0</v>
      </c>
      <c r="V264" s="16">
        <v>0</v>
      </c>
      <c r="W264" s="15">
        <v>0</v>
      </c>
      <c r="X264" s="15">
        <v>0</v>
      </c>
      <c r="Y264" s="15">
        <v>0</v>
      </c>
      <c r="Z264" s="15">
        <v>242.53</v>
      </c>
      <c r="AA264" s="15">
        <v>242.53</v>
      </c>
      <c r="AB264" s="15">
        <v>0</v>
      </c>
      <c r="AC264" s="15">
        <v>242.53</v>
      </c>
      <c r="AD264" s="15">
        <v>242.53</v>
      </c>
      <c r="AE264" s="15">
        <v>241.87</v>
      </c>
      <c r="AF264" s="15">
        <v>0</v>
      </c>
      <c r="AG264" s="15">
        <v>0</v>
      </c>
      <c r="AH264" s="15">
        <v>0</v>
      </c>
      <c r="AI264" s="15">
        <v>0</v>
      </c>
      <c r="AJ264" s="15">
        <v>0</v>
      </c>
      <c r="AK264" s="15">
        <v>0</v>
      </c>
      <c r="AL264" s="15"/>
      <c r="AM264" s="15"/>
      <c r="AN264" s="15">
        <f t="shared" ref="AN264:AN274" si="38">SUM(M264:AM264)</f>
        <v>1211.99</v>
      </c>
      <c r="AO264" s="15">
        <f t="shared" si="35"/>
        <v>134.67000000000007</v>
      </c>
      <c r="AP264" s="80" t="s">
        <v>358</v>
      </c>
      <c r="AQ264" s="91" t="s">
        <v>359</v>
      </c>
      <c r="AS264" s="48">
        <f t="shared" si="32"/>
        <v>4.0000000001327862E-3</v>
      </c>
    </row>
    <row r="265" spans="1:45" s="47" customFormat="1" ht="50.1" customHeight="1">
      <c r="A265" s="55" t="s">
        <v>1271</v>
      </c>
      <c r="B265" s="14" t="s">
        <v>255</v>
      </c>
      <c r="C265" s="14" t="s">
        <v>1272</v>
      </c>
      <c r="D265" s="14" t="s">
        <v>96</v>
      </c>
      <c r="E265" s="14" t="s">
        <v>1273</v>
      </c>
      <c r="F265" s="46" t="s">
        <v>1274</v>
      </c>
      <c r="G265" s="46" t="s">
        <v>1104</v>
      </c>
      <c r="H265" s="14" t="s">
        <v>10</v>
      </c>
      <c r="I265" s="57">
        <v>42186</v>
      </c>
      <c r="J265" s="15">
        <v>1200</v>
      </c>
      <c r="K265" s="15">
        <f t="shared" si="33"/>
        <v>120</v>
      </c>
      <c r="L265" s="15">
        <f t="shared" si="34"/>
        <v>1080</v>
      </c>
      <c r="M265" s="15">
        <v>0</v>
      </c>
      <c r="N265" s="15">
        <v>0</v>
      </c>
      <c r="O265" s="15">
        <v>0</v>
      </c>
      <c r="P265" s="15">
        <v>0</v>
      </c>
      <c r="Q265" s="15">
        <v>0</v>
      </c>
      <c r="R265" s="15">
        <v>0</v>
      </c>
      <c r="S265" s="15">
        <v>0</v>
      </c>
      <c r="T265" s="15">
        <v>0</v>
      </c>
      <c r="U265" s="15">
        <v>0</v>
      </c>
      <c r="V265" s="16">
        <v>0</v>
      </c>
      <c r="W265" s="15">
        <v>0</v>
      </c>
      <c r="X265" s="15">
        <v>0</v>
      </c>
      <c r="Y265" s="15">
        <v>0</v>
      </c>
      <c r="Z265" s="15">
        <v>0</v>
      </c>
      <c r="AA265" s="15">
        <v>0</v>
      </c>
      <c r="AB265" s="15">
        <v>0</v>
      </c>
      <c r="AC265" s="15">
        <v>0</v>
      </c>
      <c r="AD265" s="15">
        <v>0</v>
      </c>
      <c r="AE265" s="15">
        <v>108</v>
      </c>
      <c r="AF265" s="15">
        <v>0</v>
      </c>
      <c r="AG265" s="15">
        <v>216</v>
      </c>
      <c r="AH265" s="15">
        <v>0</v>
      </c>
      <c r="AI265" s="15">
        <v>216</v>
      </c>
      <c r="AJ265" s="15">
        <v>216</v>
      </c>
      <c r="AK265" s="15">
        <v>216</v>
      </c>
      <c r="AL265" s="15">
        <v>108</v>
      </c>
      <c r="AM265" s="15"/>
      <c r="AN265" s="15">
        <f t="shared" si="38"/>
        <v>1080</v>
      </c>
      <c r="AO265" s="15">
        <f t="shared" si="35"/>
        <v>120</v>
      </c>
      <c r="AP265" s="80" t="s">
        <v>1345</v>
      </c>
      <c r="AQ265" s="91" t="s">
        <v>1096</v>
      </c>
      <c r="AS265" s="48">
        <f t="shared" si="32"/>
        <v>0</v>
      </c>
    </row>
    <row r="266" spans="1:45" s="47" customFormat="1" ht="50.1" customHeight="1">
      <c r="A266" s="72" t="s">
        <v>1378</v>
      </c>
      <c r="B266" s="14" t="s">
        <v>1105</v>
      </c>
      <c r="C266" s="14" t="s">
        <v>135</v>
      </c>
      <c r="D266" s="56" t="s">
        <v>96</v>
      </c>
      <c r="E266" s="56" t="s">
        <v>1419</v>
      </c>
      <c r="F266" s="56" t="s">
        <v>1418</v>
      </c>
      <c r="G266" s="46" t="s">
        <v>1104</v>
      </c>
      <c r="H266" s="14" t="s">
        <v>10</v>
      </c>
      <c r="I266" s="57">
        <v>42217</v>
      </c>
      <c r="J266" s="15">
        <v>1152</v>
      </c>
      <c r="K266" s="15">
        <f t="shared" si="33"/>
        <v>115.2</v>
      </c>
      <c r="L266" s="15">
        <f t="shared" si="34"/>
        <v>1036.8</v>
      </c>
      <c r="M266" s="15">
        <v>0</v>
      </c>
      <c r="N266" s="15">
        <v>0</v>
      </c>
      <c r="O266" s="15">
        <v>0</v>
      </c>
      <c r="P266" s="15">
        <v>0</v>
      </c>
      <c r="Q266" s="15">
        <v>0</v>
      </c>
      <c r="R266" s="15">
        <v>0</v>
      </c>
      <c r="S266" s="15">
        <v>0</v>
      </c>
      <c r="T266" s="15">
        <v>0</v>
      </c>
      <c r="U266" s="15">
        <v>0</v>
      </c>
      <c r="V266" s="15">
        <v>0</v>
      </c>
      <c r="W266" s="15">
        <v>0</v>
      </c>
      <c r="X266" s="15">
        <v>0</v>
      </c>
      <c r="Y266" s="15">
        <v>0</v>
      </c>
      <c r="Z266" s="15">
        <v>0</v>
      </c>
      <c r="AA266" s="15">
        <v>0</v>
      </c>
      <c r="AB266" s="15">
        <v>0</v>
      </c>
      <c r="AC266" s="15">
        <v>0</v>
      </c>
      <c r="AD266" s="15">
        <v>0</v>
      </c>
      <c r="AE266" s="15">
        <v>86.4</v>
      </c>
      <c r="AF266" s="15">
        <v>0</v>
      </c>
      <c r="AG266" s="15">
        <v>207.36</v>
      </c>
      <c r="AH266" s="15">
        <v>0</v>
      </c>
      <c r="AI266" s="15">
        <v>207.36</v>
      </c>
      <c r="AJ266" s="15">
        <v>207.36</v>
      </c>
      <c r="AK266" s="15">
        <v>207.36</v>
      </c>
      <c r="AL266" s="15">
        <v>120.96</v>
      </c>
      <c r="AM266" s="15"/>
      <c r="AN266" s="15">
        <f t="shared" si="38"/>
        <v>1036.8</v>
      </c>
      <c r="AO266" s="15">
        <f t="shared" si="35"/>
        <v>115.20000000000005</v>
      </c>
      <c r="AP266" s="80" t="s">
        <v>1472</v>
      </c>
      <c r="AQ266" s="91" t="s">
        <v>154</v>
      </c>
      <c r="AS266" s="48">
        <f t="shared" si="32"/>
        <v>0</v>
      </c>
    </row>
    <row r="267" spans="1:45" s="47" customFormat="1" ht="50.1" customHeight="1">
      <c r="A267" s="72" t="s">
        <v>1379</v>
      </c>
      <c r="B267" s="14" t="s">
        <v>1105</v>
      </c>
      <c r="C267" s="14" t="s">
        <v>135</v>
      </c>
      <c r="D267" s="56" t="s">
        <v>96</v>
      </c>
      <c r="E267" s="56" t="s">
        <v>1420</v>
      </c>
      <c r="F267" s="56" t="s">
        <v>1418</v>
      </c>
      <c r="G267" s="46" t="s">
        <v>1104</v>
      </c>
      <c r="H267" s="14" t="s">
        <v>10</v>
      </c>
      <c r="I267" s="57">
        <v>42217</v>
      </c>
      <c r="J267" s="15">
        <v>1152</v>
      </c>
      <c r="K267" s="15">
        <f t="shared" si="33"/>
        <v>115.2</v>
      </c>
      <c r="L267" s="15">
        <f t="shared" si="34"/>
        <v>1036.8</v>
      </c>
      <c r="M267" s="15">
        <v>0</v>
      </c>
      <c r="N267" s="15">
        <v>0</v>
      </c>
      <c r="O267" s="15">
        <v>0</v>
      </c>
      <c r="P267" s="15">
        <v>0</v>
      </c>
      <c r="Q267" s="15">
        <v>0</v>
      </c>
      <c r="R267" s="15">
        <v>0</v>
      </c>
      <c r="S267" s="15">
        <v>0</v>
      </c>
      <c r="T267" s="15">
        <v>0</v>
      </c>
      <c r="U267" s="15">
        <v>0</v>
      </c>
      <c r="V267" s="15">
        <v>0</v>
      </c>
      <c r="W267" s="15">
        <v>0</v>
      </c>
      <c r="X267" s="15">
        <v>0</v>
      </c>
      <c r="Y267" s="15">
        <v>0</v>
      </c>
      <c r="Z267" s="15">
        <v>0</v>
      </c>
      <c r="AA267" s="15">
        <v>0</v>
      </c>
      <c r="AB267" s="15">
        <v>0</v>
      </c>
      <c r="AC267" s="15">
        <v>0</v>
      </c>
      <c r="AD267" s="15">
        <v>0</v>
      </c>
      <c r="AE267" s="15">
        <v>86.4</v>
      </c>
      <c r="AF267" s="15">
        <v>0</v>
      </c>
      <c r="AG267" s="15">
        <v>207.36</v>
      </c>
      <c r="AH267" s="15">
        <v>0</v>
      </c>
      <c r="AI267" s="15">
        <v>207.36</v>
      </c>
      <c r="AJ267" s="15">
        <v>207.36</v>
      </c>
      <c r="AK267" s="15">
        <v>207.36</v>
      </c>
      <c r="AL267" s="15">
        <v>120.96</v>
      </c>
      <c r="AM267" s="15"/>
      <c r="AN267" s="15">
        <f t="shared" si="38"/>
        <v>1036.8</v>
      </c>
      <c r="AO267" s="15">
        <f t="shared" si="35"/>
        <v>115.20000000000005</v>
      </c>
      <c r="AP267" s="80" t="s">
        <v>1530</v>
      </c>
      <c r="AQ267" s="91" t="s">
        <v>1459</v>
      </c>
      <c r="AS267" s="48">
        <f t="shared" si="32"/>
        <v>0</v>
      </c>
    </row>
    <row r="268" spans="1:45" s="47" customFormat="1" ht="50.1" customHeight="1">
      <c r="A268" s="72" t="s">
        <v>1380</v>
      </c>
      <c r="B268" s="14" t="s">
        <v>1105</v>
      </c>
      <c r="C268" s="14" t="s">
        <v>135</v>
      </c>
      <c r="D268" s="56" t="s">
        <v>96</v>
      </c>
      <c r="E268" s="56" t="s">
        <v>1421</v>
      </c>
      <c r="F268" s="56" t="s">
        <v>1418</v>
      </c>
      <c r="G268" s="46" t="s">
        <v>1104</v>
      </c>
      <c r="H268" s="14" t="s">
        <v>10</v>
      </c>
      <c r="I268" s="57">
        <v>42217</v>
      </c>
      <c r="J268" s="15">
        <v>1152</v>
      </c>
      <c r="K268" s="15">
        <f t="shared" si="33"/>
        <v>115.2</v>
      </c>
      <c r="L268" s="15">
        <f t="shared" si="34"/>
        <v>1036.8</v>
      </c>
      <c r="M268" s="15">
        <v>0</v>
      </c>
      <c r="N268" s="15">
        <v>0</v>
      </c>
      <c r="O268" s="15">
        <v>0</v>
      </c>
      <c r="P268" s="15">
        <v>0</v>
      </c>
      <c r="Q268" s="15">
        <v>0</v>
      </c>
      <c r="R268" s="15">
        <v>0</v>
      </c>
      <c r="S268" s="15">
        <v>0</v>
      </c>
      <c r="T268" s="15">
        <v>0</v>
      </c>
      <c r="U268" s="15">
        <v>0</v>
      </c>
      <c r="V268" s="15">
        <v>0</v>
      </c>
      <c r="W268" s="15">
        <v>0</v>
      </c>
      <c r="X268" s="15">
        <v>0</v>
      </c>
      <c r="Y268" s="15">
        <v>0</v>
      </c>
      <c r="Z268" s="15">
        <v>0</v>
      </c>
      <c r="AA268" s="15">
        <v>0</v>
      </c>
      <c r="AB268" s="15">
        <v>0</v>
      </c>
      <c r="AC268" s="15">
        <v>0</v>
      </c>
      <c r="AD268" s="15">
        <v>0</v>
      </c>
      <c r="AE268" s="15">
        <v>86.4</v>
      </c>
      <c r="AF268" s="15">
        <v>0</v>
      </c>
      <c r="AG268" s="15">
        <v>207.36</v>
      </c>
      <c r="AH268" s="15">
        <v>0</v>
      </c>
      <c r="AI268" s="15">
        <v>207.36</v>
      </c>
      <c r="AJ268" s="15">
        <v>207.36</v>
      </c>
      <c r="AK268" s="15">
        <v>207.36</v>
      </c>
      <c r="AL268" s="15">
        <v>120.96</v>
      </c>
      <c r="AM268" s="15"/>
      <c r="AN268" s="15">
        <f t="shared" si="38"/>
        <v>1036.8</v>
      </c>
      <c r="AO268" s="15">
        <f t="shared" si="35"/>
        <v>115.20000000000005</v>
      </c>
      <c r="AP268" s="80" t="s">
        <v>1479</v>
      </c>
      <c r="AQ268" s="91" t="s">
        <v>1480</v>
      </c>
      <c r="AS268" s="48">
        <f t="shared" si="32"/>
        <v>0</v>
      </c>
    </row>
    <row r="269" spans="1:45" s="47" customFormat="1" ht="50.1" customHeight="1">
      <c r="A269" s="72" t="s">
        <v>1381</v>
      </c>
      <c r="B269" s="14" t="s">
        <v>1105</v>
      </c>
      <c r="C269" s="14" t="s">
        <v>135</v>
      </c>
      <c r="D269" s="56" t="s">
        <v>96</v>
      </c>
      <c r="E269" s="56" t="s">
        <v>1422</v>
      </c>
      <c r="F269" s="56" t="s">
        <v>1418</v>
      </c>
      <c r="G269" s="46" t="s">
        <v>1104</v>
      </c>
      <c r="H269" s="14" t="s">
        <v>10</v>
      </c>
      <c r="I269" s="57">
        <v>42217</v>
      </c>
      <c r="J269" s="15">
        <v>1152</v>
      </c>
      <c r="K269" s="15">
        <f t="shared" si="33"/>
        <v>115.2</v>
      </c>
      <c r="L269" s="15">
        <f t="shared" si="34"/>
        <v>1036.8</v>
      </c>
      <c r="M269" s="15">
        <v>0</v>
      </c>
      <c r="N269" s="15">
        <v>0</v>
      </c>
      <c r="O269" s="15">
        <v>0</v>
      </c>
      <c r="P269" s="15">
        <v>0</v>
      </c>
      <c r="Q269" s="15">
        <v>0</v>
      </c>
      <c r="R269" s="15">
        <v>0</v>
      </c>
      <c r="S269" s="15">
        <v>0</v>
      </c>
      <c r="T269" s="15">
        <v>0</v>
      </c>
      <c r="U269" s="15">
        <v>0</v>
      </c>
      <c r="V269" s="15">
        <v>0</v>
      </c>
      <c r="W269" s="15">
        <v>0</v>
      </c>
      <c r="X269" s="15">
        <v>0</v>
      </c>
      <c r="Y269" s="15">
        <v>0</v>
      </c>
      <c r="Z269" s="15">
        <v>0</v>
      </c>
      <c r="AA269" s="15">
        <v>0</v>
      </c>
      <c r="AB269" s="15">
        <v>0</v>
      </c>
      <c r="AC269" s="15">
        <v>0</v>
      </c>
      <c r="AD269" s="15">
        <v>0</v>
      </c>
      <c r="AE269" s="15">
        <v>86.4</v>
      </c>
      <c r="AF269" s="15">
        <v>0</v>
      </c>
      <c r="AG269" s="15">
        <v>207.36</v>
      </c>
      <c r="AH269" s="15">
        <v>0</v>
      </c>
      <c r="AI269" s="15">
        <v>207.36</v>
      </c>
      <c r="AJ269" s="15">
        <v>207.36</v>
      </c>
      <c r="AK269" s="15">
        <v>207.36</v>
      </c>
      <c r="AL269" s="15">
        <v>120.96</v>
      </c>
      <c r="AM269" s="15"/>
      <c r="AN269" s="15">
        <f t="shared" si="38"/>
        <v>1036.8</v>
      </c>
      <c r="AO269" s="15">
        <f t="shared" si="35"/>
        <v>115.20000000000005</v>
      </c>
      <c r="AP269" s="80" t="s">
        <v>1755</v>
      </c>
      <c r="AQ269" s="91" t="s">
        <v>1100</v>
      </c>
      <c r="AS269" s="48">
        <f t="shared" si="32"/>
        <v>0</v>
      </c>
    </row>
    <row r="270" spans="1:45" s="47" customFormat="1" ht="50.1" customHeight="1">
      <c r="A270" s="72" t="s">
        <v>1382</v>
      </c>
      <c r="B270" s="14" t="s">
        <v>1105</v>
      </c>
      <c r="C270" s="14" t="s">
        <v>135</v>
      </c>
      <c r="D270" s="56" t="s">
        <v>96</v>
      </c>
      <c r="E270" s="56" t="s">
        <v>1423</v>
      </c>
      <c r="F270" s="56" t="s">
        <v>1418</v>
      </c>
      <c r="G270" s="46" t="s">
        <v>1104</v>
      </c>
      <c r="H270" s="14" t="s">
        <v>10</v>
      </c>
      <c r="I270" s="57">
        <v>42217</v>
      </c>
      <c r="J270" s="15">
        <v>1152</v>
      </c>
      <c r="K270" s="15">
        <f t="shared" si="33"/>
        <v>115.2</v>
      </c>
      <c r="L270" s="15">
        <f t="shared" si="34"/>
        <v>1036.8</v>
      </c>
      <c r="M270" s="15">
        <v>0</v>
      </c>
      <c r="N270" s="15">
        <v>0</v>
      </c>
      <c r="O270" s="15">
        <v>0</v>
      </c>
      <c r="P270" s="15">
        <v>0</v>
      </c>
      <c r="Q270" s="15">
        <v>0</v>
      </c>
      <c r="R270" s="15">
        <v>0</v>
      </c>
      <c r="S270" s="15">
        <v>0</v>
      </c>
      <c r="T270" s="15">
        <v>0</v>
      </c>
      <c r="U270" s="15">
        <v>0</v>
      </c>
      <c r="V270" s="15">
        <v>0</v>
      </c>
      <c r="W270" s="15">
        <v>0</v>
      </c>
      <c r="X270" s="15">
        <v>0</v>
      </c>
      <c r="Y270" s="15">
        <v>0</v>
      </c>
      <c r="Z270" s="15">
        <v>0</v>
      </c>
      <c r="AA270" s="15">
        <v>0</v>
      </c>
      <c r="AB270" s="15">
        <v>0</v>
      </c>
      <c r="AC270" s="15">
        <v>0</v>
      </c>
      <c r="AD270" s="15">
        <v>0</v>
      </c>
      <c r="AE270" s="15">
        <v>86.4</v>
      </c>
      <c r="AF270" s="15">
        <v>0</v>
      </c>
      <c r="AG270" s="15">
        <v>207.36</v>
      </c>
      <c r="AH270" s="15">
        <v>0</v>
      </c>
      <c r="AI270" s="15">
        <v>207.36</v>
      </c>
      <c r="AJ270" s="15">
        <v>207.36</v>
      </c>
      <c r="AK270" s="15">
        <v>207.36</v>
      </c>
      <c r="AL270" s="15">
        <v>120.96</v>
      </c>
      <c r="AM270" s="15"/>
      <c r="AN270" s="15">
        <f t="shared" si="38"/>
        <v>1036.8</v>
      </c>
      <c r="AO270" s="15">
        <f t="shared" si="35"/>
        <v>115.20000000000005</v>
      </c>
      <c r="AP270" s="80" t="s">
        <v>1630</v>
      </c>
      <c r="AQ270" s="91" t="s">
        <v>1509</v>
      </c>
      <c r="AS270" s="48">
        <f t="shared" si="32"/>
        <v>0</v>
      </c>
    </row>
    <row r="271" spans="1:45" s="47" customFormat="1" ht="50.1" customHeight="1">
      <c r="A271" s="72" t="s">
        <v>1383</v>
      </c>
      <c r="B271" s="14" t="s">
        <v>1105</v>
      </c>
      <c r="C271" s="14" t="s">
        <v>135</v>
      </c>
      <c r="D271" s="56" t="s">
        <v>96</v>
      </c>
      <c r="E271" s="56" t="s">
        <v>1424</v>
      </c>
      <c r="F271" s="56" t="s">
        <v>1418</v>
      </c>
      <c r="G271" s="46" t="s">
        <v>1104</v>
      </c>
      <c r="H271" s="14" t="s">
        <v>10</v>
      </c>
      <c r="I271" s="57">
        <v>42217</v>
      </c>
      <c r="J271" s="15">
        <v>1152</v>
      </c>
      <c r="K271" s="15">
        <f t="shared" si="33"/>
        <v>115.2</v>
      </c>
      <c r="L271" s="15">
        <f t="shared" si="34"/>
        <v>1036.8</v>
      </c>
      <c r="M271" s="15">
        <v>0</v>
      </c>
      <c r="N271" s="15">
        <v>0</v>
      </c>
      <c r="O271" s="15">
        <v>0</v>
      </c>
      <c r="P271" s="15">
        <v>0</v>
      </c>
      <c r="Q271" s="15">
        <v>0</v>
      </c>
      <c r="R271" s="15">
        <v>0</v>
      </c>
      <c r="S271" s="15">
        <v>0</v>
      </c>
      <c r="T271" s="15">
        <v>0</v>
      </c>
      <c r="U271" s="15">
        <v>0</v>
      </c>
      <c r="V271" s="15">
        <v>0</v>
      </c>
      <c r="W271" s="15">
        <v>0</v>
      </c>
      <c r="X271" s="15">
        <v>0</v>
      </c>
      <c r="Y271" s="15">
        <v>0</v>
      </c>
      <c r="Z271" s="15">
        <v>0</v>
      </c>
      <c r="AA271" s="15">
        <v>0</v>
      </c>
      <c r="AB271" s="15">
        <v>0</v>
      </c>
      <c r="AC271" s="15">
        <v>0</v>
      </c>
      <c r="AD271" s="15">
        <v>0</v>
      </c>
      <c r="AE271" s="15">
        <v>86.4</v>
      </c>
      <c r="AF271" s="15">
        <v>0</v>
      </c>
      <c r="AG271" s="15">
        <v>207.36</v>
      </c>
      <c r="AH271" s="15">
        <v>0</v>
      </c>
      <c r="AI271" s="15">
        <v>207.36</v>
      </c>
      <c r="AJ271" s="15">
        <v>207.36</v>
      </c>
      <c r="AK271" s="15">
        <v>207.36</v>
      </c>
      <c r="AL271" s="15">
        <v>120.96</v>
      </c>
      <c r="AM271" s="15"/>
      <c r="AN271" s="15">
        <f t="shared" si="38"/>
        <v>1036.8</v>
      </c>
      <c r="AO271" s="15">
        <f t="shared" si="35"/>
        <v>115.20000000000005</v>
      </c>
      <c r="AP271" s="80" t="s">
        <v>1941</v>
      </c>
      <c r="AQ271" s="91" t="s">
        <v>176</v>
      </c>
      <c r="AS271" s="48">
        <f t="shared" si="32"/>
        <v>0</v>
      </c>
    </row>
    <row r="272" spans="1:45" s="47" customFormat="1" ht="50.1" customHeight="1">
      <c r="A272" s="72" t="s">
        <v>1384</v>
      </c>
      <c r="B272" s="14" t="s">
        <v>1105</v>
      </c>
      <c r="C272" s="14" t="s">
        <v>135</v>
      </c>
      <c r="D272" s="56" t="s">
        <v>96</v>
      </c>
      <c r="E272" s="56" t="s">
        <v>1425</v>
      </c>
      <c r="F272" s="56" t="s">
        <v>1418</v>
      </c>
      <c r="G272" s="46" t="s">
        <v>1104</v>
      </c>
      <c r="H272" s="14" t="s">
        <v>10</v>
      </c>
      <c r="I272" s="57">
        <v>42217</v>
      </c>
      <c r="J272" s="15">
        <v>1152</v>
      </c>
      <c r="K272" s="15">
        <f t="shared" si="33"/>
        <v>115.2</v>
      </c>
      <c r="L272" s="15">
        <f t="shared" si="34"/>
        <v>1036.8</v>
      </c>
      <c r="M272" s="15">
        <v>0</v>
      </c>
      <c r="N272" s="15">
        <v>0</v>
      </c>
      <c r="O272" s="15">
        <v>0</v>
      </c>
      <c r="P272" s="15">
        <v>0</v>
      </c>
      <c r="Q272" s="15">
        <v>0</v>
      </c>
      <c r="R272" s="15">
        <v>0</v>
      </c>
      <c r="S272" s="15">
        <v>0</v>
      </c>
      <c r="T272" s="15">
        <v>0</v>
      </c>
      <c r="U272" s="15">
        <v>0</v>
      </c>
      <c r="V272" s="15">
        <v>0</v>
      </c>
      <c r="W272" s="15">
        <v>0</v>
      </c>
      <c r="X272" s="15">
        <v>0</v>
      </c>
      <c r="Y272" s="15">
        <v>0</v>
      </c>
      <c r="Z272" s="15">
        <v>0</v>
      </c>
      <c r="AA272" s="15">
        <v>0</v>
      </c>
      <c r="AB272" s="15">
        <v>0</v>
      </c>
      <c r="AC272" s="15">
        <v>0</v>
      </c>
      <c r="AD272" s="15">
        <v>0</v>
      </c>
      <c r="AE272" s="15">
        <v>86.4</v>
      </c>
      <c r="AF272" s="15">
        <v>0</v>
      </c>
      <c r="AG272" s="15">
        <v>207.36</v>
      </c>
      <c r="AH272" s="15">
        <v>0</v>
      </c>
      <c r="AI272" s="15">
        <v>207.36</v>
      </c>
      <c r="AJ272" s="15">
        <v>207.36</v>
      </c>
      <c r="AK272" s="15">
        <v>207.36</v>
      </c>
      <c r="AL272" s="15">
        <v>120.96</v>
      </c>
      <c r="AM272" s="15"/>
      <c r="AN272" s="15">
        <f t="shared" si="38"/>
        <v>1036.8</v>
      </c>
      <c r="AO272" s="15">
        <f t="shared" si="35"/>
        <v>115.20000000000005</v>
      </c>
      <c r="AP272" s="80" t="s">
        <v>1460</v>
      </c>
      <c r="AQ272" s="91" t="s">
        <v>1100</v>
      </c>
      <c r="AS272" s="48">
        <f t="shared" si="32"/>
        <v>0</v>
      </c>
    </row>
    <row r="273" spans="1:58" s="47" customFormat="1" ht="50.1" customHeight="1">
      <c r="A273" s="72" t="s">
        <v>1385</v>
      </c>
      <c r="B273" s="14" t="s">
        <v>1105</v>
      </c>
      <c r="C273" s="14" t="s">
        <v>135</v>
      </c>
      <c r="D273" s="56" t="s">
        <v>96</v>
      </c>
      <c r="E273" s="56" t="s">
        <v>1426</v>
      </c>
      <c r="F273" s="56" t="s">
        <v>1418</v>
      </c>
      <c r="G273" s="46" t="s">
        <v>1104</v>
      </c>
      <c r="H273" s="14" t="s">
        <v>10</v>
      </c>
      <c r="I273" s="57">
        <v>42217</v>
      </c>
      <c r="J273" s="15">
        <v>1152</v>
      </c>
      <c r="K273" s="15">
        <f t="shared" si="33"/>
        <v>115.2</v>
      </c>
      <c r="L273" s="15">
        <f t="shared" si="34"/>
        <v>1036.8</v>
      </c>
      <c r="M273" s="15">
        <v>0</v>
      </c>
      <c r="N273" s="15">
        <v>0</v>
      </c>
      <c r="O273" s="15">
        <v>0</v>
      </c>
      <c r="P273" s="15">
        <v>0</v>
      </c>
      <c r="Q273" s="15">
        <v>0</v>
      </c>
      <c r="R273" s="15">
        <v>0</v>
      </c>
      <c r="S273" s="15">
        <v>0</v>
      </c>
      <c r="T273" s="15">
        <v>0</v>
      </c>
      <c r="U273" s="15">
        <v>0</v>
      </c>
      <c r="V273" s="15">
        <v>0</v>
      </c>
      <c r="W273" s="15">
        <v>0</v>
      </c>
      <c r="X273" s="15">
        <v>0</v>
      </c>
      <c r="Y273" s="15">
        <v>0</v>
      </c>
      <c r="Z273" s="15">
        <v>0</v>
      </c>
      <c r="AA273" s="15">
        <v>0</v>
      </c>
      <c r="AB273" s="15">
        <v>0</v>
      </c>
      <c r="AC273" s="15">
        <v>0</v>
      </c>
      <c r="AD273" s="15">
        <v>0</v>
      </c>
      <c r="AE273" s="15">
        <v>86.4</v>
      </c>
      <c r="AF273" s="15">
        <v>0</v>
      </c>
      <c r="AG273" s="15">
        <v>207.36</v>
      </c>
      <c r="AH273" s="15">
        <v>0</v>
      </c>
      <c r="AI273" s="15">
        <v>207.36</v>
      </c>
      <c r="AJ273" s="15">
        <v>207.36</v>
      </c>
      <c r="AK273" s="15">
        <v>207.36</v>
      </c>
      <c r="AL273" s="15">
        <v>120.96</v>
      </c>
      <c r="AM273" s="15"/>
      <c r="AN273" s="15">
        <f t="shared" si="38"/>
        <v>1036.8</v>
      </c>
      <c r="AO273" s="15">
        <f t="shared" si="35"/>
        <v>115.20000000000005</v>
      </c>
      <c r="AP273" s="80" t="s">
        <v>1468</v>
      </c>
      <c r="AQ273" s="91" t="s">
        <v>1312</v>
      </c>
      <c r="AS273" s="48">
        <f t="shared" si="32"/>
        <v>0</v>
      </c>
    </row>
    <row r="274" spans="1:58" s="47" customFormat="1" ht="50.1" customHeight="1">
      <c r="A274" s="72" t="s">
        <v>1386</v>
      </c>
      <c r="B274" s="14" t="s">
        <v>1105</v>
      </c>
      <c r="C274" s="14" t="s">
        <v>135</v>
      </c>
      <c r="D274" s="56" t="s">
        <v>96</v>
      </c>
      <c r="E274" s="56" t="s">
        <v>1427</v>
      </c>
      <c r="F274" s="56" t="s">
        <v>1418</v>
      </c>
      <c r="G274" s="46" t="s">
        <v>1104</v>
      </c>
      <c r="H274" s="14" t="s">
        <v>10</v>
      </c>
      <c r="I274" s="57">
        <v>42217</v>
      </c>
      <c r="J274" s="15">
        <v>1152</v>
      </c>
      <c r="K274" s="15">
        <f t="shared" si="33"/>
        <v>115.2</v>
      </c>
      <c r="L274" s="15">
        <f t="shared" si="34"/>
        <v>1036.8</v>
      </c>
      <c r="M274" s="15">
        <v>0</v>
      </c>
      <c r="N274" s="15">
        <v>0</v>
      </c>
      <c r="O274" s="15">
        <v>0</v>
      </c>
      <c r="P274" s="15">
        <v>0</v>
      </c>
      <c r="Q274" s="15">
        <v>0</v>
      </c>
      <c r="R274" s="15">
        <v>0</v>
      </c>
      <c r="S274" s="15">
        <v>0</v>
      </c>
      <c r="T274" s="15">
        <v>0</v>
      </c>
      <c r="U274" s="15">
        <v>0</v>
      </c>
      <c r="V274" s="15">
        <v>0</v>
      </c>
      <c r="W274" s="15">
        <v>0</v>
      </c>
      <c r="X274" s="15">
        <v>0</v>
      </c>
      <c r="Y274" s="15">
        <v>0</v>
      </c>
      <c r="Z274" s="15">
        <v>0</v>
      </c>
      <c r="AA274" s="15">
        <v>0</v>
      </c>
      <c r="AB274" s="15">
        <v>0</v>
      </c>
      <c r="AC274" s="15">
        <v>0</v>
      </c>
      <c r="AD274" s="15">
        <v>0</v>
      </c>
      <c r="AE274" s="15">
        <v>86.4</v>
      </c>
      <c r="AF274" s="15">
        <v>0</v>
      </c>
      <c r="AG274" s="15">
        <v>207.36</v>
      </c>
      <c r="AH274" s="15">
        <v>0</v>
      </c>
      <c r="AI274" s="15">
        <v>207.36</v>
      </c>
      <c r="AJ274" s="15">
        <v>207.36</v>
      </c>
      <c r="AK274" s="15">
        <v>207.36</v>
      </c>
      <c r="AL274" s="15">
        <v>120.96</v>
      </c>
      <c r="AM274" s="15"/>
      <c r="AN274" s="15">
        <f t="shared" si="38"/>
        <v>1036.8</v>
      </c>
      <c r="AO274" s="15">
        <f t="shared" si="35"/>
        <v>115.20000000000005</v>
      </c>
      <c r="AP274" s="80" t="s">
        <v>1510</v>
      </c>
      <c r="AQ274" s="91" t="s">
        <v>175</v>
      </c>
      <c r="AS274" s="48">
        <f t="shared" si="32"/>
        <v>0</v>
      </c>
    </row>
    <row r="275" spans="1:58" s="47" customFormat="1" ht="50.1" customHeight="1">
      <c r="A275" s="72" t="s">
        <v>1387</v>
      </c>
      <c r="B275" s="14" t="s">
        <v>1105</v>
      </c>
      <c r="C275" s="14" t="s">
        <v>135</v>
      </c>
      <c r="D275" s="56" t="s">
        <v>96</v>
      </c>
      <c r="E275" s="56" t="s">
        <v>1428</v>
      </c>
      <c r="F275" s="56" t="s">
        <v>1418</v>
      </c>
      <c r="G275" s="46" t="s">
        <v>1104</v>
      </c>
      <c r="H275" s="14" t="s">
        <v>10</v>
      </c>
      <c r="I275" s="57">
        <v>42217</v>
      </c>
      <c r="J275" s="15">
        <v>1152</v>
      </c>
      <c r="K275" s="15">
        <f t="shared" si="33"/>
        <v>115.2</v>
      </c>
      <c r="L275" s="15">
        <f t="shared" si="34"/>
        <v>1036.8</v>
      </c>
      <c r="M275" s="15">
        <v>0</v>
      </c>
      <c r="N275" s="15">
        <v>0</v>
      </c>
      <c r="O275" s="15">
        <v>0</v>
      </c>
      <c r="P275" s="15">
        <v>0</v>
      </c>
      <c r="Q275" s="15">
        <v>0</v>
      </c>
      <c r="R275" s="15">
        <v>0</v>
      </c>
      <c r="S275" s="15">
        <v>0</v>
      </c>
      <c r="T275" s="15">
        <v>0</v>
      </c>
      <c r="U275" s="15">
        <v>0</v>
      </c>
      <c r="V275" s="15">
        <v>0</v>
      </c>
      <c r="W275" s="15">
        <v>0</v>
      </c>
      <c r="X275" s="15">
        <v>0</v>
      </c>
      <c r="Y275" s="15">
        <v>0</v>
      </c>
      <c r="Z275" s="15">
        <v>0</v>
      </c>
      <c r="AA275" s="15">
        <v>0</v>
      </c>
      <c r="AB275" s="15">
        <v>0</v>
      </c>
      <c r="AC275" s="15">
        <v>0</v>
      </c>
      <c r="AD275" s="15">
        <v>0</v>
      </c>
      <c r="AE275" s="15">
        <v>86.4</v>
      </c>
      <c r="AF275" s="15">
        <v>0</v>
      </c>
      <c r="AG275" s="15">
        <v>207.36</v>
      </c>
      <c r="AH275" s="15">
        <v>0</v>
      </c>
      <c r="AI275" s="15">
        <v>207.36</v>
      </c>
      <c r="AJ275" s="15">
        <v>207.36</v>
      </c>
      <c r="AK275" s="15">
        <v>207.36</v>
      </c>
      <c r="AL275" s="15">
        <v>120.96</v>
      </c>
      <c r="AM275" s="15"/>
      <c r="AN275" s="15">
        <f>SUM(M275:AM275)</f>
        <v>1036.8</v>
      </c>
      <c r="AO275" s="15">
        <f t="shared" si="35"/>
        <v>115.20000000000005</v>
      </c>
      <c r="AP275" s="80" t="s">
        <v>1850</v>
      </c>
      <c r="AQ275" s="91" t="s">
        <v>1803</v>
      </c>
      <c r="AS275" s="48">
        <f t="shared" si="32"/>
        <v>0</v>
      </c>
    </row>
    <row r="276" spans="1:58" s="47" customFormat="1" ht="50.1" customHeight="1">
      <c r="A276" s="72" t="s">
        <v>1388</v>
      </c>
      <c r="B276" s="14" t="s">
        <v>1105</v>
      </c>
      <c r="C276" s="14" t="s">
        <v>135</v>
      </c>
      <c r="D276" s="56" t="s">
        <v>96</v>
      </c>
      <c r="E276" s="56" t="s">
        <v>1429</v>
      </c>
      <c r="F276" s="56" t="s">
        <v>1418</v>
      </c>
      <c r="G276" s="46" t="s">
        <v>1104</v>
      </c>
      <c r="H276" s="14" t="s">
        <v>10</v>
      </c>
      <c r="I276" s="57">
        <v>42217</v>
      </c>
      <c r="J276" s="15">
        <v>1152</v>
      </c>
      <c r="K276" s="15">
        <f t="shared" si="33"/>
        <v>115.2</v>
      </c>
      <c r="L276" s="15">
        <f t="shared" si="34"/>
        <v>1036.8</v>
      </c>
      <c r="M276" s="15">
        <v>0</v>
      </c>
      <c r="N276" s="15">
        <v>0</v>
      </c>
      <c r="O276" s="15">
        <v>0</v>
      </c>
      <c r="P276" s="15">
        <v>0</v>
      </c>
      <c r="Q276" s="15">
        <v>0</v>
      </c>
      <c r="R276" s="15">
        <v>0</v>
      </c>
      <c r="S276" s="15">
        <v>0</v>
      </c>
      <c r="T276" s="15">
        <v>0</v>
      </c>
      <c r="U276" s="15">
        <v>0</v>
      </c>
      <c r="V276" s="15">
        <v>0</v>
      </c>
      <c r="W276" s="15">
        <v>0</v>
      </c>
      <c r="X276" s="15">
        <v>0</v>
      </c>
      <c r="Y276" s="15">
        <v>0</v>
      </c>
      <c r="Z276" s="15">
        <v>0</v>
      </c>
      <c r="AA276" s="15">
        <v>0</v>
      </c>
      <c r="AB276" s="15">
        <v>0</v>
      </c>
      <c r="AC276" s="15">
        <v>0</v>
      </c>
      <c r="AD276" s="15">
        <v>0</v>
      </c>
      <c r="AE276" s="15">
        <v>86.4</v>
      </c>
      <c r="AF276" s="15">
        <v>0</v>
      </c>
      <c r="AG276" s="15">
        <v>207.36</v>
      </c>
      <c r="AH276" s="15">
        <v>0</v>
      </c>
      <c r="AI276" s="15">
        <v>207.36</v>
      </c>
      <c r="AJ276" s="15">
        <v>207.36</v>
      </c>
      <c r="AK276" s="15">
        <v>207.36</v>
      </c>
      <c r="AL276" s="15">
        <v>120.96</v>
      </c>
      <c r="AM276" s="15"/>
      <c r="AN276" s="15">
        <f t="shared" ref="AN276:AN289" si="39">SUM(M276:AM276)</f>
        <v>1036.8</v>
      </c>
      <c r="AO276" s="15">
        <f t="shared" si="35"/>
        <v>115.20000000000005</v>
      </c>
      <c r="AP276" s="80" t="s">
        <v>1462</v>
      </c>
      <c r="AQ276" s="91" t="s">
        <v>1463</v>
      </c>
      <c r="AS276" s="48">
        <f t="shared" ref="AS276:AS424" si="40">L276-AN276</f>
        <v>0</v>
      </c>
    </row>
    <row r="277" spans="1:58" s="47" customFormat="1" ht="50.1" customHeight="1">
      <c r="A277" s="72" t="s">
        <v>1389</v>
      </c>
      <c r="B277" s="14" t="s">
        <v>1105</v>
      </c>
      <c r="C277" s="14" t="s">
        <v>135</v>
      </c>
      <c r="D277" s="56" t="s">
        <v>96</v>
      </c>
      <c r="E277" s="56" t="s">
        <v>1430</v>
      </c>
      <c r="F277" s="56" t="s">
        <v>1418</v>
      </c>
      <c r="G277" s="46" t="s">
        <v>1104</v>
      </c>
      <c r="H277" s="14" t="s">
        <v>10</v>
      </c>
      <c r="I277" s="57">
        <v>42217</v>
      </c>
      <c r="J277" s="15">
        <v>1152</v>
      </c>
      <c r="K277" s="15">
        <f t="shared" si="33"/>
        <v>115.2</v>
      </c>
      <c r="L277" s="15">
        <f t="shared" si="34"/>
        <v>1036.8</v>
      </c>
      <c r="M277" s="15">
        <v>0</v>
      </c>
      <c r="N277" s="15">
        <v>0</v>
      </c>
      <c r="O277" s="15">
        <v>0</v>
      </c>
      <c r="P277" s="15">
        <v>0</v>
      </c>
      <c r="Q277" s="15">
        <v>0</v>
      </c>
      <c r="R277" s="15">
        <v>0</v>
      </c>
      <c r="S277" s="15">
        <v>0</v>
      </c>
      <c r="T277" s="15">
        <v>0</v>
      </c>
      <c r="U277" s="15">
        <v>0</v>
      </c>
      <c r="V277" s="15">
        <v>0</v>
      </c>
      <c r="W277" s="15">
        <v>0</v>
      </c>
      <c r="X277" s="15">
        <v>0</v>
      </c>
      <c r="Y277" s="15">
        <v>0</v>
      </c>
      <c r="Z277" s="15">
        <v>0</v>
      </c>
      <c r="AA277" s="15">
        <v>0</v>
      </c>
      <c r="AB277" s="15">
        <v>0</v>
      </c>
      <c r="AC277" s="15">
        <v>0</v>
      </c>
      <c r="AD277" s="15">
        <v>0</v>
      </c>
      <c r="AE277" s="15">
        <v>86.4</v>
      </c>
      <c r="AF277" s="15">
        <v>0</v>
      </c>
      <c r="AG277" s="15">
        <v>207.36</v>
      </c>
      <c r="AH277" s="15">
        <v>0</v>
      </c>
      <c r="AI277" s="15">
        <v>207.36</v>
      </c>
      <c r="AJ277" s="15">
        <v>207.36</v>
      </c>
      <c r="AK277" s="15">
        <v>207.36</v>
      </c>
      <c r="AL277" s="15">
        <v>120.96</v>
      </c>
      <c r="AM277" s="15"/>
      <c r="AN277" s="15">
        <f t="shared" si="39"/>
        <v>1036.8</v>
      </c>
      <c r="AO277" s="15">
        <f t="shared" si="35"/>
        <v>115.20000000000005</v>
      </c>
      <c r="AP277" s="80" t="s">
        <v>1941</v>
      </c>
      <c r="AQ277" s="91" t="s">
        <v>1464</v>
      </c>
      <c r="AS277" s="48">
        <f t="shared" si="40"/>
        <v>0</v>
      </c>
    </row>
    <row r="278" spans="1:58" s="47" customFormat="1" ht="50.1" customHeight="1">
      <c r="A278" s="72" t="s">
        <v>1390</v>
      </c>
      <c r="B278" s="14" t="s">
        <v>1105</v>
      </c>
      <c r="C278" s="14" t="s">
        <v>135</v>
      </c>
      <c r="D278" s="56" t="s">
        <v>96</v>
      </c>
      <c r="E278" s="56" t="s">
        <v>1431</v>
      </c>
      <c r="F278" s="56" t="s">
        <v>1418</v>
      </c>
      <c r="G278" s="46" t="s">
        <v>1104</v>
      </c>
      <c r="H278" s="14" t="s">
        <v>10</v>
      </c>
      <c r="I278" s="57">
        <v>42217</v>
      </c>
      <c r="J278" s="15">
        <v>1152</v>
      </c>
      <c r="K278" s="15">
        <f t="shared" si="33"/>
        <v>115.2</v>
      </c>
      <c r="L278" s="15">
        <f t="shared" si="34"/>
        <v>1036.8</v>
      </c>
      <c r="M278" s="15">
        <v>0</v>
      </c>
      <c r="N278" s="15">
        <v>0</v>
      </c>
      <c r="O278" s="15">
        <v>0</v>
      </c>
      <c r="P278" s="15">
        <v>0</v>
      </c>
      <c r="Q278" s="15">
        <v>0</v>
      </c>
      <c r="R278" s="15">
        <v>0</v>
      </c>
      <c r="S278" s="15">
        <v>0</v>
      </c>
      <c r="T278" s="15">
        <v>0</v>
      </c>
      <c r="U278" s="15">
        <v>0</v>
      </c>
      <c r="V278" s="15">
        <v>0</v>
      </c>
      <c r="W278" s="15">
        <v>0</v>
      </c>
      <c r="X278" s="15">
        <v>0</v>
      </c>
      <c r="Y278" s="15">
        <v>0</v>
      </c>
      <c r="Z278" s="15">
        <v>0</v>
      </c>
      <c r="AA278" s="15">
        <v>0</v>
      </c>
      <c r="AB278" s="15">
        <v>0</v>
      </c>
      <c r="AC278" s="15">
        <v>0</v>
      </c>
      <c r="AD278" s="15">
        <v>0</v>
      </c>
      <c r="AE278" s="15">
        <v>86.4</v>
      </c>
      <c r="AF278" s="15">
        <v>0</v>
      </c>
      <c r="AG278" s="15">
        <v>207.36</v>
      </c>
      <c r="AH278" s="15">
        <v>0</v>
      </c>
      <c r="AI278" s="15">
        <v>207.36</v>
      </c>
      <c r="AJ278" s="15">
        <v>207.36</v>
      </c>
      <c r="AK278" s="15">
        <v>207.36</v>
      </c>
      <c r="AL278" s="15">
        <v>120.96</v>
      </c>
      <c r="AM278" s="15"/>
      <c r="AN278" s="15">
        <f t="shared" si="39"/>
        <v>1036.8</v>
      </c>
      <c r="AO278" s="15">
        <f t="shared" si="35"/>
        <v>115.20000000000005</v>
      </c>
      <c r="AP278" s="80" t="s">
        <v>1358</v>
      </c>
      <c r="AQ278" s="91" t="s">
        <v>1107</v>
      </c>
      <c r="AS278" s="48">
        <f t="shared" si="40"/>
        <v>0</v>
      </c>
    </row>
    <row r="279" spans="1:58" s="47" customFormat="1" ht="50.1" customHeight="1">
      <c r="A279" s="72" t="s">
        <v>1391</v>
      </c>
      <c r="B279" s="14" t="s">
        <v>1105</v>
      </c>
      <c r="C279" s="14" t="s">
        <v>135</v>
      </c>
      <c r="D279" s="56" t="s">
        <v>96</v>
      </c>
      <c r="E279" s="56" t="s">
        <v>1432</v>
      </c>
      <c r="F279" s="56" t="s">
        <v>1418</v>
      </c>
      <c r="G279" s="46" t="s">
        <v>1104</v>
      </c>
      <c r="H279" s="14" t="s">
        <v>10</v>
      </c>
      <c r="I279" s="57">
        <v>42217</v>
      </c>
      <c r="J279" s="15">
        <v>1152</v>
      </c>
      <c r="K279" s="15">
        <f t="shared" si="33"/>
        <v>115.2</v>
      </c>
      <c r="L279" s="15">
        <f t="shared" si="34"/>
        <v>1036.8</v>
      </c>
      <c r="M279" s="15">
        <v>0</v>
      </c>
      <c r="N279" s="15">
        <v>0</v>
      </c>
      <c r="O279" s="15">
        <v>0</v>
      </c>
      <c r="P279" s="15">
        <v>0</v>
      </c>
      <c r="Q279" s="15">
        <v>0</v>
      </c>
      <c r="R279" s="15">
        <v>0</v>
      </c>
      <c r="S279" s="15">
        <v>0</v>
      </c>
      <c r="T279" s="15">
        <v>0</v>
      </c>
      <c r="U279" s="15">
        <v>0</v>
      </c>
      <c r="V279" s="15">
        <v>0</v>
      </c>
      <c r="W279" s="15">
        <v>0</v>
      </c>
      <c r="X279" s="15">
        <v>0</v>
      </c>
      <c r="Y279" s="15">
        <v>0</v>
      </c>
      <c r="Z279" s="15">
        <v>0</v>
      </c>
      <c r="AA279" s="15">
        <v>0</v>
      </c>
      <c r="AB279" s="15">
        <v>0</v>
      </c>
      <c r="AC279" s="15">
        <v>0</v>
      </c>
      <c r="AD279" s="15">
        <v>0</v>
      </c>
      <c r="AE279" s="15">
        <v>86.4</v>
      </c>
      <c r="AF279" s="15">
        <v>0</v>
      </c>
      <c r="AG279" s="15">
        <v>207.36</v>
      </c>
      <c r="AH279" s="15">
        <v>0</v>
      </c>
      <c r="AI279" s="15">
        <v>207.36</v>
      </c>
      <c r="AJ279" s="15">
        <v>207.36</v>
      </c>
      <c r="AK279" s="15">
        <v>207.36</v>
      </c>
      <c r="AL279" s="15">
        <v>120.96</v>
      </c>
      <c r="AM279" s="15"/>
      <c r="AN279" s="15">
        <f t="shared" si="39"/>
        <v>1036.8</v>
      </c>
      <c r="AO279" s="15">
        <f t="shared" si="35"/>
        <v>115.20000000000005</v>
      </c>
      <c r="AP279" s="80" t="s">
        <v>1465</v>
      </c>
      <c r="AQ279" s="91" t="s">
        <v>1107</v>
      </c>
      <c r="AS279" s="48">
        <f t="shared" si="40"/>
        <v>0</v>
      </c>
    </row>
    <row r="280" spans="1:58" s="47" customFormat="1" ht="50.1" customHeight="1">
      <c r="A280" s="72" t="s">
        <v>1392</v>
      </c>
      <c r="B280" s="14" t="s">
        <v>1105</v>
      </c>
      <c r="C280" s="14" t="s">
        <v>135</v>
      </c>
      <c r="D280" s="56" t="s">
        <v>96</v>
      </c>
      <c r="E280" s="56" t="s">
        <v>1433</v>
      </c>
      <c r="F280" s="56" t="s">
        <v>1418</v>
      </c>
      <c r="G280" s="46" t="s">
        <v>1104</v>
      </c>
      <c r="H280" s="14" t="s">
        <v>10</v>
      </c>
      <c r="I280" s="57">
        <v>42217</v>
      </c>
      <c r="J280" s="15">
        <v>1152</v>
      </c>
      <c r="K280" s="15">
        <f t="shared" si="33"/>
        <v>115.2</v>
      </c>
      <c r="L280" s="15">
        <f t="shared" si="34"/>
        <v>1036.8</v>
      </c>
      <c r="M280" s="15">
        <v>0</v>
      </c>
      <c r="N280" s="15">
        <v>0</v>
      </c>
      <c r="O280" s="15">
        <v>0</v>
      </c>
      <c r="P280" s="15">
        <v>0</v>
      </c>
      <c r="Q280" s="15">
        <v>0</v>
      </c>
      <c r="R280" s="15">
        <v>0</v>
      </c>
      <c r="S280" s="15">
        <v>0</v>
      </c>
      <c r="T280" s="15">
        <v>0</v>
      </c>
      <c r="U280" s="15">
        <v>0</v>
      </c>
      <c r="V280" s="15">
        <v>0</v>
      </c>
      <c r="W280" s="15">
        <v>0</v>
      </c>
      <c r="X280" s="15">
        <v>0</v>
      </c>
      <c r="Y280" s="15">
        <v>0</v>
      </c>
      <c r="Z280" s="15">
        <v>0</v>
      </c>
      <c r="AA280" s="15">
        <v>0</v>
      </c>
      <c r="AB280" s="15">
        <v>0</v>
      </c>
      <c r="AC280" s="15">
        <v>0</v>
      </c>
      <c r="AD280" s="15">
        <v>0</v>
      </c>
      <c r="AE280" s="15">
        <v>86.4</v>
      </c>
      <c r="AF280" s="15">
        <v>0</v>
      </c>
      <c r="AG280" s="15">
        <v>207.36</v>
      </c>
      <c r="AH280" s="15">
        <v>0</v>
      </c>
      <c r="AI280" s="15">
        <v>207.36</v>
      </c>
      <c r="AJ280" s="15">
        <v>207.36</v>
      </c>
      <c r="AK280" s="15">
        <v>207.36</v>
      </c>
      <c r="AL280" s="15">
        <v>120.96</v>
      </c>
      <c r="AM280" s="15"/>
      <c r="AN280" s="15">
        <f t="shared" si="39"/>
        <v>1036.8</v>
      </c>
      <c r="AO280" s="15">
        <f t="shared" si="35"/>
        <v>115.20000000000005</v>
      </c>
      <c r="AP280" s="80" t="s">
        <v>1466</v>
      </c>
      <c r="AQ280" s="91" t="s">
        <v>1467</v>
      </c>
      <c r="AS280" s="48">
        <f t="shared" si="40"/>
        <v>0</v>
      </c>
      <c r="BF280" s="47" t="s">
        <v>2310</v>
      </c>
    </row>
    <row r="281" spans="1:58" s="47" customFormat="1" ht="50.1" customHeight="1">
      <c r="A281" s="72" t="s">
        <v>1393</v>
      </c>
      <c r="B281" s="14" t="s">
        <v>1105</v>
      </c>
      <c r="C281" s="14" t="s">
        <v>135</v>
      </c>
      <c r="D281" s="56" t="s">
        <v>96</v>
      </c>
      <c r="E281" s="56" t="s">
        <v>1434</v>
      </c>
      <c r="F281" s="56" t="s">
        <v>1418</v>
      </c>
      <c r="G281" s="46" t="s">
        <v>1104</v>
      </c>
      <c r="H281" s="14" t="s">
        <v>10</v>
      </c>
      <c r="I281" s="57">
        <v>42217</v>
      </c>
      <c r="J281" s="15">
        <v>1152</v>
      </c>
      <c r="K281" s="15">
        <f t="shared" si="33"/>
        <v>115.2</v>
      </c>
      <c r="L281" s="15">
        <f t="shared" si="34"/>
        <v>1036.8</v>
      </c>
      <c r="M281" s="15">
        <v>0</v>
      </c>
      <c r="N281" s="15">
        <v>0</v>
      </c>
      <c r="O281" s="15">
        <v>0</v>
      </c>
      <c r="P281" s="15">
        <v>0</v>
      </c>
      <c r="Q281" s="15">
        <v>0</v>
      </c>
      <c r="R281" s="15">
        <v>0</v>
      </c>
      <c r="S281" s="15">
        <v>0</v>
      </c>
      <c r="T281" s="15">
        <v>0</v>
      </c>
      <c r="U281" s="15">
        <v>0</v>
      </c>
      <c r="V281" s="15">
        <v>0</v>
      </c>
      <c r="W281" s="15">
        <v>0</v>
      </c>
      <c r="X281" s="15">
        <v>0</v>
      </c>
      <c r="Y281" s="15">
        <v>0</v>
      </c>
      <c r="Z281" s="15">
        <v>0</v>
      </c>
      <c r="AA281" s="15">
        <v>0</v>
      </c>
      <c r="AB281" s="15">
        <v>0</v>
      </c>
      <c r="AC281" s="15">
        <v>0</v>
      </c>
      <c r="AD281" s="15">
        <v>0</v>
      </c>
      <c r="AE281" s="15">
        <v>86.4</v>
      </c>
      <c r="AF281" s="15">
        <v>0</v>
      </c>
      <c r="AG281" s="15">
        <v>207.36</v>
      </c>
      <c r="AH281" s="15">
        <v>0</v>
      </c>
      <c r="AI281" s="15">
        <v>207.36</v>
      </c>
      <c r="AJ281" s="15">
        <v>207.36</v>
      </c>
      <c r="AK281" s="15">
        <v>207.36</v>
      </c>
      <c r="AL281" s="15">
        <v>120.96</v>
      </c>
      <c r="AM281" s="15"/>
      <c r="AN281" s="15">
        <f t="shared" si="39"/>
        <v>1036.8</v>
      </c>
      <c r="AO281" s="15">
        <f t="shared" si="35"/>
        <v>115.20000000000005</v>
      </c>
      <c r="AP281" s="80" t="s">
        <v>1512</v>
      </c>
      <c r="AQ281" s="91" t="s">
        <v>1252</v>
      </c>
      <c r="AS281" s="48">
        <f t="shared" si="40"/>
        <v>0</v>
      </c>
    </row>
    <row r="282" spans="1:58" s="47" customFormat="1" ht="50.1" customHeight="1">
      <c r="A282" s="72" t="s">
        <v>1394</v>
      </c>
      <c r="B282" s="14" t="s">
        <v>1105</v>
      </c>
      <c r="C282" s="14" t="s">
        <v>135</v>
      </c>
      <c r="D282" s="56" t="s">
        <v>96</v>
      </c>
      <c r="E282" s="56" t="s">
        <v>1435</v>
      </c>
      <c r="F282" s="56" t="s">
        <v>1418</v>
      </c>
      <c r="G282" s="46" t="s">
        <v>1104</v>
      </c>
      <c r="H282" s="14" t="s">
        <v>10</v>
      </c>
      <c r="I282" s="57">
        <v>42217</v>
      </c>
      <c r="J282" s="15">
        <v>1152</v>
      </c>
      <c r="K282" s="15">
        <f t="shared" si="33"/>
        <v>115.2</v>
      </c>
      <c r="L282" s="15">
        <f t="shared" si="34"/>
        <v>1036.8</v>
      </c>
      <c r="M282" s="15">
        <v>0</v>
      </c>
      <c r="N282" s="15">
        <v>0</v>
      </c>
      <c r="O282" s="15">
        <v>0</v>
      </c>
      <c r="P282" s="15">
        <v>0</v>
      </c>
      <c r="Q282" s="15">
        <v>0</v>
      </c>
      <c r="R282" s="15">
        <v>0</v>
      </c>
      <c r="S282" s="15">
        <v>0</v>
      </c>
      <c r="T282" s="15">
        <v>0</v>
      </c>
      <c r="U282" s="15">
        <v>0</v>
      </c>
      <c r="V282" s="15">
        <v>0</v>
      </c>
      <c r="W282" s="15">
        <v>0</v>
      </c>
      <c r="X282" s="15">
        <v>0</v>
      </c>
      <c r="Y282" s="15">
        <v>0</v>
      </c>
      <c r="Z282" s="15">
        <v>0</v>
      </c>
      <c r="AA282" s="15">
        <v>0</v>
      </c>
      <c r="AB282" s="15">
        <v>0</v>
      </c>
      <c r="AC282" s="15">
        <v>0</v>
      </c>
      <c r="AD282" s="15">
        <v>0</v>
      </c>
      <c r="AE282" s="15">
        <v>86.4</v>
      </c>
      <c r="AF282" s="15">
        <v>0</v>
      </c>
      <c r="AG282" s="15">
        <v>207.36</v>
      </c>
      <c r="AH282" s="15">
        <v>0</v>
      </c>
      <c r="AI282" s="15">
        <v>207.36</v>
      </c>
      <c r="AJ282" s="15">
        <v>207.36</v>
      </c>
      <c r="AK282" s="15">
        <v>207.36</v>
      </c>
      <c r="AL282" s="15">
        <v>120.96</v>
      </c>
      <c r="AM282" s="15"/>
      <c r="AN282" s="15">
        <f t="shared" si="39"/>
        <v>1036.8</v>
      </c>
      <c r="AO282" s="15">
        <f t="shared" si="35"/>
        <v>115.20000000000005</v>
      </c>
      <c r="AP282" s="80" t="s">
        <v>1461</v>
      </c>
      <c r="AQ282" s="91" t="s">
        <v>175</v>
      </c>
      <c r="AS282" s="48">
        <f t="shared" si="40"/>
        <v>0</v>
      </c>
    </row>
    <row r="283" spans="1:58" s="47" customFormat="1" ht="50.1" customHeight="1">
      <c r="A283" s="72" t="s">
        <v>1395</v>
      </c>
      <c r="B283" s="14" t="s">
        <v>1105</v>
      </c>
      <c r="C283" s="14" t="s">
        <v>135</v>
      </c>
      <c r="D283" s="56" t="s">
        <v>96</v>
      </c>
      <c r="E283" s="56" t="s">
        <v>1436</v>
      </c>
      <c r="F283" s="56" t="s">
        <v>1418</v>
      </c>
      <c r="G283" s="46" t="s">
        <v>1104</v>
      </c>
      <c r="H283" s="14" t="s">
        <v>10</v>
      </c>
      <c r="I283" s="57">
        <v>42217</v>
      </c>
      <c r="J283" s="15">
        <v>1152</v>
      </c>
      <c r="K283" s="15">
        <f t="shared" si="33"/>
        <v>115.2</v>
      </c>
      <c r="L283" s="15">
        <f t="shared" si="34"/>
        <v>1036.8</v>
      </c>
      <c r="M283" s="15">
        <v>0</v>
      </c>
      <c r="N283" s="15">
        <v>0</v>
      </c>
      <c r="O283" s="15">
        <v>0</v>
      </c>
      <c r="P283" s="15">
        <v>0</v>
      </c>
      <c r="Q283" s="15">
        <v>0</v>
      </c>
      <c r="R283" s="15">
        <v>0</v>
      </c>
      <c r="S283" s="15">
        <v>0</v>
      </c>
      <c r="T283" s="15">
        <v>0</v>
      </c>
      <c r="U283" s="15">
        <v>0</v>
      </c>
      <c r="V283" s="15">
        <v>0</v>
      </c>
      <c r="W283" s="15">
        <v>0</v>
      </c>
      <c r="X283" s="15">
        <v>0</v>
      </c>
      <c r="Y283" s="15">
        <v>0</v>
      </c>
      <c r="Z283" s="15">
        <v>0</v>
      </c>
      <c r="AA283" s="15">
        <v>0</v>
      </c>
      <c r="AB283" s="15">
        <v>0</v>
      </c>
      <c r="AC283" s="15">
        <v>0</v>
      </c>
      <c r="AD283" s="15">
        <v>0</v>
      </c>
      <c r="AE283" s="15">
        <v>86.4</v>
      </c>
      <c r="AF283" s="15">
        <v>0</v>
      </c>
      <c r="AG283" s="15">
        <v>207.36</v>
      </c>
      <c r="AH283" s="15">
        <v>0</v>
      </c>
      <c r="AI283" s="15">
        <v>207.36</v>
      </c>
      <c r="AJ283" s="15">
        <v>207.36</v>
      </c>
      <c r="AK283" s="15">
        <v>207.36</v>
      </c>
      <c r="AL283" s="15">
        <v>120.96</v>
      </c>
      <c r="AM283" s="15"/>
      <c r="AN283" s="15">
        <f t="shared" si="39"/>
        <v>1036.8</v>
      </c>
      <c r="AO283" s="15">
        <f t="shared" si="35"/>
        <v>115.20000000000005</v>
      </c>
      <c r="AP283" s="80" t="s">
        <v>1469</v>
      </c>
      <c r="AQ283" s="91" t="s">
        <v>143</v>
      </c>
      <c r="AS283" s="48">
        <f t="shared" si="40"/>
        <v>0</v>
      </c>
    </row>
    <row r="284" spans="1:58" s="47" customFormat="1" ht="50.1" customHeight="1">
      <c r="A284" s="72" t="s">
        <v>1396</v>
      </c>
      <c r="B284" s="14" t="s">
        <v>1105</v>
      </c>
      <c r="C284" s="14" t="s">
        <v>135</v>
      </c>
      <c r="D284" s="56" t="s">
        <v>96</v>
      </c>
      <c r="E284" s="56" t="s">
        <v>1437</v>
      </c>
      <c r="F284" s="56" t="s">
        <v>1418</v>
      </c>
      <c r="G284" s="46" t="s">
        <v>1104</v>
      </c>
      <c r="H284" s="14" t="s">
        <v>10</v>
      </c>
      <c r="I284" s="57">
        <v>42217</v>
      </c>
      <c r="J284" s="15">
        <v>1152</v>
      </c>
      <c r="K284" s="15">
        <f t="shared" si="33"/>
        <v>115.2</v>
      </c>
      <c r="L284" s="15">
        <f t="shared" si="34"/>
        <v>1036.8</v>
      </c>
      <c r="M284" s="15">
        <v>0</v>
      </c>
      <c r="N284" s="15">
        <v>0</v>
      </c>
      <c r="O284" s="15">
        <v>0</v>
      </c>
      <c r="P284" s="15">
        <v>0</v>
      </c>
      <c r="Q284" s="15">
        <v>0</v>
      </c>
      <c r="R284" s="15">
        <v>0</v>
      </c>
      <c r="S284" s="15">
        <v>0</v>
      </c>
      <c r="T284" s="15">
        <v>0</v>
      </c>
      <c r="U284" s="15">
        <v>0</v>
      </c>
      <c r="V284" s="15">
        <v>0</v>
      </c>
      <c r="W284" s="15">
        <v>0</v>
      </c>
      <c r="X284" s="15">
        <v>0</v>
      </c>
      <c r="Y284" s="15">
        <v>0</v>
      </c>
      <c r="Z284" s="15">
        <v>0</v>
      </c>
      <c r="AA284" s="15">
        <v>0</v>
      </c>
      <c r="AB284" s="15">
        <v>0</v>
      </c>
      <c r="AC284" s="15">
        <v>0</v>
      </c>
      <c r="AD284" s="15">
        <v>0</v>
      </c>
      <c r="AE284" s="15">
        <v>86.4</v>
      </c>
      <c r="AF284" s="15">
        <v>0</v>
      </c>
      <c r="AG284" s="15">
        <v>207.36</v>
      </c>
      <c r="AH284" s="15">
        <v>0</v>
      </c>
      <c r="AI284" s="15">
        <v>207.36</v>
      </c>
      <c r="AJ284" s="15">
        <v>207.36</v>
      </c>
      <c r="AK284" s="15">
        <v>207.36</v>
      </c>
      <c r="AL284" s="15">
        <v>120.96</v>
      </c>
      <c r="AM284" s="15"/>
      <c r="AN284" s="15">
        <f t="shared" si="39"/>
        <v>1036.8</v>
      </c>
      <c r="AO284" s="15">
        <f t="shared" si="35"/>
        <v>115.20000000000005</v>
      </c>
      <c r="AP284" s="80" t="s">
        <v>1470</v>
      </c>
      <c r="AQ284" s="91" t="s">
        <v>174</v>
      </c>
      <c r="AS284" s="48">
        <f t="shared" si="40"/>
        <v>0</v>
      </c>
    </row>
    <row r="285" spans="1:58" s="47" customFormat="1" ht="50.1" customHeight="1">
      <c r="A285" s="72" t="s">
        <v>1397</v>
      </c>
      <c r="B285" s="14" t="s">
        <v>1105</v>
      </c>
      <c r="C285" s="14" t="s">
        <v>135</v>
      </c>
      <c r="D285" s="56" t="s">
        <v>96</v>
      </c>
      <c r="E285" s="56" t="s">
        <v>1438</v>
      </c>
      <c r="F285" s="56" t="s">
        <v>1418</v>
      </c>
      <c r="G285" s="46" t="s">
        <v>1104</v>
      </c>
      <c r="H285" s="14" t="s">
        <v>10</v>
      </c>
      <c r="I285" s="57">
        <v>42217</v>
      </c>
      <c r="J285" s="15">
        <v>1152</v>
      </c>
      <c r="K285" s="15">
        <f t="shared" ref="K285:K465" si="41">+J285*0.1</f>
        <v>115.2</v>
      </c>
      <c r="L285" s="15">
        <f t="shared" ref="L285:L465" si="42">+J285-K285</f>
        <v>1036.8</v>
      </c>
      <c r="M285" s="15">
        <v>0</v>
      </c>
      <c r="N285" s="15">
        <v>0</v>
      </c>
      <c r="O285" s="15">
        <v>0</v>
      </c>
      <c r="P285" s="15">
        <v>0</v>
      </c>
      <c r="Q285" s="15">
        <v>0</v>
      </c>
      <c r="R285" s="15">
        <v>0</v>
      </c>
      <c r="S285" s="15">
        <v>0</v>
      </c>
      <c r="T285" s="15">
        <v>0</v>
      </c>
      <c r="U285" s="15">
        <v>0</v>
      </c>
      <c r="V285" s="15">
        <v>0</v>
      </c>
      <c r="W285" s="15">
        <v>0</v>
      </c>
      <c r="X285" s="15">
        <v>0</v>
      </c>
      <c r="Y285" s="15">
        <v>0</v>
      </c>
      <c r="Z285" s="15">
        <v>0</v>
      </c>
      <c r="AA285" s="15">
        <v>0</v>
      </c>
      <c r="AB285" s="15">
        <v>0</v>
      </c>
      <c r="AC285" s="15">
        <v>0</v>
      </c>
      <c r="AD285" s="15">
        <v>0</v>
      </c>
      <c r="AE285" s="15">
        <v>86.4</v>
      </c>
      <c r="AF285" s="15">
        <v>0</v>
      </c>
      <c r="AG285" s="15">
        <v>207.36</v>
      </c>
      <c r="AH285" s="15">
        <v>0</v>
      </c>
      <c r="AI285" s="15">
        <v>207.36</v>
      </c>
      <c r="AJ285" s="15">
        <v>207.36</v>
      </c>
      <c r="AK285" s="15">
        <v>207.36</v>
      </c>
      <c r="AL285" s="15">
        <v>120.96</v>
      </c>
      <c r="AM285" s="15"/>
      <c r="AN285" s="15">
        <f t="shared" si="39"/>
        <v>1036.8</v>
      </c>
      <c r="AO285" s="15">
        <f t="shared" si="35"/>
        <v>115.20000000000005</v>
      </c>
      <c r="AP285" s="80" t="s">
        <v>1466</v>
      </c>
      <c r="AQ285" s="91" t="s">
        <v>1471</v>
      </c>
      <c r="AS285" s="48">
        <f t="shared" si="40"/>
        <v>0</v>
      </c>
    </row>
    <row r="286" spans="1:58" s="47" customFormat="1" ht="50.1" customHeight="1">
      <c r="A286" s="72" t="s">
        <v>1398</v>
      </c>
      <c r="B286" s="14" t="s">
        <v>1105</v>
      </c>
      <c r="C286" s="14" t="s">
        <v>135</v>
      </c>
      <c r="D286" s="56" t="s">
        <v>96</v>
      </c>
      <c r="E286" s="56" t="s">
        <v>1439</v>
      </c>
      <c r="F286" s="56" t="s">
        <v>1418</v>
      </c>
      <c r="G286" s="46" t="s">
        <v>1104</v>
      </c>
      <c r="H286" s="14" t="s">
        <v>10</v>
      </c>
      <c r="I286" s="57">
        <v>42217</v>
      </c>
      <c r="J286" s="15">
        <v>1152</v>
      </c>
      <c r="K286" s="15">
        <f t="shared" si="41"/>
        <v>115.2</v>
      </c>
      <c r="L286" s="15">
        <f t="shared" si="42"/>
        <v>1036.8</v>
      </c>
      <c r="M286" s="15">
        <v>0</v>
      </c>
      <c r="N286" s="15">
        <v>0</v>
      </c>
      <c r="O286" s="15">
        <v>0</v>
      </c>
      <c r="P286" s="15">
        <v>0</v>
      </c>
      <c r="Q286" s="15">
        <v>0</v>
      </c>
      <c r="R286" s="15">
        <v>0</v>
      </c>
      <c r="S286" s="15">
        <v>0</v>
      </c>
      <c r="T286" s="15">
        <v>0</v>
      </c>
      <c r="U286" s="15">
        <v>0</v>
      </c>
      <c r="V286" s="15">
        <v>0</v>
      </c>
      <c r="W286" s="15">
        <v>0</v>
      </c>
      <c r="X286" s="15">
        <v>0</v>
      </c>
      <c r="Y286" s="15">
        <v>0</v>
      </c>
      <c r="Z286" s="15">
        <v>0</v>
      </c>
      <c r="AA286" s="15">
        <v>0</v>
      </c>
      <c r="AB286" s="15">
        <v>0</v>
      </c>
      <c r="AC286" s="15">
        <v>0</v>
      </c>
      <c r="AD286" s="15">
        <v>0</v>
      </c>
      <c r="AE286" s="15">
        <v>86.4</v>
      </c>
      <c r="AF286" s="15">
        <v>0</v>
      </c>
      <c r="AG286" s="15">
        <v>207.36</v>
      </c>
      <c r="AH286" s="15">
        <v>0</v>
      </c>
      <c r="AI286" s="15">
        <v>207.36</v>
      </c>
      <c r="AJ286" s="15">
        <v>207.36</v>
      </c>
      <c r="AK286" s="15">
        <v>207.36</v>
      </c>
      <c r="AL286" s="15">
        <v>120.96</v>
      </c>
      <c r="AM286" s="15"/>
      <c r="AN286" s="15">
        <f t="shared" si="39"/>
        <v>1036.8</v>
      </c>
      <c r="AO286" s="15">
        <f t="shared" si="35"/>
        <v>115.20000000000005</v>
      </c>
      <c r="AP286" s="80" t="s">
        <v>1473</v>
      </c>
      <c r="AQ286" s="91" t="s">
        <v>154</v>
      </c>
      <c r="AS286" s="48">
        <f t="shared" si="40"/>
        <v>0</v>
      </c>
    </row>
    <row r="287" spans="1:58" s="47" customFormat="1" ht="50.1" customHeight="1">
      <c r="A287" s="72" t="s">
        <v>1399</v>
      </c>
      <c r="B287" s="14" t="s">
        <v>1105</v>
      </c>
      <c r="C287" s="14" t="s">
        <v>135</v>
      </c>
      <c r="D287" s="56" t="s">
        <v>96</v>
      </c>
      <c r="E287" s="56" t="s">
        <v>1440</v>
      </c>
      <c r="F287" s="56" t="s">
        <v>1418</v>
      </c>
      <c r="G287" s="46" t="s">
        <v>1104</v>
      </c>
      <c r="H287" s="14" t="s">
        <v>10</v>
      </c>
      <c r="I287" s="57">
        <v>42217</v>
      </c>
      <c r="J287" s="15">
        <v>1152</v>
      </c>
      <c r="K287" s="15">
        <f t="shared" si="41"/>
        <v>115.2</v>
      </c>
      <c r="L287" s="15">
        <f t="shared" si="42"/>
        <v>1036.8</v>
      </c>
      <c r="M287" s="15">
        <v>0</v>
      </c>
      <c r="N287" s="15">
        <v>0</v>
      </c>
      <c r="O287" s="15">
        <v>0</v>
      </c>
      <c r="P287" s="15">
        <v>0</v>
      </c>
      <c r="Q287" s="15">
        <v>0</v>
      </c>
      <c r="R287" s="15">
        <v>0</v>
      </c>
      <c r="S287" s="15">
        <v>0</v>
      </c>
      <c r="T287" s="15">
        <v>0</v>
      </c>
      <c r="U287" s="15">
        <v>0</v>
      </c>
      <c r="V287" s="15">
        <v>0</v>
      </c>
      <c r="W287" s="15">
        <v>0</v>
      </c>
      <c r="X287" s="15">
        <v>0</v>
      </c>
      <c r="Y287" s="15">
        <v>0</v>
      </c>
      <c r="Z287" s="15">
        <v>0</v>
      </c>
      <c r="AA287" s="15">
        <v>0</v>
      </c>
      <c r="AB287" s="15">
        <v>0</v>
      </c>
      <c r="AC287" s="15">
        <v>0</v>
      </c>
      <c r="AD287" s="15">
        <v>0</v>
      </c>
      <c r="AE287" s="15">
        <v>86.4</v>
      </c>
      <c r="AF287" s="15">
        <v>0</v>
      </c>
      <c r="AG287" s="15">
        <v>207.36</v>
      </c>
      <c r="AH287" s="15">
        <v>0</v>
      </c>
      <c r="AI287" s="15">
        <v>207.36</v>
      </c>
      <c r="AJ287" s="15">
        <v>207.36</v>
      </c>
      <c r="AK287" s="15">
        <v>207.36</v>
      </c>
      <c r="AL287" s="15">
        <v>120.96</v>
      </c>
      <c r="AM287" s="15"/>
      <c r="AN287" s="15">
        <f t="shared" si="39"/>
        <v>1036.8</v>
      </c>
      <c r="AO287" s="15">
        <f t="shared" si="35"/>
        <v>115.20000000000005</v>
      </c>
      <c r="AP287" s="80" t="s">
        <v>1741</v>
      </c>
      <c r="AQ287" s="91" t="s">
        <v>1100</v>
      </c>
      <c r="AS287" s="48">
        <f t="shared" si="40"/>
        <v>0</v>
      </c>
    </row>
    <row r="288" spans="1:58" s="47" customFormat="1" ht="50.1" customHeight="1">
      <c r="A288" s="72" t="s">
        <v>1400</v>
      </c>
      <c r="B288" s="14" t="s">
        <v>1105</v>
      </c>
      <c r="C288" s="14" t="s">
        <v>135</v>
      </c>
      <c r="D288" s="56" t="s">
        <v>96</v>
      </c>
      <c r="E288" s="56" t="s">
        <v>1441</v>
      </c>
      <c r="F288" s="56" t="s">
        <v>1418</v>
      </c>
      <c r="G288" s="46" t="s">
        <v>1104</v>
      </c>
      <c r="H288" s="14" t="s">
        <v>10</v>
      </c>
      <c r="I288" s="57">
        <v>42217</v>
      </c>
      <c r="J288" s="15">
        <v>1152</v>
      </c>
      <c r="K288" s="15">
        <f t="shared" si="41"/>
        <v>115.2</v>
      </c>
      <c r="L288" s="15">
        <f t="shared" si="42"/>
        <v>1036.8</v>
      </c>
      <c r="M288" s="15">
        <v>0</v>
      </c>
      <c r="N288" s="15">
        <v>0</v>
      </c>
      <c r="O288" s="15">
        <v>0</v>
      </c>
      <c r="P288" s="15">
        <v>0</v>
      </c>
      <c r="Q288" s="15">
        <v>0</v>
      </c>
      <c r="R288" s="15">
        <v>0</v>
      </c>
      <c r="S288" s="15">
        <v>0</v>
      </c>
      <c r="T288" s="15">
        <v>0</v>
      </c>
      <c r="U288" s="15">
        <v>0</v>
      </c>
      <c r="V288" s="15">
        <v>0</v>
      </c>
      <c r="W288" s="15">
        <v>0</v>
      </c>
      <c r="X288" s="15">
        <v>0</v>
      </c>
      <c r="Y288" s="15">
        <v>0</v>
      </c>
      <c r="Z288" s="15">
        <v>0</v>
      </c>
      <c r="AA288" s="15">
        <v>0</v>
      </c>
      <c r="AB288" s="15">
        <v>0</v>
      </c>
      <c r="AC288" s="15">
        <v>0</v>
      </c>
      <c r="AD288" s="15">
        <v>0</v>
      </c>
      <c r="AE288" s="15">
        <v>86.4</v>
      </c>
      <c r="AF288" s="15">
        <v>0</v>
      </c>
      <c r="AG288" s="15">
        <v>207.36</v>
      </c>
      <c r="AH288" s="15">
        <v>0</v>
      </c>
      <c r="AI288" s="15">
        <v>207.36</v>
      </c>
      <c r="AJ288" s="15">
        <v>207.36</v>
      </c>
      <c r="AK288" s="15">
        <v>207.36</v>
      </c>
      <c r="AL288" s="15">
        <v>120.96</v>
      </c>
      <c r="AM288" s="15"/>
      <c r="AN288" s="15">
        <f t="shared" si="39"/>
        <v>1036.8</v>
      </c>
      <c r="AO288" s="15">
        <f t="shared" si="35"/>
        <v>115.20000000000005</v>
      </c>
      <c r="AP288" s="80" t="s">
        <v>1740</v>
      </c>
      <c r="AQ288" s="91" t="s">
        <v>1316</v>
      </c>
      <c r="AS288" s="48">
        <f t="shared" si="40"/>
        <v>0</v>
      </c>
    </row>
    <row r="289" spans="1:45" s="47" customFormat="1" ht="50.1" customHeight="1">
      <c r="A289" s="72" t="s">
        <v>1401</v>
      </c>
      <c r="B289" s="14" t="s">
        <v>1105</v>
      </c>
      <c r="C289" s="14" t="s">
        <v>135</v>
      </c>
      <c r="D289" s="56" t="s">
        <v>96</v>
      </c>
      <c r="E289" s="56" t="s">
        <v>1442</v>
      </c>
      <c r="F289" s="56" t="s">
        <v>1418</v>
      </c>
      <c r="G289" s="46" t="s">
        <v>1104</v>
      </c>
      <c r="H289" s="14" t="s">
        <v>10</v>
      </c>
      <c r="I289" s="57">
        <v>42217</v>
      </c>
      <c r="J289" s="15">
        <v>1152</v>
      </c>
      <c r="K289" s="15">
        <f t="shared" si="41"/>
        <v>115.2</v>
      </c>
      <c r="L289" s="15">
        <f t="shared" si="42"/>
        <v>1036.8</v>
      </c>
      <c r="M289" s="15">
        <v>0</v>
      </c>
      <c r="N289" s="15">
        <v>0</v>
      </c>
      <c r="O289" s="15">
        <v>0</v>
      </c>
      <c r="P289" s="15">
        <v>0</v>
      </c>
      <c r="Q289" s="15">
        <v>0</v>
      </c>
      <c r="R289" s="15">
        <v>0</v>
      </c>
      <c r="S289" s="15">
        <v>0</v>
      </c>
      <c r="T289" s="15">
        <v>0</v>
      </c>
      <c r="U289" s="15">
        <v>0</v>
      </c>
      <c r="V289" s="15">
        <v>0</v>
      </c>
      <c r="W289" s="15">
        <v>0</v>
      </c>
      <c r="X289" s="15">
        <v>0</v>
      </c>
      <c r="Y289" s="15">
        <v>0</v>
      </c>
      <c r="Z289" s="15">
        <v>0</v>
      </c>
      <c r="AA289" s="15">
        <v>0</v>
      </c>
      <c r="AB289" s="15">
        <v>0</v>
      </c>
      <c r="AC289" s="15">
        <v>0</v>
      </c>
      <c r="AD289" s="15">
        <v>0</v>
      </c>
      <c r="AE289" s="15">
        <v>86.4</v>
      </c>
      <c r="AF289" s="15">
        <v>0</v>
      </c>
      <c r="AG289" s="15">
        <v>207.36</v>
      </c>
      <c r="AH289" s="15">
        <v>0</v>
      </c>
      <c r="AI289" s="15">
        <v>207.36</v>
      </c>
      <c r="AJ289" s="15">
        <v>207.36</v>
      </c>
      <c r="AK289" s="15">
        <v>207.36</v>
      </c>
      <c r="AL289" s="15">
        <v>120.96</v>
      </c>
      <c r="AM289" s="15"/>
      <c r="AN289" s="15">
        <f t="shared" si="39"/>
        <v>1036.8</v>
      </c>
      <c r="AO289" s="15">
        <f t="shared" si="35"/>
        <v>115.20000000000005</v>
      </c>
      <c r="AP289" s="80" t="s">
        <v>1474</v>
      </c>
      <c r="AQ289" s="91" t="s">
        <v>1316</v>
      </c>
      <c r="AS289" s="48">
        <f t="shared" si="40"/>
        <v>0</v>
      </c>
    </row>
    <row r="290" spans="1:45" s="47" customFormat="1" ht="50.1" customHeight="1">
      <c r="A290" s="72" t="s">
        <v>1402</v>
      </c>
      <c r="B290" s="14" t="s">
        <v>1105</v>
      </c>
      <c r="C290" s="14" t="s">
        <v>135</v>
      </c>
      <c r="D290" s="56" t="s">
        <v>96</v>
      </c>
      <c r="E290" s="56" t="s">
        <v>1443</v>
      </c>
      <c r="F290" s="56" t="s">
        <v>1418</v>
      </c>
      <c r="G290" s="46" t="s">
        <v>1104</v>
      </c>
      <c r="H290" s="14" t="s">
        <v>10</v>
      </c>
      <c r="I290" s="57">
        <v>42217</v>
      </c>
      <c r="J290" s="15">
        <v>1152</v>
      </c>
      <c r="K290" s="15">
        <f t="shared" si="41"/>
        <v>115.2</v>
      </c>
      <c r="L290" s="15">
        <f t="shared" si="42"/>
        <v>1036.8</v>
      </c>
      <c r="M290" s="15">
        <v>0</v>
      </c>
      <c r="N290" s="15">
        <v>0</v>
      </c>
      <c r="O290" s="15">
        <v>0</v>
      </c>
      <c r="P290" s="15">
        <v>0</v>
      </c>
      <c r="Q290" s="15">
        <v>0</v>
      </c>
      <c r="R290" s="15">
        <v>0</v>
      </c>
      <c r="S290" s="15">
        <v>0</v>
      </c>
      <c r="T290" s="15">
        <v>0</v>
      </c>
      <c r="U290" s="15">
        <v>0</v>
      </c>
      <c r="V290" s="15">
        <v>0</v>
      </c>
      <c r="W290" s="15">
        <v>0</v>
      </c>
      <c r="X290" s="15">
        <v>0</v>
      </c>
      <c r="Y290" s="15">
        <v>0</v>
      </c>
      <c r="Z290" s="15">
        <v>0</v>
      </c>
      <c r="AA290" s="15">
        <v>0</v>
      </c>
      <c r="AB290" s="15">
        <v>0</v>
      </c>
      <c r="AC290" s="15">
        <v>0</v>
      </c>
      <c r="AD290" s="15">
        <v>0</v>
      </c>
      <c r="AE290" s="15">
        <v>86.4</v>
      </c>
      <c r="AF290" s="15">
        <v>0</v>
      </c>
      <c r="AG290" s="15">
        <v>207.36</v>
      </c>
      <c r="AH290" s="15">
        <v>0</v>
      </c>
      <c r="AI290" s="15">
        <v>207.36</v>
      </c>
      <c r="AJ290" s="15">
        <v>207.36</v>
      </c>
      <c r="AK290" s="15">
        <v>207.36</v>
      </c>
      <c r="AL290" s="15">
        <v>120.96</v>
      </c>
      <c r="AM290" s="15"/>
      <c r="AN290" s="15">
        <f>SUM(M290:AM290)</f>
        <v>1036.8</v>
      </c>
      <c r="AO290" s="15">
        <f t="shared" si="35"/>
        <v>115.20000000000005</v>
      </c>
      <c r="AP290" s="80" t="s">
        <v>1475</v>
      </c>
      <c r="AQ290" s="91" t="s">
        <v>1316</v>
      </c>
      <c r="AS290" s="48">
        <f t="shared" si="40"/>
        <v>0</v>
      </c>
    </row>
    <row r="291" spans="1:45" s="47" customFormat="1" ht="50.1" customHeight="1">
      <c r="A291" s="72" t="s">
        <v>1403</v>
      </c>
      <c r="B291" s="14" t="s">
        <v>1105</v>
      </c>
      <c r="C291" s="14" t="s">
        <v>135</v>
      </c>
      <c r="D291" s="56" t="s">
        <v>96</v>
      </c>
      <c r="E291" s="56" t="s">
        <v>1444</v>
      </c>
      <c r="F291" s="56" t="s">
        <v>1418</v>
      </c>
      <c r="G291" s="46" t="s">
        <v>1104</v>
      </c>
      <c r="H291" s="14" t="s">
        <v>10</v>
      </c>
      <c r="I291" s="57">
        <v>42217</v>
      </c>
      <c r="J291" s="15">
        <v>1152</v>
      </c>
      <c r="K291" s="15">
        <f t="shared" si="41"/>
        <v>115.2</v>
      </c>
      <c r="L291" s="15">
        <f t="shared" si="42"/>
        <v>1036.8</v>
      </c>
      <c r="M291" s="15">
        <v>0</v>
      </c>
      <c r="N291" s="15">
        <v>0</v>
      </c>
      <c r="O291" s="15">
        <v>0</v>
      </c>
      <c r="P291" s="15">
        <v>0</v>
      </c>
      <c r="Q291" s="15">
        <v>0</v>
      </c>
      <c r="R291" s="15">
        <v>0</v>
      </c>
      <c r="S291" s="15">
        <v>0</v>
      </c>
      <c r="T291" s="15">
        <v>0</v>
      </c>
      <c r="U291" s="15">
        <v>0</v>
      </c>
      <c r="V291" s="15">
        <v>0</v>
      </c>
      <c r="W291" s="15">
        <v>0</v>
      </c>
      <c r="X291" s="15">
        <v>0</v>
      </c>
      <c r="Y291" s="15">
        <v>0</v>
      </c>
      <c r="Z291" s="15">
        <v>0</v>
      </c>
      <c r="AA291" s="15">
        <v>0</v>
      </c>
      <c r="AB291" s="15">
        <v>0</v>
      </c>
      <c r="AC291" s="15">
        <v>0</v>
      </c>
      <c r="AD291" s="15">
        <v>0</v>
      </c>
      <c r="AE291" s="15">
        <v>86.4</v>
      </c>
      <c r="AF291" s="15">
        <v>0</v>
      </c>
      <c r="AG291" s="15">
        <v>207.36</v>
      </c>
      <c r="AH291" s="15">
        <v>0</v>
      </c>
      <c r="AI291" s="15">
        <v>207.36</v>
      </c>
      <c r="AJ291" s="15">
        <v>207.36</v>
      </c>
      <c r="AK291" s="15">
        <v>207.36</v>
      </c>
      <c r="AL291" s="15">
        <v>120.96</v>
      </c>
      <c r="AM291" s="15"/>
      <c r="AN291" s="15">
        <f t="shared" ref="AN291:AN302" si="43">SUM(M291:AM291)</f>
        <v>1036.8</v>
      </c>
      <c r="AO291" s="15">
        <f t="shared" si="35"/>
        <v>115.20000000000005</v>
      </c>
      <c r="AP291" s="80" t="s">
        <v>1796</v>
      </c>
      <c r="AQ291" s="91" t="s">
        <v>1316</v>
      </c>
      <c r="AS291" s="48">
        <f t="shared" si="40"/>
        <v>0</v>
      </c>
    </row>
    <row r="292" spans="1:45" s="47" customFormat="1" ht="50.1" customHeight="1">
      <c r="A292" s="72" t="s">
        <v>1404</v>
      </c>
      <c r="B292" s="14" t="s">
        <v>1105</v>
      </c>
      <c r="C292" s="14" t="s">
        <v>135</v>
      </c>
      <c r="D292" s="56" t="s">
        <v>96</v>
      </c>
      <c r="E292" s="56" t="s">
        <v>1445</v>
      </c>
      <c r="F292" s="56" t="s">
        <v>1418</v>
      </c>
      <c r="G292" s="46" t="s">
        <v>1104</v>
      </c>
      <c r="H292" s="14" t="s">
        <v>10</v>
      </c>
      <c r="I292" s="57">
        <v>42217</v>
      </c>
      <c r="J292" s="15">
        <v>1152</v>
      </c>
      <c r="K292" s="15">
        <f t="shared" si="41"/>
        <v>115.2</v>
      </c>
      <c r="L292" s="15">
        <f t="shared" si="42"/>
        <v>1036.8</v>
      </c>
      <c r="M292" s="15">
        <v>0</v>
      </c>
      <c r="N292" s="15">
        <v>0</v>
      </c>
      <c r="O292" s="15">
        <v>0</v>
      </c>
      <c r="P292" s="15">
        <v>0</v>
      </c>
      <c r="Q292" s="15">
        <v>0</v>
      </c>
      <c r="R292" s="15">
        <v>0</v>
      </c>
      <c r="S292" s="15">
        <v>0</v>
      </c>
      <c r="T292" s="15">
        <v>0</v>
      </c>
      <c r="U292" s="15">
        <v>0</v>
      </c>
      <c r="V292" s="15">
        <v>0</v>
      </c>
      <c r="W292" s="15">
        <v>0</v>
      </c>
      <c r="X292" s="15">
        <v>0</v>
      </c>
      <c r="Y292" s="15">
        <v>0</v>
      </c>
      <c r="Z292" s="15">
        <v>0</v>
      </c>
      <c r="AA292" s="15">
        <v>0</v>
      </c>
      <c r="AB292" s="15">
        <v>0</v>
      </c>
      <c r="AC292" s="15">
        <v>0</v>
      </c>
      <c r="AD292" s="15">
        <v>0</v>
      </c>
      <c r="AE292" s="15">
        <v>86.4</v>
      </c>
      <c r="AF292" s="15">
        <v>0</v>
      </c>
      <c r="AG292" s="15">
        <v>207.36</v>
      </c>
      <c r="AH292" s="15">
        <v>0</v>
      </c>
      <c r="AI292" s="15">
        <v>207.36</v>
      </c>
      <c r="AJ292" s="15">
        <v>207.36</v>
      </c>
      <c r="AK292" s="15">
        <v>207.36</v>
      </c>
      <c r="AL292" s="15">
        <v>120.96</v>
      </c>
      <c r="AM292" s="15"/>
      <c r="AN292" s="15">
        <f t="shared" si="43"/>
        <v>1036.8</v>
      </c>
      <c r="AO292" s="15">
        <f t="shared" si="35"/>
        <v>115.20000000000005</v>
      </c>
      <c r="AP292" s="80" t="s">
        <v>1476</v>
      </c>
      <c r="AQ292" s="91" t="s">
        <v>1316</v>
      </c>
      <c r="AS292" s="48">
        <f t="shared" si="40"/>
        <v>0</v>
      </c>
    </row>
    <row r="293" spans="1:45" s="47" customFormat="1" ht="50.1" customHeight="1">
      <c r="A293" s="72" t="s">
        <v>1405</v>
      </c>
      <c r="B293" s="14" t="s">
        <v>1105</v>
      </c>
      <c r="C293" s="14" t="s">
        <v>135</v>
      </c>
      <c r="D293" s="56" t="s">
        <v>96</v>
      </c>
      <c r="E293" s="56" t="s">
        <v>1446</v>
      </c>
      <c r="F293" s="56" t="s">
        <v>1418</v>
      </c>
      <c r="G293" s="46" t="s">
        <v>1104</v>
      </c>
      <c r="H293" s="14" t="s">
        <v>10</v>
      </c>
      <c r="I293" s="57">
        <v>42217</v>
      </c>
      <c r="J293" s="15">
        <v>1152</v>
      </c>
      <c r="K293" s="15">
        <f t="shared" si="41"/>
        <v>115.2</v>
      </c>
      <c r="L293" s="15">
        <f t="shared" si="42"/>
        <v>1036.8</v>
      </c>
      <c r="M293" s="15">
        <v>0</v>
      </c>
      <c r="N293" s="15">
        <v>0</v>
      </c>
      <c r="O293" s="15">
        <v>0</v>
      </c>
      <c r="P293" s="15">
        <v>0</v>
      </c>
      <c r="Q293" s="15">
        <v>0</v>
      </c>
      <c r="R293" s="15">
        <v>0</v>
      </c>
      <c r="S293" s="15">
        <v>0</v>
      </c>
      <c r="T293" s="15">
        <v>0</v>
      </c>
      <c r="U293" s="15">
        <v>0</v>
      </c>
      <c r="V293" s="15">
        <v>0</v>
      </c>
      <c r="W293" s="15">
        <v>0</v>
      </c>
      <c r="X293" s="15">
        <v>0</v>
      </c>
      <c r="Y293" s="15">
        <v>0</v>
      </c>
      <c r="Z293" s="15">
        <v>0</v>
      </c>
      <c r="AA293" s="15">
        <v>0</v>
      </c>
      <c r="AB293" s="15">
        <v>0</v>
      </c>
      <c r="AC293" s="15">
        <v>0</v>
      </c>
      <c r="AD293" s="15">
        <v>0</v>
      </c>
      <c r="AE293" s="15">
        <v>86.4</v>
      </c>
      <c r="AF293" s="15">
        <v>0</v>
      </c>
      <c r="AG293" s="15">
        <v>207.36</v>
      </c>
      <c r="AH293" s="15">
        <v>0</v>
      </c>
      <c r="AI293" s="15">
        <v>207.36</v>
      </c>
      <c r="AJ293" s="15">
        <v>207.36</v>
      </c>
      <c r="AK293" s="15">
        <v>207.36</v>
      </c>
      <c r="AL293" s="15">
        <v>120.96</v>
      </c>
      <c r="AM293" s="15"/>
      <c r="AN293" s="15">
        <f t="shared" si="43"/>
        <v>1036.8</v>
      </c>
      <c r="AO293" s="15">
        <f t="shared" si="35"/>
        <v>115.20000000000005</v>
      </c>
      <c r="AP293" s="80" t="s">
        <v>1477</v>
      </c>
      <c r="AQ293" s="91" t="s">
        <v>1316</v>
      </c>
      <c r="AS293" s="48">
        <f t="shared" si="40"/>
        <v>0</v>
      </c>
    </row>
    <row r="294" spans="1:45" s="47" customFormat="1" ht="50.1" customHeight="1">
      <c r="A294" s="72" t="s">
        <v>1406</v>
      </c>
      <c r="B294" s="14" t="s">
        <v>1105</v>
      </c>
      <c r="C294" s="14" t="s">
        <v>135</v>
      </c>
      <c r="D294" s="56" t="s">
        <v>96</v>
      </c>
      <c r="E294" s="56" t="s">
        <v>1447</v>
      </c>
      <c r="F294" s="56" t="s">
        <v>1418</v>
      </c>
      <c r="G294" s="46" t="s">
        <v>1104</v>
      </c>
      <c r="H294" s="14" t="s">
        <v>10</v>
      </c>
      <c r="I294" s="57">
        <v>42217</v>
      </c>
      <c r="J294" s="15">
        <v>1152</v>
      </c>
      <c r="K294" s="15">
        <f t="shared" si="41"/>
        <v>115.2</v>
      </c>
      <c r="L294" s="15">
        <f t="shared" si="42"/>
        <v>1036.8</v>
      </c>
      <c r="M294" s="15">
        <v>0</v>
      </c>
      <c r="N294" s="15">
        <v>0</v>
      </c>
      <c r="O294" s="15">
        <v>0</v>
      </c>
      <c r="P294" s="15">
        <v>0</v>
      </c>
      <c r="Q294" s="15">
        <v>0</v>
      </c>
      <c r="R294" s="15">
        <v>0</v>
      </c>
      <c r="S294" s="15">
        <v>0</v>
      </c>
      <c r="T294" s="15">
        <v>0</v>
      </c>
      <c r="U294" s="15">
        <v>0</v>
      </c>
      <c r="V294" s="15">
        <v>0</v>
      </c>
      <c r="W294" s="15">
        <v>0</v>
      </c>
      <c r="X294" s="15">
        <v>0</v>
      </c>
      <c r="Y294" s="15">
        <v>0</v>
      </c>
      <c r="Z294" s="15">
        <v>0</v>
      </c>
      <c r="AA294" s="15">
        <v>0</v>
      </c>
      <c r="AB294" s="15">
        <v>0</v>
      </c>
      <c r="AC294" s="15">
        <v>0</v>
      </c>
      <c r="AD294" s="15">
        <v>0</v>
      </c>
      <c r="AE294" s="15">
        <v>86.4</v>
      </c>
      <c r="AF294" s="15">
        <v>0</v>
      </c>
      <c r="AG294" s="15">
        <v>207.36</v>
      </c>
      <c r="AH294" s="15">
        <v>0</v>
      </c>
      <c r="AI294" s="15">
        <v>207.36</v>
      </c>
      <c r="AJ294" s="15">
        <v>207.36</v>
      </c>
      <c r="AK294" s="15">
        <v>207.36</v>
      </c>
      <c r="AL294" s="15">
        <v>120.96</v>
      </c>
      <c r="AM294" s="15"/>
      <c r="AN294" s="15">
        <f t="shared" si="43"/>
        <v>1036.8</v>
      </c>
      <c r="AO294" s="15">
        <f t="shared" si="35"/>
        <v>115.20000000000005</v>
      </c>
      <c r="AP294" s="80" t="s">
        <v>1478</v>
      </c>
      <c r="AQ294" s="91" t="s">
        <v>1096</v>
      </c>
      <c r="AS294" s="48">
        <f t="shared" si="40"/>
        <v>0</v>
      </c>
    </row>
    <row r="295" spans="1:45" s="47" customFormat="1" ht="50.1" customHeight="1">
      <c r="A295" s="72" t="s">
        <v>1407</v>
      </c>
      <c r="B295" s="14" t="s">
        <v>1105</v>
      </c>
      <c r="C295" s="14" t="s">
        <v>135</v>
      </c>
      <c r="D295" s="56" t="s">
        <v>96</v>
      </c>
      <c r="E295" s="56" t="s">
        <v>1448</v>
      </c>
      <c r="F295" s="56" t="s">
        <v>1418</v>
      </c>
      <c r="G295" s="46" t="s">
        <v>1104</v>
      </c>
      <c r="H295" s="14" t="s">
        <v>10</v>
      </c>
      <c r="I295" s="57">
        <v>42217</v>
      </c>
      <c r="J295" s="15">
        <v>1152</v>
      </c>
      <c r="K295" s="15">
        <f t="shared" si="41"/>
        <v>115.2</v>
      </c>
      <c r="L295" s="15">
        <f t="shared" si="42"/>
        <v>1036.8</v>
      </c>
      <c r="M295" s="15">
        <v>0</v>
      </c>
      <c r="N295" s="15">
        <v>0</v>
      </c>
      <c r="O295" s="15">
        <v>0</v>
      </c>
      <c r="P295" s="15">
        <v>0</v>
      </c>
      <c r="Q295" s="15">
        <v>0</v>
      </c>
      <c r="R295" s="15">
        <v>0</v>
      </c>
      <c r="S295" s="15">
        <v>0</v>
      </c>
      <c r="T295" s="15">
        <v>0</v>
      </c>
      <c r="U295" s="15">
        <v>0</v>
      </c>
      <c r="V295" s="15">
        <v>0</v>
      </c>
      <c r="W295" s="15">
        <v>0</v>
      </c>
      <c r="X295" s="15">
        <v>0</v>
      </c>
      <c r="Y295" s="15">
        <v>0</v>
      </c>
      <c r="Z295" s="15">
        <v>0</v>
      </c>
      <c r="AA295" s="15">
        <v>0</v>
      </c>
      <c r="AB295" s="15">
        <v>0</v>
      </c>
      <c r="AC295" s="15">
        <v>0</v>
      </c>
      <c r="AD295" s="15">
        <v>0</v>
      </c>
      <c r="AE295" s="15">
        <v>86.4</v>
      </c>
      <c r="AF295" s="15">
        <v>0</v>
      </c>
      <c r="AG295" s="15">
        <v>207.36</v>
      </c>
      <c r="AH295" s="15">
        <v>0</v>
      </c>
      <c r="AI295" s="15">
        <v>207.36</v>
      </c>
      <c r="AJ295" s="15">
        <v>207.36</v>
      </c>
      <c r="AK295" s="15">
        <v>207.36</v>
      </c>
      <c r="AL295" s="15">
        <v>120.96</v>
      </c>
      <c r="AM295" s="15"/>
      <c r="AN295" s="15">
        <f t="shared" si="43"/>
        <v>1036.8</v>
      </c>
      <c r="AO295" s="15">
        <f t="shared" si="35"/>
        <v>115.20000000000005</v>
      </c>
      <c r="AP295" s="80" t="s">
        <v>1531</v>
      </c>
      <c r="AQ295" s="91" t="s">
        <v>1532</v>
      </c>
      <c r="AS295" s="48">
        <f t="shared" si="40"/>
        <v>0</v>
      </c>
    </row>
    <row r="296" spans="1:45" s="47" customFormat="1" ht="50.1" customHeight="1">
      <c r="A296" s="72" t="s">
        <v>1408</v>
      </c>
      <c r="B296" s="14" t="s">
        <v>1105</v>
      </c>
      <c r="C296" s="14" t="s">
        <v>135</v>
      </c>
      <c r="D296" s="56" t="s">
        <v>96</v>
      </c>
      <c r="E296" s="56" t="s">
        <v>1449</v>
      </c>
      <c r="F296" s="56" t="s">
        <v>1418</v>
      </c>
      <c r="G296" s="46" t="s">
        <v>1104</v>
      </c>
      <c r="H296" s="14" t="s">
        <v>10</v>
      </c>
      <c r="I296" s="57">
        <v>42217</v>
      </c>
      <c r="J296" s="15">
        <v>1152</v>
      </c>
      <c r="K296" s="15">
        <f t="shared" si="41"/>
        <v>115.2</v>
      </c>
      <c r="L296" s="15">
        <f t="shared" si="42"/>
        <v>1036.8</v>
      </c>
      <c r="M296" s="15">
        <v>0</v>
      </c>
      <c r="N296" s="15">
        <v>0</v>
      </c>
      <c r="O296" s="15">
        <v>0</v>
      </c>
      <c r="P296" s="15">
        <v>0</v>
      </c>
      <c r="Q296" s="15">
        <v>0</v>
      </c>
      <c r="R296" s="15">
        <v>0</v>
      </c>
      <c r="S296" s="15">
        <v>0</v>
      </c>
      <c r="T296" s="15">
        <v>0</v>
      </c>
      <c r="U296" s="15">
        <v>0</v>
      </c>
      <c r="V296" s="15">
        <v>0</v>
      </c>
      <c r="W296" s="15">
        <v>0</v>
      </c>
      <c r="X296" s="15">
        <v>0</v>
      </c>
      <c r="Y296" s="15">
        <v>0</v>
      </c>
      <c r="Z296" s="15">
        <v>0</v>
      </c>
      <c r="AA296" s="15">
        <v>0</v>
      </c>
      <c r="AB296" s="15">
        <v>0</v>
      </c>
      <c r="AC296" s="15">
        <v>0</v>
      </c>
      <c r="AD296" s="15">
        <v>0</v>
      </c>
      <c r="AE296" s="15">
        <v>86.4</v>
      </c>
      <c r="AF296" s="15">
        <v>0</v>
      </c>
      <c r="AG296" s="15">
        <v>207.36</v>
      </c>
      <c r="AH296" s="15">
        <v>0</v>
      </c>
      <c r="AI296" s="15">
        <v>207.36</v>
      </c>
      <c r="AJ296" s="15">
        <v>207.36</v>
      </c>
      <c r="AK296" s="15">
        <v>207.36</v>
      </c>
      <c r="AL296" s="15">
        <v>120.96</v>
      </c>
      <c r="AM296" s="15"/>
      <c r="AN296" s="15">
        <f t="shared" si="43"/>
        <v>1036.8</v>
      </c>
      <c r="AO296" s="15">
        <f t="shared" si="35"/>
        <v>115.20000000000005</v>
      </c>
      <c r="AP296" s="80" t="s">
        <v>1513</v>
      </c>
      <c r="AQ296" s="91" t="s">
        <v>1100</v>
      </c>
      <c r="AS296" s="48">
        <f t="shared" si="40"/>
        <v>0</v>
      </c>
    </row>
    <row r="297" spans="1:45" s="47" customFormat="1" ht="50.1" customHeight="1">
      <c r="A297" s="72" t="s">
        <v>1409</v>
      </c>
      <c r="B297" s="14" t="s">
        <v>1105</v>
      </c>
      <c r="C297" s="14" t="s">
        <v>135</v>
      </c>
      <c r="D297" s="56" t="s">
        <v>96</v>
      </c>
      <c r="E297" s="56" t="s">
        <v>1450</v>
      </c>
      <c r="F297" s="56" t="s">
        <v>1418</v>
      </c>
      <c r="G297" s="46" t="s">
        <v>1104</v>
      </c>
      <c r="H297" s="14" t="s">
        <v>10</v>
      </c>
      <c r="I297" s="57">
        <v>42217</v>
      </c>
      <c r="J297" s="15">
        <v>1152</v>
      </c>
      <c r="K297" s="15">
        <f t="shared" si="41"/>
        <v>115.2</v>
      </c>
      <c r="L297" s="15">
        <f t="shared" si="42"/>
        <v>1036.8</v>
      </c>
      <c r="M297" s="15">
        <v>0</v>
      </c>
      <c r="N297" s="15">
        <v>0</v>
      </c>
      <c r="O297" s="15">
        <v>0</v>
      </c>
      <c r="P297" s="15">
        <v>0</v>
      </c>
      <c r="Q297" s="15">
        <v>0</v>
      </c>
      <c r="R297" s="15">
        <v>0</v>
      </c>
      <c r="S297" s="15">
        <v>0</v>
      </c>
      <c r="T297" s="15">
        <v>0</v>
      </c>
      <c r="U297" s="15">
        <v>0</v>
      </c>
      <c r="V297" s="15">
        <v>0</v>
      </c>
      <c r="W297" s="15">
        <v>0</v>
      </c>
      <c r="X297" s="15">
        <v>0</v>
      </c>
      <c r="Y297" s="15">
        <v>0</v>
      </c>
      <c r="Z297" s="15">
        <v>0</v>
      </c>
      <c r="AA297" s="15">
        <v>0</v>
      </c>
      <c r="AB297" s="15">
        <v>0</v>
      </c>
      <c r="AC297" s="15">
        <v>0</v>
      </c>
      <c r="AD297" s="15">
        <v>0</v>
      </c>
      <c r="AE297" s="15">
        <v>86.4</v>
      </c>
      <c r="AF297" s="15">
        <v>0</v>
      </c>
      <c r="AG297" s="15">
        <v>207.36</v>
      </c>
      <c r="AH297" s="15">
        <v>0</v>
      </c>
      <c r="AI297" s="15">
        <v>207.36</v>
      </c>
      <c r="AJ297" s="15">
        <v>207.36</v>
      </c>
      <c r="AK297" s="15">
        <v>207.36</v>
      </c>
      <c r="AL297" s="15">
        <v>120.96</v>
      </c>
      <c r="AM297" s="15"/>
      <c r="AN297" s="15">
        <f t="shared" si="43"/>
        <v>1036.8</v>
      </c>
      <c r="AO297" s="15">
        <f t="shared" si="35"/>
        <v>115.20000000000005</v>
      </c>
      <c r="AP297" s="80" t="s">
        <v>1846</v>
      </c>
      <c r="AQ297" s="91" t="s">
        <v>1803</v>
      </c>
      <c r="AS297" s="48">
        <f t="shared" si="40"/>
        <v>0</v>
      </c>
    </row>
    <row r="298" spans="1:45" s="47" customFormat="1" ht="50.1" customHeight="1">
      <c r="A298" s="72" t="s">
        <v>1410</v>
      </c>
      <c r="B298" s="14" t="s">
        <v>1105</v>
      </c>
      <c r="C298" s="14" t="s">
        <v>135</v>
      </c>
      <c r="D298" s="56" t="s">
        <v>96</v>
      </c>
      <c r="E298" s="56" t="s">
        <v>1451</v>
      </c>
      <c r="F298" s="56" t="s">
        <v>1418</v>
      </c>
      <c r="G298" s="46" t="s">
        <v>1104</v>
      </c>
      <c r="H298" s="14" t="s">
        <v>10</v>
      </c>
      <c r="I298" s="57">
        <v>42217</v>
      </c>
      <c r="J298" s="15">
        <v>1152</v>
      </c>
      <c r="K298" s="15">
        <f t="shared" si="41"/>
        <v>115.2</v>
      </c>
      <c r="L298" s="15">
        <f t="shared" si="42"/>
        <v>1036.8</v>
      </c>
      <c r="M298" s="15">
        <v>0</v>
      </c>
      <c r="N298" s="15">
        <v>0</v>
      </c>
      <c r="O298" s="15">
        <v>0</v>
      </c>
      <c r="P298" s="15">
        <v>0</v>
      </c>
      <c r="Q298" s="15">
        <v>0</v>
      </c>
      <c r="R298" s="15">
        <v>0</v>
      </c>
      <c r="S298" s="15">
        <v>0</v>
      </c>
      <c r="T298" s="15">
        <v>0</v>
      </c>
      <c r="U298" s="15">
        <v>0</v>
      </c>
      <c r="V298" s="15">
        <v>0</v>
      </c>
      <c r="W298" s="15">
        <v>0</v>
      </c>
      <c r="X298" s="15">
        <v>0</v>
      </c>
      <c r="Y298" s="15">
        <v>0</v>
      </c>
      <c r="Z298" s="15">
        <v>0</v>
      </c>
      <c r="AA298" s="15">
        <v>0</v>
      </c>
      <c r="AB298" s="15">
        <v>0</v>
      </c>
      <c r="AC298" s="15">
        <v>0</v>
      </c>
      <c r="AD298" s="15">
        <v>0</v>
      </c>
      <c r="AE298" s="15">
        <v>86.4</v>
      </c>
      <c r="AF298" s="15">
        <v>0</v>
      </c>
      <c r="AG298" s="15">
        <v>207.36</v>
      </c>
      <c r="AH298" s="15">
        <v>0</v>
      </c>
      <c r="AI298" s="15">
        <v>207.36</v>
      </c>
      <c r="AJ298" s="15">
        <v>207.36</v>
      </c>
      <c r="AK298" s="15">
        <v>207.36</v>
      </c>
      <c r="AL298" s="15">
        <v>120.96</v>
      </c>
      <c r="AM298" s="15"/>
      <c r="AN298" s="15">
        <f t="shared" si="43"/>
        <v>1036.8</v>
      </c>
      <c r="AO298" s="15">
        <f t="shared" si="35"/>
        <v>115.20000000000005</v>
      </c>
      <c r="AP298" s="80" t="s">
        <v>1528</v>
      </c>
      <c r="AQ298" s="91" t="s">
        <v>1938</v>
      </c>
      <c r="AS298" s="48">
        <f t="shared" si="40"/>
        <v>0</v>
      </c>
    </row>
    <row r="299" spans="1:45" s="47" customFormat="1" ht="50.1" customHeight="1">
      <c r="A299" s="72" t="s">
        <v>1411</v>
      </c>
      <c r="B299" s="14" t="s">
        <v>1105</v>
      </c>
      <c r="C299" s="14" t="s">
        <v>135</v>
      </c>
      <c r="D299" s="56" t="s">
        <v>96</v>
      </c>
      <c r="E299" s="56" t="s">
        <v>1452</v>
      </c>
      <c r="F299" s="56" t="s">
        <v>1418</v>
      </c>
      <c r="G299" s="46" t="s">
        <v>1104</v>
      </c>
      <c r="H299" s="14" t="s">
        <v>10</v>
      </c>
      <c r="I299" s="57">
        <v>42217</v>
      </c>
      <c r="J299" s="15">
        <v>1152</v>
      </c>
      <c r="K299" s="15">
        <f t="shared" si="41"/>
        <v>115.2</v>
      </c>
      <c r="L299" s="15">
        <f t="shared" si="42"/>
        <v>1036.8</v>
      </c>
      <c r="M299" s="15">
        <v>0</v>
      </c>
      <c r="N299" s="15">
        <v>0</v>
      </c>
      <c r="O299" s="15">
        <v>0</v>
      </c>
      <c r="P299" s="15">
        <v>0</v>
      </c>
      <c r="Q299" s="15">
        <v>0</v>
      </c>
      <c r="R299" s="15">
        <v>0</v>
      </c>
      <c r="S299" s="15">
        <v>0</v>
      </c>
      <c r="T299" s="15">
        <v>0</v>
      </c>
      <c r="U299" s="15">
        <v>0</v>
      </c>
      <c r="V299" s="15">
        <v>0</v>
      </c>
      <c r="W299" s="15">
        <v>0</v>
      </c>
      <c r="X299" s="15">
        <v>0</v>
      </c>
      <c r="Y299" s="15">
        <v>0</v>
      </c>
      <c r="Z299" s="15">
        <v>0</v>
      </c>
      <c r="AA299" s="15">
        <v>0</v>
      </c>
      <c r="AB299" s="15">
        <v>0</v>
      </c>
      <c r="AC299" s="15">
        <v>0</v>
      </c>
      <c r="AD299" s="15">
        <v>0</v>
      </c>
      <c r="AE299" s="15">
        <v>86.4</v>
      </c>
      <c r="AF299" s="15">
        <v>0</v>
      </c>
      <c r="AG299" s="15">
        <v>207.36</v>
      </c>
      <c r="AH299" s="15">
        <v>0</v>
      </c>
      <c r="AI299" s="15">
        <v>207.36</v>
      </c>
      <c r="AJ299" s="15">
        <v>207.36</v>
      </c>
      <c r="AK299" s="15">
        <v>207.36</v>
      </c>
      <c r="AL299" s="15">
        <v>120.96</v>
      </c>
      <c r="AM299" s="15"/>
      <c r="AN299" s="15">
        <f t="shared" si="43"/>
        <v>1036.8</v>
      </c>
      <c r="AO299" s="15">
        <f t="shared" si="35"/>
        <v>115.20000000000005</v>
      </c>
      <c r="AP299" s="80" t="s">
        <v>1514</v>
      </c>
      <c r="AQ299" s="91" t="s">
        <v>1515</v>
      </c>
      <c r="AS299" s="48">
        <f t="shared" si="40"/>
        <v>0</v>
      </c>
    </row>
    <row r="300" spans="1:45" s="47" customFormat="1" ht="50.1" customHeight="1">
      <c r="A300" s="72" t="s">
        <v>1412</v>
      </c>
      <c r="B300" s="14" t="s">
        <v>1105</v>
      </c>
      <c r="C300" s="14" t="s">
        <v>135</v>
      </c>
      <c r="D300" s="56" t="s">
        <v>96</v>
      </c>
      <c r="E300" s="56" t="s">
        <v>1453</v>
      </c>
      <c r="F300" s="56" t="s">
        <v>1418</v>
      </c>
      <c r="G300" s="46" t="s">
        <v>1104</v>
      </c>
      <c r="H300" s="14" t="s">
        <v>10</v>
      </c>
      <c r="I300" s="57">
        <v>42217</v>
      </c>
      <c r="J300" s="15">
        <v>1152</v>
      </c>
      <c r="K300" s="15">
        <f t="shared" si="41"/>
        <v>115.2</v>
      </c>
      <c r="L300" s="15">
        <f t="shared" si="42"/>
        <v>1036.8</v>
      </c>
      <c r="M300" s="15">
        <v>0</v>
      </c>
      <c r="N300" s="15">
        <v>0</v>
      </c>
      <c r="O300" s="15">
        <v>0</v>
      </c>
      <c r="P300" s="15">
        <v>0</v>
      </c>
      <c r="Q300" s="15">
        <v>0</v>
      </c>
      <c r="R300" s="15">
        <v>0</v>
      </c>
      <c r="S300" s="15">
        <v>0</v>
      </c>
      <c r="T300" s="15">
        <v>0</v>
      </c>
      <c r="U300" s="15">
        <v>0</v>
      </c>
      <c r="V300" s="15">
        <v>0</v>
      </c>
      <c r="W300" s="15">
        <v>0</v>
      </c>
      <c r="X300" s="15">
        <v>0</v>
      </c>
      <c r="Y300" s="15">
        <v>0</v>
      </c>
      <c r="Z300" s="15">
        <v>0</v>
      </c>
      <c r="AA300" s="15">
        <v>0</v>
      </c>
      <c r="AB300" s="15">
        <v>0</v>
      </c>
      <c r="AC300" s="15">
        <v>0</v>
      </c>
      <c r="AD300" s="15">
        <v>0</v>
      </c>
      <c r="AE300" s="15">
        <v>86.4</v>
      </c>
      <c r="AF300" s="15">
        <v>0</v>
      </c>
      <c r="AG300" s="15">
        <v>207.36</v>
      </c>
      <c r="AH300" s="15">
        <v>0</v>
      </c>
      <c r="AI300" s="15">
        <v>207.36</v>
      </c>
      <c r="AJ300" s="15">
        <v>207.36</v>
      </c>
      <c r="AK300" s="15">
        <v>207.36</v>
      </c>
      <c r="AL300" s="15">
        <v>120.96</v>
      </c>
      <c r="AM300" s="15"/>
      <c r="AN300" s="15">
        <f t="shared" si="43"/>
        <v>1036.8</v>
      </c>
      <c r="AO300" s="15">
        <f t="shared" si="35"/>
        <v>115.20000000000005</v>
      </c>
      <c r="AP300" s="80" t="s">
        <v>1301</v>
      </c>
      <c r="AQ300" s="91" t="s">
        <v>129</v>
      </c>
      <c r="AS300" s="48">
        <f t="shared" si="40"/>
        <v>0</v>
      </c>
    </row>
    <row r="301" spans="1:45" s="47" customFormat="1" ht="50.1" customHeight="1">
      <c r="A301" s="72" t="s">
        <v>1413</v>
      </c>
      <c r="B301" s="14" t="s">
        <v>1105</v>
      </c>
      <c r="C301" s="14" t="s">
        <v>135</v>
      </c>
      <c r="D301" s="56" t="s">
        <v>96</v>
      </c>
      <c r="E301" s="56" t="s">
        <v>1454</v>
      </c>
      <c r="F301" s="56" t="s">
        <v>1418</v>
      </c>
      <c r="G301" s="46" t="s">
        <v>1104</v>
      </c>
      <c r="H301" s="14" t="s">
        <v>10</v>
      </c>
      <c r="I301" s="57">
        <v>42217</v>
      </c>
      <c r="J301" s="15">
        <v>1152</v>
      </c>
      <c r="K301" s="15">
        <f t="shared" si="41"/>
        <v>115.2</v>
      </c>
      <c r="L301" s="15">
        <f t="shared" si="42"/>
        <v>1036.8</v>
      </c>
      <c r="M301" s="15">
        <v>0</v>
      </c>
      <c r="N301" s="15">
        <v>0</v>
      </c>
      <c r="O301" s="15">
        <v>0</v>
      </c>
      <c r="P301" s="15">
        <v>0</v>
      </c>
      <c r="Q301" s="15">
        <v>0</v>
      </c>
      <c r="R301" s="15">
        <v>0</v>
      </c>
      <c r="S301" s="15">
        <v>0</v>
      </c>
      <c r="T301" s="15">
        <v>0</v>
      </c>
      <c r="U301" s="15">
        <v>0</v>
      </c>
      <c r="V301" s="15">
        <v>0</v>
      </c>
      <c r="W301" s="15">
        <v>0</v>
      </c>
      <c r="X301" s="15">
        <v>0</v>
      </c>
      <c r="Y301" s="15">
        <v>0</v>
      </c>
      <c r="Z301" s="15">
        <v>0</v>
      </c>
      <c r="AA301" s="15">
        <v>0</v>
      </c>
      <c r="AB301" s="15">
        <v>0</v>
      </c>
      <c r="AC301" s="15">
        <v>0</v>
      </c>
      <c r="AD301" s="15">
        <v>0</v>
      </c>
      <c r="AE301" s="15">
        <v>86.4</v>
      </c>
      <c r="AF301" s="15">
        <v>0</v>
      </c>
      <c r="AG301" s="15">
        <v>207.36</v>
      </c>
      <c r="AH301" s="15">
        <v>0</v>
      </c>
      <c r="AI301" s="15">
        <v>207.36</v>
      </c>
      <c r="AJ301" s="15">
        <v>207.36</v>
      </c>
      <c r="AK301" s="15">
        <v>207.36</v>
      </c>
      <c r="AL301" s="15">
        <v>120.96</v>
      </c>
      <c r="AM301" s="15"/>
      <c r="AN301" s="15">
        <f t="shared" si="43"/>
        <v>1036.8</v>
      </c>
      <c r="AO301" s="15">
        <f t="shared" si="35"/>
        <v>115.20000000000005</v>
      </c>
      <c r="AP301" s="80" t="s">
        <v>1677</v>
      </c>
      <c r="AQ301" s="91" t="s">
        <v>1534</v>
      </c>
      <c r="AS301" s="48">
        <f t="shared" si="40"/>
        <v>0</v>
      </c>
    </row>
    <row r="302" spans="1:45" s="47" customFormat="1" ht="50.1" customHeight="1">
      <c r="A302" s="72" t="s">
        <v>1414</v>
      </c>
      <c r="B302" s="14" t="s">
        <v>1105</v>
      </c>
      <c r="C302" s="14" t="s">
        <v>135</v>
      </c>
      <c r="D302" s="56" t="s">
        <v>96</v>
      </c>
      <c r="E302" s="56" t="s">
        <v>1455</v>
      </c>
      <c r="F302" s="56" t="s">
        <v>1418</v>
      </c>
      <c r="G302" s="46" t="s">
        <v>1104</v>
      </c>
      <c r="H302" s="14" t="s">
        <v>10</v>
      </c>
      <c r="I302" s="57">
        <v>42217</v>
      </c>
      <c r="J302" s="15">
        <v>1152</v>
      </c>
      <c r="K302" s="15">
        <f t="shared" si="41"/>
        <v>115.2</v>
      </c>
      <c r="L302" s="15">
        <f t="shared" si="42"/>
        <v>1036.8</v>
      </c>
      <c r="M302" s="15">
        <v>0</v>
      </c>
      <c r="N302" s="15">
        <v>0</v>
      </c>
      <c r="O302" s="15">
        <v>0</v>
      </c>
      <c r="P302" s="15">
        <v>0</v>
      </c>
      <c r="Q302" s="15">
        <v>0</v>
      </c>
      <c r="R302" s="15">
        <v>0</v>
      </c>
      <c r="S302" s="15">
        <v>0</v>
      </c>
      <c r="T302" s="15">
        <v>0</v>
      </c>
      <c r="U302" s="15">
        <v>0</v>
      </c>
      <c r="V302" s="15">
        <v>0</v>
      </c>
      <c r="W302" s="15">
        <v>0</v>
      </c>
      <c r="X302" s="15">
        <v>0</v>
      </c>
      <c r="Y302" s="15">
        <v>0</v>
      </c>
      <c r="Z302" s="15">
        <v>0</v>
      </c>
      <c r="AA302" s="15">
        <v>0</v>
      </c>
      <c r="AB302" s="15">
        <v>0</v>
      </c>
      <c r="AC302" s="15">
        <v>0</v>
      </c>
      <c r="AD302" s="15">
        <v>0</v>
      </c>
      <c r="AE302" s="15">
        <v>86.4</v>
      </c>
      <c r="AF302" s="15">
        <v>0</v>
      </c>
      <c r="AG302" s="15">
        <v>207.36</v>
      </c>
      <c r="AH302" s="15">
        <v>0</v>
      </c>
      <c r="AI302" s="15">
        <v>207.36</v>
      </c>
      <c r="AJ302" s="15">
        <v>207.36</v>
      </c>
      <c r="AK302" s="15">
        <v>207.36</v>
      </c>
      <c r="AL302" s="15">
        <v>120.96</v>
      </c>
      <c r="AM302" s="15"/>
      <c r="AN302" s="15">
        <f t="shared" si="43"/>
        <v>1036.8</v>
      </c>
      <c r="AO302" s="15">
        <f t="shared" ref="AO302:AO470" si="44">J302-AN302</f>
        <v>115.20000000000005</v>
      </c>
      <c r="AP302" s="80" t="s">
        <v>1520</v>
      </c>
      <c r="AQ302" s="91" t="s">
        <v>1800</v>
      </c>
      <c r="AS302" s="48">
        <f t="shared" si="40"/>
        <v>0</v>
      </c>
    </row>
    <row r="303" spans="1:45" s="47" customFormat="1" ht="50.1" customHeight="1">
      <c r="A303" s="72" t="s">
        <v>1415</v>
      </c>
      <c r="B303" s="14" t="s">
        <v>1105</v>
      </c>
      <c r="C303" s="14" t="s">
        <v>135</v>
      </c>
      <c r="D303" s="56" t="s">
        <v>96</v>
      </c>
      <c r="E303" s="56" t="s">
        <v>1456</v>
      </c>
      <c r="F303" s="56" t="s">
        <v>1418</v>
      </c>
      <c r="G303" s="46" t="s">
        <v>1104</v>
      </c>
      <c r="H303" s="14" t="s">
        <v>10</v>
      </c>
      <c r="I303" s="57">
        <v>42217</v>
      </c>
      <c r="J303" s="15">
        <v>1152</v>
      </c>
      <c r="K303" s="15">
        <f t="shared" si="41"/>
        <v>115.2</v>
      </c>
      <c r="L303" s="15">
        <f t="shared" si="42"/>
        <v>1036.8</v>
      </c>
      <c r="M303" s="15">
        <v>0</v>
      </c>
      <c r="N303" s="15">
        <v>0</v>
      </c>
      <c r="O303" s="15">
        <v>0</v>
      </c>
      <c r="P303" s="15">
        <v>0</v>
      </c>
      <c r="Q303" s="15">
        <v>0</v>
      </c>
      <c r="R303" s="15">
        <v>0</v>
      </c>
      <c r="S303" s="15">
        <v>0</v>
      </c>
      <c r="T303" s="15">
        <v>0</v>
      </c>
      <c r="U303" s="15">
        <v>0</v>
      </c>
      <c r="V303" s="15">
        <v>0</v>
      </c>
      <c r="W303" s="15">
        <v>0</v>
      </c>
      <c r="X303" s="15">
        <v>0</v>
      </c>
      <c r="Y303" s="15">
        <v>0</v>
      </c>
      <c r="Z303" s="15">
        <v>0</v>
      </c>
      <c r="AA303" s="15">
        <v>0</v>
      </c>
      <c r="AB303" s="15">
        <v>0</v>
      </c>
      <c r="AC303" s="15">
        <v>0</v>
      </c>
      <c r="AD303" s="15">
        <v>0</v>
      </c>
      <c r="AE303" s="15">
        <v>86.4</v>
      </c>
      <c r="AF303" s="15">
        <v>0</v>
      </c>
      <c r="AG303" s="15">
        <v>207.36</v>
      </c>
      <c r="AH303" s="15">
        <v>0</v>
      </c>
      <c r="AI303" s="15">
        <v>207.36</v>
      </c>
      <c r="AJ303" s="15">
        <v>207.36</v>
      </c>
      <c r="AK303" s="15">
        <v>207.36</v>
      </c>
      <c r="AL303" s="15">
        <v>120.96</v>
      </c>
      <c r="AM303" s="15"/>
      <c r="AN303" s="15">
        <f>SUM(M303:AM303)</f>
        <v>1036.8</v>
      </c>
      <c r="AO303" s="15">
        <f t="shared" si="44"/>
        <v>115.20000000000005</v>
      </c>
      <c r="AP303" s="80" t="s">
        <v>1522</v>
      </c>
      <c r="AQ303" s="91" t="s">
        <v>1278</v>
      </c>
      <c r="AS303" s="48">
        <f t="shared" si="40"/>
        <v>0</v>
      </c>
    </row>
    <row r="304" spans="1:45" s="47" customFormat="1" ht="50.1" customHeight="1">
      <c r="A304" s="72" t="s">
        <v>1416</v>
      </c>
      <c r="B304" s="14" t="s">
        <v>1105</v>
      </c>
      <c r="C304" s="14" t="s">
        <v>135</v>
      </c>
      <c r="D304" s="56" t="s">
        <v>96</v>
      </c>
      <c r="E304" s="56" t="s">
        <v>1457</v>
      </c>
      <c r="F304" s="56" t="s">
        <v>1418</v>
      </c>
      <c r="G304" s="46" t="s">
        <v>1104</v>
      </c>
      <c r="H304" s="14" t="s">
        <v>10</v>
      </c>
      <c r="I304" s="57">
        <v>42217</v>
      </c>
      <c r="J304" s="15">
        <v>1152</v>
      </c>
      <c r="K304" s="15">
        <f t="shared" si="41"/>
        <v>115.2</v>
      </c>
      <c r="L304" s="15">
        <f t="shared" si="42"/>
        <v>1036.8</v>
      </c>
      <c r="M304" s="15">
        <v>0</v>
      </c>
      <c r="N304" s="15">
        <v>0</v>
      </c>
      <c r="O304" s="15">
        <v>0</v>
      </c>
      <c r="P304" s="15">
        <v>0</v>
      </c>
      <c r="Q304" s="15">
        <v>0</v>
      </c>
      <c r="R304" s="15">
        <v>0</v>
      </c>
      <c r="S304" s="15">
        <v>0</v>
      </c>
      <c r="T304" s="15">
        <v>0</v>
      </c>
      <c r="U304" s="15">
        <v>0</v>
      </c>
      <c r="V304" s="15">
        <v>0</v>
      </c>
      <c r="W304" s="15">
        <v>0</v>
      </c>
      <c r="X304" s="15">
        <v>0</v>
      </c>
      <c r="Y304" s="15">
        <v>0</v>
      </c>
      <c r="Z304" s="15">
        <v>0</v>
      </c>
      <c r="AA304" s="15">
        <v>0</v>
      </c>
      <c r="AB304" s="15">
        <v>0</v>
      </c>
      <c r="AC304" s="15">
        <v>0</v>
      </c>
      <c r="AD304" s="15">
        <v>0</v>
      </c>
      <c r="AE304" s="15">
        <v>86.4</v>
      </c>
      <c r="AF304" s="15">
        <v>0</v>
      </c>
      <c r="AG304" s="15">
        <v>207.36</v>
      </c>
      <c r="AH304" s="15">
        <v>0</v>
      </c>
      <c r="AI304" s="15">
        <v>207.36</v>
      </c>
      <c r="AJ304" s="15">
        <v>207.36</v>
      </c>
      <c r="AK304" s="15">
        <v>207.36</v>
      </c>
      <c r="AL304" s="15">
        <v>120.96</v>
      </c>
      <c r="AM304" s="15"/>
      <c r="AN304" s="15">
        <f t="shared" ref="AN304:AN305" si="45">SUM(M304:AM304)</f>
        <v>1036.8</v>
      </c>
      <c r="AO304" s="15">
        <f t="shared" si="44"/>
        <v>115.20000000000005</v>
      </c>
      <c r="AP304" s="80" t="s">
        <v>1523</v>
      </c>
      <c r="AQ304" s="91" t="s">
        <v>1939</v>
      </c>
      <c r="AS304" s="48">
        <f t="shared" si="40"/>
        <v>0</v>
      </c>
    </row>
    <row r="305" spans="1:45" s="47" customFormat="1" ht="50.1" customHeight="1">
      <c r="A305" s="72" t="s">
        <v>1417</v>
      </c>
      <c r="B305" s="14" t="s">
        <v>1105</v>
      </c>
      <c r="C305" s="14" t="s">
        <v>135</v>
      </c>
      <c r="D305" s="56" t="s">
        <v>96</v>
      </c>
      <c r="E305" s="56" t="s">
        <v>1458</v>
      </c>
      <c r="F305" s="56" t="s">
        <v>1418</v>
      </c>
      <c r="G305" s="46" t="s">
        <v>1104</v>
      </c>
      <c r="H305" s="14" t="s">
        <v>10</v>
      </c>
      <c r="I305" s="57">
        <v>42217</v>
      </c>
      <c r="J305" s="15">
        <v>1152</v>
      </c>
      <c r="K305" s="15">
        <f t="shared" si="41"/>
        <v>115.2</v>
      </c>
      <c r="L305" s="15">
        <f t="shared" si="42"/>
        <v>1036.8</v>
      </c>
      <c r="M305" s="15">
        <v>0</v>
      </c>
      <c r="N305" s="15">
        <v>0</v>
      </c>
      <c r="O305" s="15">
        <v>0</v>
      </c>
      <c r="P305" s="15">
        <v>0</v>
      </c>
      <c r="Q305" s="15">
        <v>0</v>
      </c>
      <c r="R305" s="15">
        <v>0</v>
      </c>
      <c r="S305" s="15">
        <v>0</v>
      </c>
      <c r="T305" s="15">
        <v>0</v>
      </c>
      <c r="U305" s="15">
        <v>0</v>
      </c>
      <c r="V305" s="15">
        <v>0</v>
      </c>
      <c r="W305" s="15">
        <v>0</v>
      </c>
      <c r="X305" s="15">
        <v>0</v>
      </c>
      <c r="Y305" s="15">
        <v>0</v>
      </c>
      <c r="Z305" s="15">
        <v>0</v>
      </c>
      <c r="AA305" s="15">
        <v>0</v>
      </c>
      <c r="AB305" s="15">
        <v>0</v>
      </c>
      <c r="AC305" s="15">
        <v>0</v>
      </c>
      <c r="AD305" s="15">
        <v>0</v>
      </c>
      <c r="AE305" s="15">
        <v>86.4</v>
      </c>
      <c r="AF305" s="15">
        <v>0</v>
      </c>
      <c r="AG305" s="15">
        <v>207.36</v>
      </c>
      <c r="AH305" s="15">
        <v>0</v>
      </c>
      <c r="AI305" s="15">
        <v>207.36</v>
      </c>
      <c r="AJ305" s="15">
        <v>207.36</v>
      </c>
      <c r="AK305" s="15">
        <v>207.36</v>
      </c>
      <c r="AL305" s="15">
        <v>120.96</v>
      </c>
      <c r="AM305" s="15"/>
      <c r="AN305" s="15">
        <f t="shared" si="45"/>
        <v>1036.8</v>
      </c>
      <c r="AO305" s="15">
        <f t="shared" si="44"/>
        <v>115.20000000000005</v>
      </c>
      <c r="AP305" s="80" t="s">
        <v>1586</v>
      </c>
      <c r="AQ305" s="91" t="s">
        <v>1278</v>
      </c>
      <c r="AS305" s="48">
        <f t="shared" si="40"/>
        <v>0</v>
      </c>
    </row>
    <row r="306" spans="1:45" s="5" customFormat="1" ht="50.1" customHeight="1">
      <c r="A306" s="72" t="s">
        <v>1837</v>
      </c>
      <c r="B306" s="14" t="s">
        <v>1105</v>
      </c>
      <c r="C306" s="14" t="s">
        <v>135</v>
      </c>
      <c r="D306" s="56" t="s">
        <v>1839</v>
      </c>
      <c r="E306" s="56" t="s">
        <v>1840</v>
      </c>
      <c r="F306" s="56" t="s">
        <v>1841</v>
      </c>
      <c r="G306" s="46" t="s">
        <v>1104</v>
      </c>
      <c r="H306" s="14" t="s">
        <v>10</v>
      </c>
      <c r="I306" s="57">
        <v>42928</v>
      </c>
      <c r="J306" s="15">
        <v>1278</v>
      </c>
      <c r="K306" s="15">
        <f t="shared" si="41"/>
        <v>127.80000000000001</v>
      </c>
      <c r="L306" s="15">
        <f t="shared" si="42"/>
        <v>1150.2</v>
      </c>
      <c r="M306" s="15">
        <v>0</v>
      </c>
      <c r="N306" s="15">
        <v>0</v>
      </c>
      <c r="O306" s="15">
        <v>0</v>
      </c>
      <c r="P306" s="15">
        <v>0</v>
      </c>
      <c r="Q306" s="15">
        <v>0</v>
      </c>
      <c r="R306" s="15">
        <v>0</v>
      </c>
      <c r="S306" s="15">
        <v>0</v>
      </c>
      <c r="T306" s="15">
        <v>0</v>
      </c>
      <c r="U306" s="15">
        <v>0</v>
      </c>
      <c r="V306" s="15">
        <v>0</v>
      </c>
      <c r="W306" s="15">
        <v>0</v>
      </c>
      <c r="X306" s="15">
        <v>0</v>
      </c>
      <c r="Y306" s="15">
        <v>0</v>
      </c>
      <c r="Z306" s="15">
        <v>0</v>
      </c>
      <c r="AA306" s="15">
        <v>0</v>
      </c>
      <c r="AB306" s="15">
        <v>0</v>
      </c>
      <c r="AC306" s="15">
        <v>0</v>
      </c>
      <c r="AD306" s="15">
        <v>0</v>
      </c>
      <c r="AE306" s="15">
        <v>0</v>
      </c>
      <c r="AF306" s="15">
        <v>0</v>
      </c>
      <c r="AG306" s="15">
        <v>0</v>
      </c>
      <c r="AH306" s="15">
        <v>0</v>
      </c>
      <c r="AI306" s="15">
        <v>115.02</v>
      </c>
      <c r="AJ306" s="15">
        <v>230.04</v>
      </c>
      <c r="AK306" s="15">
        <v>230.04</v>
      </c>
      <c r="AL306" s="15">
        <v>230.04</v>
      </c>
      <c r="AM306" s="63">
        <v>134.4</v>
      </c>
      <c r="AN306" s="15">
        <f t="shared" ref="AN306:AN329" si="46">SUM(M306:AM306)</f>
        <v>939.54</v>
      </c>
      <c r="AO306" s="15">
        <f t="shared" si="44"/>
        <v>338.46000000000004</v>
      </c>
      <c r="AP306" s="14" t="s">
        <v>1842</v>
      </c>
      <c r="AQ306" s="43" t="s">
        <v>1281</v>
      </c>
      <c r="AS306" s="34">
        <f t="shared" si="40"/>
        <v>210.66000000000008</v>
      </c>
    </row>
    <row r="307" spans="1:45" s="5" customFormat="1" ht="50.1" customHeight="1">
      <c r="A307" s="72" t="s">
        <v>1838</v>
      </c>
      <c r="B307" s="14" t="s">
        <v>1105</v>
      </c>
      <c r="C307" s="14" t="s">
        <v>135</v>
      </c>
      <c r="D307" s="56" t="s">
        <v>1839</v>
      </c>
      <c r="E307" s="56" t="s">
        <v>1843</v>
      </c>
      <c r="F307" s="56" t="s">
        <v>1841</v>
      </c>
      <c r="G307" s="46" t="s">
        <v>1104</v>
      </c>
      <c r="H307" s="14" t="s">
        <v>10</v>
      </c>
      <c r="I307" s="57">
        <v>42928</v>
      </c>
      <c r="J307" s="15">
        <v>1278</v>
      </c>
      <c r="K307" s="15">
        <f t="shared" si="41"/>
        <v>127.80000000000001</v>
      </c>
      <c r="L307" s="15">
        <f t="shared" si="42"/>
        <v>1150.2</v>
      </c>
      <c r="M307" s="15">
        <v>0</v>
      </c>
      <c r="N307" s="15">
        <v>0</v>
      </c>
      <c r="O307" s="15">
        <v>0</v>
      </c>
      <c r="P307" s="15">
        <v>0</v>
      </c>
      <c r="Q307" s="15">
        <v>0</v>
      </c>
      <c r="R307" s="15">
        <v>0</v>
      </c>
      <c r="S307" s="15">
        <v>0</v>
      </c>
      <c r="T307" s="15">
        <v>0</v>
      </c>
      <c r="U307" s="15">
        <v>0</v>
      </c>
      <c r="V307" s="15">
        <v>0</v>
      </c>
      <c r="W307" s="15">
        <v>0</v>
      </c>
      <c r="X307" s="15">
        <v>0</v>
      </c>
      <c r="Y307" s="15">
        <v>0</v>
      </c>
      <c r="Z307" s="15">
        <v>0</v>
      </c>
      <c r="AA307" s="15">
        <v>0</v>
      </c>
      <c r="AB307" s="15">
        <v>0</v>
      </c>
      <c r="AC307" s="15">
        <v>0</v>
      </c>
      <c r="AD307" s="15">
        <v>0</v>
      </c>
      <c r="AE307" s="15">
        <v>0</v>
      </c>
      <c r="AF307" s="15">
        <v>0</v>
      </c>
      <c r="AG307" s="15">
        <v>0</v>
      </c>
      <c r="AH307" s="15">
        <v>0</v>
      </c>
      <c r="AI307" s="15">
        <v>115.02</v>
      </c>
      <c r="AJ307" s="15">
        <v>230.04</v>
      </c>
      <c r="AK307" s="15">
        <v>230.04</v>
      </c>
      <c r="AL307" s="15">
        <v>230.04</v>
      </c>
      <c r="AM307" s="63">
        <v>134.4</v>
      </c>
      <c r="AN307" s="15">
        <f t="shared" si="46"/>
        <v>939.54</v>
      </c>
      <c r="AO307" s="15">
        <f t="shared" si="44"/>
        <v>338.46000000000004</v>
      </c>
      <c r="AP307" s="14" t="s">
        <v>322</v>
      </c>
      <c r="AQ307" s="43" t="s">
        <v>1281</v>
      </c>
      <c r="AS307" s="34">
        <f t="shared" si="40"/>
        <v>210.66000000000008</v>
      </c>
    </row>
    <row r="308" spans="1:45" s="111" customFormat="1" ht="50.1" customHeight="1">
      <c r="A308" s="55" t="s">
        <v>1861</v>
      </c>
      <c r="B308" s="14" t="s">
        <v>1105</v>
      </c>
      <c r="C308" s="14" t="s">
        <v>1669</v>
      </c>
      <c r="D308" s="56" t="s">
        <v>99</v>
      </c>
      <c r="E308" s="46" t="s">
        <v>1862</v>
      </c>
      <c r="F308" s="46" t="s">
        <v>1932</v>
      </c>
      <c r="G308" s="46" t="s">
        <v>1104</v>
      </c>
      <c r="H308" s="14" t="s">
        <v>10</v>
      </c>
      <c r="I308" s="57">
        <v>43045</v>
      </c>
      <c r="J308" s="15">
        <v>1115</v>
      </c>
      <c r="K308" s="15">
        <f t="shared" si="41"/>
        <v>111.5</v>
      </c>
      <c r="L308" s="15">
        <f t="shared" si="42"/>
        <v>1003.5</v>
      </c>
      <c r="M308" s="15">
        <v>0</v>
      </c>
      <c r="N308" s="15">
        <v>0</v>
      </c>
      <c r="O308" s="15">
        <v>0</v>
      </c>
      <c r="P308" s="15">
        <v>0</v>
      </c>
      <c r="Q308" s="15">
        <v>0</v>
      </c>
      <c r="R308" s="15">
        <v>0</v>
      </c>
      <c r="S308" s="15">
        <v>0</v>
      </c>
      <c r="T308" s="15">
        <v>0</v>
      </c>
      <c r="U308" s="15">
        <v>0</v>
      </c>
      <c r="V308" s="15">
        <v>0</v>
      </c>
      <c r="W308" s="15">
        <v>0</v>
      </c>
      <c r="X308" s="15">
        <v>0</v>
      </c>
      <c r="Y308" s="15">
        <v>0</v>
      </c>
      <c r="Z308" s="15">
        <v>0</v>
      </c>
      <c r="AA308" s="15">
        <v>0</v>
      </c>
      <c r="AB308" s="15">
        <v>0</v>
      </c>
      <c r="AC308" s="15">
        <v>0</v>
      </c>
      <c r="AD308" s="15">
        <v>0</v>
      </c>
      <c r="AE308" s="15">
        <v>0</v>
      </c>
      <c r="AF308" s="15">
        <v>0</v>
      </c>
      <c r="AG308" s="15">
        <v>0</v>
      </c>
      <c r="AH308" s="15">
        <v>0</v>
      </c>
      <c r="AI308" s="15">
        <v>33.450000000000003</v>
      </c>
      <c r="AJ308" s="15">
        <v>200.7</v>
      </c>
      <c r="AK308" s="15">
        <v>200.7</v>
      </c>
      <c r="AL308" s="15">
        <v>200.7</v>
      </c>
      <c r="AM308" s="63">
        <v>117.08</v>
      </c>
      <c r="AN308" s="15">
        <f t="shared" si="46"/>
        <v>752.63</v>
      </c>
      <c r="AO308" s="15">
        <f t="shared" si="44"/>
        <v>362.37</v>
      </c>
      <c r="AP308" s="14" t="s">
        <v>1898</v>
      </c>
      <c r="AQ308" s="43" t="s">
        <v>1342</v>
      </c>
      <c r="AS308" s="34">
        <f t="shared" si="40"/>
        <v>250.87</v>
      </c>
    </row>
    <row r="309" spans="1:45" s="111" customFormat="1" ht="50.1" customHeight="1">
      <c r="A309" s="55" t="s">
        <v>1880</v>
      </c>
      <c r="B309" s="14" t="s">
        <v>1105</v>
      </c>
      <c r="C309" s="14" t="s">
        <v>1669</v>
      </c>
      <c r="D309" s="56" t="s">
        <v>99</v>
      </c>
      <c r="E309" s="46" t="s">
        <v>1863</v>
      </c>
      <c r="F309" s="46" t="s">
        <v>1932</v>
      </c>
      <c r="G309" s="46" t="s">
        <v>1104</v>
      </c>
      <c r="H309" s="14" t="s">
        <v>10</v>
      </c>
      <c r="I309" s="57">
        <v>43045</v>
      </c>
      <c r="J309" s="15">
        <v>1115</v>
      </c>
      <c r="K309" s="15">
        <f t="shared" si="41"/>
        <v>111.5</v>
      </c>
      <c r="L309" s="15">
        <f t="shared" si="42"/>
        <v>1003.5</v>
      </c>
      <c r="M309" s="15">
        <v>0</v>
      </c>
      <c r="N309" s="15">
        <v>0</v>
      </c>
      <c r="O309" s="15">
        <v>0</v>
      </c>
      <c r="P309" s="15">
        <v>0</v>
      </c>
      <c r="Q309" s="15">
        <v>0</v>
      </c>
      <c r="R309" s="15">
        <v>0</v>
      </c>
      <c r="S309" s="15">
        <v>0</v>
      </c>
      <c r="T309" s="15">
        <v>0</v>
      </c>
      <c r="U309" s="15">
        <v>0</v>
      </c>
      <c r="V309" s="15">
        <v>0</v>
      </c>
      <c r="W309" s="15">
        <v>0</v>
      </c>
      <c r="X309" s="15">
        <v>0</v>
      </c>
      <c r="Y309" s="15">
        <v>0</v>
      </c>
      <c r="Z309" s="15">
        <v>0</v>
      </c>
      <c r="AA309" s="15">
        <v>0</v>
      </c>
      <c r="AB309" s="15">
        <v>0</v>
      </c>
      <c r="AC309" s="15">
        <v>0</v>
      </c>
      <c r="AD309" s="15">
        <v>0</v>
      </c>
      <c r="AE309" s="15">
        <v>0</v>
      </c>
      <c r="AF309" s="15">
        <v>0</v>
      </c>
      <c r="AG309" s="15">
        <v>0</v>
      </c>
      <c r="AH309" s="15">
        <v>0</v>
      </c>
      <c r="AI309" s="15">
        <v>33.450000000000003</v>
      </c>
      <c r="AJ309" s="15">
        <v>200.7</v>
      </c>
      <c r="AK309" s="15">
        <v>200.7</v>
      </c>
      <c r="AL309" s="15">
        <v>200.7</v>
      </c>
      <c r="AM309" s="63">
        <v>117.08</v>
      </c>
      <c r="AN309" s="15">
        <f t="shared" si="46"/>
        <v>752.63</v>
      </c>
      <c r="AO309" s="15">
        <f t="shared" si="44"/>
        <v>362.37</v>
      </c>
      <c r="AP309" s="14" t="s">
        <v>173</v>
      </c>
      <c r="AQ309" s="43" t="s">
        <v>174</v>
      </c>
      <c r="AS309" s="34">
        <f t="shared" si="40"/>
        <v>250.87</v>
      </c>
    </row>
    <row r="310" spans="1:45" s="111" customFormat="1" ht="50.1" customHeight="1">
      <c r="A310" s="55" t="s">
        <v>1881</v>
      </c>
      <c r="B310" s="14" t="s">
        <v>1105</v>
      </c>
      <c r="C310" s="14" t="s">
        <v>1669</v>
      </c>
      <c r="D310" s="56" t="s">
        <v>99</v>
      </c>
      <c r="E310" s="46" t="s">
        <v>1864</v>
      </c>
      <c r="F310" s="46" t="s">
        <v>1932</v>
      </c>
      <c r="G310" s="46" t="s">
        <v>1104</v>
      </c>
      <c r="H310" s="14" t="s">
        <v>10</v>
      </c>
      <c r="I310" s="57">
        <v>43045</v>
      </c>
      <c r="J310" s="15">
        <v>1115</v>
      </c>
      <c r="K310" s="15">
        <f t="shared" si="41"/>
        <v>111.5</v>
      </c>
      <c r="L310" s="15">
        <f t="shared" si="42"/>
        <v>1003.5</v>
      </c>
      <c r="M310" s="15">
        <v>0</v>
      </c>
      <c r="N310" s="15">
        <v>0</v>
      </c>
      <c r="O310" s="15">
        <v>0</v>
      </c>
      <c r="P310" s="15">
        <v>0</v>
      </c>
      <c r="Q310" s="15">
        <v>0</v>
      </c>
      <c r="R310" s="15">
        <v>0</v>
      </c>
      <c r="S310" s="15">
        <v>0</v>
      </c>
      <c r="T310" s="15">
        <v>0</v>
      </c>
      <c r="U310" s="15">
        <v>0</v>
      </c>
      <c r="V310" s="15">
        <v>0</v>
      </c>
      <c r="W310" s="15">
        <v>0</v>
      </c>
      <c r="X310" s="15">
        <v>0</v>
      </c>
      <c r="Y310" s="15">
        <v>0</v>
      </c>
      <c r="Z310" s="15">
        <v>0</v>
      </c>
      <c r="AA310" s="15">
        <v>0</v>
      </c>
      <c r="AB310" s="15">
        <v>0</v>
      </c>
      <c r="AC310" s="15">
        <v>0</v>
      </c>
      <c r="AD310" s="15">
        <v>0</v>
      </c>
      <c r="AE310" s="15">
        <v>0</v>
      </c>
      <c r="AF310" s="15">
        <v>0</v>
      </c>
      <c r="AG310" s="15">
        <v>0</v>
      </c>
      <c r="AH310" s="15">
        <v>0</v>
      </c>
      <c r="AI310" s="15">
        <v>33.450000000000003</v>
      </c>
      <c r="AJ310" s="15">
        <v>200.7</v>
      </c>
      <c r="AK310" s="15">
        <v>200.7</v>
      </c>
      <c r="AL310" s="15">
        <v>200.7</v>
      </c>
      <c r="AM310" s="63">
        <v>117.08</v>
      </c>
      <c r="AN310" s="15">
        <f t="shared" si="46"/>
        <v>752.63</v>
      </c>
      <c r="AO310" s="15">
        <f t="shared" si="44"/>
        <v>362.37</v>
      </c>
      <c r="AP310" s="14" t="s">
        <v>1899</v>
      </c>
      <c r="AQ310" s="43" t="s">
        <v>1340</v>
      </c>
      <c r="AS310" s="34">
        <f t="shared" si="40"/>
        <v>250.87</v>
      </c>
    </row>
    <row r="311" spans="1:45" s="111" customFormat="1" ht="50.1" customHeight="1">
      <c r="A311" s="55" t="s">
        <v>1882</v>
      </c>
      <c r="B311" s="14" t="s">
        <v>1105</v>
      </c>
      <c r="C311" s="14" t="s">
        <v>1669</v>
      </c>
      <c r="D311" s="56" t="s">
        <v>99</v>
      </c>
      <c r="E311" s="46" t="s">
        <v>1865</v>
      </c>
      <c r="F311" s="46" t="s">
        <v>1932</v>
      </c>
      <c r="G311" s="46" t="s">
        <v>1104</v>
      </c>
      <c r="H311" s="14" t="s">
        <v>10</v>
      </c>
      <c r="I311" s="57">
        <v>43045</v>
      </c>
      <c r="J311" s="15">
        <v>1115</v>
      </c>
      <c r="K311" s="15">
        <f t="shared" si="41"/>
        <v>111.5</v>
      </c>
      <c r="L311" s="15">
        <f>+J311-K311</f>
        <v>1003.5</v>
      </c>
      <c r="M311" s="15">
        <v>0</v>
      </c>
      <c r="N311" s="15">
        <v>0</v>
      </c>
      <c r="O311" s="15">
        <v>0</v>
      </c>
      <c r="P311" s="15">
        <v>0</v>
      </c>
      <c r="Q311" s="15">
        <v>0</v>
      </c>
      <c r="R311" s="15">
        <v>0</v>
      </c>
      <c r="S311" s="15">
        <v>0</v>
      </c>
      <c r="T311" s="15">
        <v>0</v>
      </c>
      <c r="U311" s="15">
        <v>0</v>
      </c>
      <c r="V311" s="15">
        <v>0</v>
      </c>
      <c r="W311" s="15">
        <v>0</v>
      </c>
      <c r="X311" s="15">
        <v>0</v>
      </c>
      <c r="Y311" s="15">
        <v>0</v>
      </c>
      <c r="Z311" s="15">
        <v>0</v>
      </c>
      <c r="AA311" s="15">
        <v>0</v>
      </c>
      <c r="AB311" s="15">
        <v>0</v>
      </c>
      <c r="AC311" s="15">
        <v>0</v>
      </c>
      <c r="AD311" s="15">
        <v>0</v>
      </c>
      <c r="AE311" s="15">
        <v>0</v>
      </c>
      <c r="AF311" s="15">
        <v>0</v>
      </c>
      <c r="AG311" s="15">
        <v>0</v>
      </c>
      <c r="AH311" s="15">
        <v>0</v>
      </c>
      <c r="AI311" s="15">
        <v>33.450000000000003</v>
      </c>
      <c r="AJ311" s="15">
        <v>200.7</v>
      </c>
      <c r="AK311" s="15">
        <v>200.7</v>
      </c>
      <c r="AL311" s="15">
        <v>200.7</v>
      </c>
      <c r="AM311" s="63">
        <v>117.08</v>
      </c>
      <c r="AN311" s="15">
        <f t="shared" si="46"/>
        <v>752.63</v>
      </c>
      <c r="AO311" s="15">
        <f t="shared" si="44"/>
        <v>362.37</v>
      </c>
      <c r="AP311" s="14" t="s">
        <v>1900</v>
      </c>
      <c r="AQ311" s="43" t="s">
        <v>1901</v>
      </c>
      <c r="AS311" s="34">
        <f t="shared" si="40"/>
        <v>250.87</v>
      </c>
    </row>
    <row r="312" spans="1:45" s="111" customFormat="1" ht="50.1" customHeight="1">
      <c r="A312" s="55" t="s">
        <v>1883</v>
      </c>
      <c r="B312" s="14" t="s">
        <v>1105</v>
      </c>
      <c r="C312" s="14" t="s">
        <v>1669</v>
      </c>
      <c r="D312" s="56" t="s">
        <v>99</v>
      </c>
      <c r="E312" s="46" t="s">
        <v>1866</v>
      </c>
      <c r="F312" s="46" t="s">
        <v>1932</v>
      </c>
      <c r="G312" s="46" t="s">
        <v>1104</v>
      </c>
      <c r="H312" s="14" t="s">
        <v>10</v>
      </c>
      <c r="I312" s="57">
        <v>43045</v>
      </c>
      <c r="J312" s="15">
        <v>1115</v>
      </c>
      <c r="K312" s="15">
        <f t="shared" si="41"/>
        <v>111.5</v>
      </c>
      <c r="L312" s="15">
        <f t="shared" si="42"/>
        <v>1003.5</v>
      </c>
      <c r="M312" s="15">
        <v>0</v>
      </c>
      <c r="N312" s="15">
        <v>0</v>
      </c>
      <c r="O312" s="15">
        <v>0</v>
      </c>
      <c r="P312" s="15">
        <v>0</v>
      </c>
      <c r="Q312" s="15">
        <v>0</v>
      </c>
      <c r="R312" s="15">
        <v>0</v>
      </c>
      <c r="S312" s="15">
        <v>0</v>
      </c>
      <c r="T312" s="15">
        <v>0</v>
      </c>
      <c r="U312" s="15">
        <v>0</v>
      </c>
      <c r="V312" s="15">
        <v>0</v>
      </c>
      <c r="W312" s="15">
        <v>0</v>
      </c>
      <c r="X312" s="15">
        <v>0</v>
      </c>
      <c r="Y312" s="15">
        <v>0</v>
      </c>
      <c r="Z312" s="15">
        <v>0</v>
      </c>
      <c r="AA312" s="15">
        <v>0</v>
      </c>
      <c r="AB312" s="15">
        <v>0</v>
      </c>
      <c r="AC312" s="15">
        <v>0</v>
      </c>
      <c r="AD312" s="15">
        <v>0</v>
      </c>
      <c r="AE312" s="15">
        <v>0</v>
      </c>
      <c r="AF312" s="15">
        <v>0</v>
      </c>
      <c r="AG312" s="15">
        <v>0</v>
      </c>
      <c r="AH312" s="15">
        <v>0</v>
      </c>
      <c r="AI312" s="15">
        <v>33.450000000000003</v>
      </c>
      <c r="AJ312" s="15">
        <v>200.7</v>
      </c>
      <c r="AK312" s="15">
        <v>200.7</v>
      </c>
      <c r="AL312" s="15">
        <v>200.7</v>
      </c>
      <c r="AM312" s="63">
        <v>117.08</v>
      </c>
      <c r="AN312" s="15">
        <f t="shared" si="46"/>
        <v>752.63</v>
      </c>
      <c r="AO312" s="15">
        <f t="shared" si="44"/>
        <v>362.37</v>
      </c>
      <c r="AP312" s="14" t="s">
        <v>1911</v>
      </c>
      <c r="AQ312" s="43" t="s">
        <v>143</v>
      </c>
      <c r="AS312" s="34">
        <f t="shared" si="40"/>
        <v>250.87</v>
      </c>
    </row>
    <row r="313" spans="1:45" s="111" customFormat="1" ht="50.1" customHeight="1">
      <c r="A313" s="55" t="s">
        <v>1884</v>
      </c>
      <c r="B313" s="14" t="s">
        <v>1105</v>
      </c>
      <c r="C313" s="14" t="s">
        <v>1669</v>
      </c>
      <c r="D313" s="56" t="s">
        <v>99</v>
      </c>
      <c r="E313" s="46" t="s">
        <v>1867</v>
      </c>
      <c r="F313" s="46" t="s">
        <v>1932</v>
      </c>
      <c r="G313" s="46" t="s">
        <v>1104</v>
      </c>
      <c r="H313" s="14" t="s">
        <v>10</v>
      </c>
      <c r="I313" s="57">
        <v>43045</v>
      </c>
      <c r="J313" s="15">
        <v>1115</v>
      </c>
      <c r="K313" s="15">
        <f t="shared" si="41"/>
        <v>111.5</v>
      </c>
      <c r="L313" s="15">
        <f t="shared" si="42"/>
        <v>1003.5</v>
      </c>
      <c r="M313" s="15">
        <v>0</v>
      </c>
      <c r="N313" s="15">
        <v>0</v>
      </c>
      <c r="O313" s="15">
        <v>0</v>
      </c>
      <c r="P313" s="15">
        <v>0</v>
      </c>
      <c r="Q313" s="15">
        <v>0</v>
      </c>
      <c r="R313" s="15">
        <v>0</v>
      </c>
      <c r="S313" s="15">
        <v>0</v>
      </c>
      <c r="T313" s="15">
        <v>0</v>
      </c>
      <c r="U313" s="15">
        <v>0</v>
      </c>
      <c r="V313" s="15">
        <v>0</v>
      </c>
      <c r="W313" s="15">
        <v>0</v>
      </c>
      <c r="X313" s="15">
        <v>0</v>
      </c>
      <c r="Y313" s="15">
        <v>0</v>
      </c>
      <c r="Z313" s="15">
        <v>0</v>
      </c>
      <c r="AA313" s="15">
        <v>0</v>
      </c>
      <c r="AB313" s="15">
        <v>0</v>
      </c>
      <c r="AC313" s="15">
        <v>0</v>
      </c>
      <c r="AD313" s="15">
        <v>0</v>
      </c>
      <c r="AE313" s="15">
        <v>0</v>
      </c>
      <c r="AF313" s="15">
        <v>0</v>
      </c>
      <c r="AG313" s="15">
        <v>0</v>
      </c>
      <c r="AH313" s="15">
        <v>0</v>
      </c>
      <c r="AI313" s="15">
        <v>33.450000000000003</v>
      </c>
      <c r="AJ313" s="15">
        <v>200.7</v>
      </c>
      <c r="AK313" s="15">
        <v>200.7</v>
      </c>
      <c r="AL313" s="15">
        <v>200.7</v>
      </c>
      <c r="AM313" s="63">
        <v>117.08</v>
      </c>
      <c r="AN313" s="15">
        <f t="shared" si="46"/>
        <v>752.63</v>
      </c>
      <c r="AO313" s="15">
        <f t="shared" si="44"/>
        <v>362.37</v>
      </c>
      <c r="AP313" s="14" t="s">
        <v>1109</v>
      </c>
      <c r="AQ313" s="43" t="s">
        <v>1108</v>
      </c>
      <c r="AS313" s="34">
        <f t="shared" si="40"/>
        <v>250.87</v>
      </c>
    </row>
    <row r="314" spans="1:45" s="111" customFormat="1" ht="50.1" customHeight="1">
      <c r="A314" s="55" t="s">
        <v>1885</v>
      </c>
      <c r="B314" s="14" t="s">
        <v>1105</v>
      </c>
      <c r="C314" s="14" t="s">
        <v>1669</v>
      </c>
      <c r="D314" s="56" t="s">
        <v>99</v>
      </c>
      <c r="E314" s="46" t="s">
        <v>1868</v>
      </c>
      <c r="F314" s="46" t="s">
        <v>1932</v>
      </c>
      <c r="G314" s="46" t="s">
        <v>1104</v>
      </c>
      <c r="H314" s="14" t="s">
        <v>10</v>
      </c>
      <c r="I314" s="57">
        <v>43045</v>
      </c>
      <c r="J314" s="15">
        <v>1115</v>
      </c>
      <c r="K314" s="15">
        <f t="shared" si="41"/>
        <v>111.5</v>
      </c>
      <c r="L314" s="15">
        <f t="shared" si="42"/>
        <v>1003.5</v>
      </c>
      <c r="M314" s="15">
        <v>0</v>
      </c>
      <c r="N314" s="15">
        <v>0</v>
      </c>
      <c r="O314" s="15">
        <v>0</v>
      </c>
      <c r="P314" s="15">
        <v>0</v>
      </c>
      <c r="Q314" s="15">
        <v>0</v>
      </c>
      <c r="R314" s="15">
        <v>0</v>
      </c>
      <c r="S314" s="15">
        <v>0</v>
      </c>
      <c r="T314" s="15">
        <v>0</v>
      </c>
      <c r="U314" s="15">
        <v>0</v>
      </c>
      <c r="V314" s="15">
        <v>0</v>
      </c>
      <c r="W314" s="15">
        <v>0</v>
      </c>
      <c r="X314" s="15">
        <v>0</v>
      </c>
      <c r="Y314" s="15">
        <v>0</v>
      </c>
      <c r="Z314" s="15">
        <v>0</v>
      </c>
      <c r="AA314" s="15">
        <v>0</v>
      </c>
      <c r="AB314" s="15">
        <v>0</v>
      </c>
      <c r="AC314" s="15">
        <v>0</v>
      </c>
      <c r="AD314" s="15">
        <v>0</v>
      </c>
      <c r="AE314" s="15">
        <v>0</v>
      </c>
      <c r="AF314" s="15">
        <v>0</v>
      </c>
      <c r="AG314" s="15">
        <v>0</v>
      </c>
      <c r="AH314" s="15">
        <v>0</v>
      </c>
      <c r="AI314" s="15">
        <v>33.450000000000003</v>
      </c>
      <c r="AJ314" s="15">
        <v>200.7</v>
      </c>
      <c r="AK314" s="15">
        <v>200.7</v>
      </c>
      <c r="AL314" s="15">
        <v>200.7</v>
      </c>
      <c r="AM314" s="63">
        <v>117.08</v>
      </c>
      <c r="AN314" s="15">
        <f t="shared" si="46"/>
        <v>752.63</v>
      </c>
      <c r="AO314" s="15">
        <f t="shared" si="44"/>
        <v>362.37</v>
      </c>
      <c r="AP314" s="14" t="s">
        <v>1912</v>
      </c>
      <c r="AQ314" s="43" t="s">
        <v>1108</v>
      </c>
      <c r="AS314" s="34">
        <f t="shared" si="40"/>
        <v>250.87</v>
      </c>
    </row>
    <row r="315" spans="1:45" s="111" customFormat="1" ht="50.1" customHeight="1">
      <c r="A315" s="55" t="s">
        <v>1886</v>
      </c>
      <c r="B315" s="14" t="s">
        <v>1105</v>
      </c>
      <c r="C315" s="14" t="s">
        <v>1669</v>
      </c>
      <c r="D315" s="56" t="s">
        <v>99</v>
      </c>
      <c r="E315" s="46" t="s">
        <v>1869</v>
      </c>
      <c r="F315" s="46" t="s">
        <v>1932</v>
      </c>
      <c r="G315" s="46" t="s">
        <v>1104</v>
      </c>
      <c r="H315" s="14" t="s">
        <v>10</v>
      </c>
      <c r="I315" s="57">
        <v>43045</v>
      </c>
      <c r="J315" s="15">
        <v>1115</v>
      </c>
      <c r="K315" s="15">
        <f t="shared" si="41"/>
        <v>111.5</v>
      </c>
      <c r="L315" s="15">
        <f t="shared" si="42"/>
        <v>1003.5</v>
      </c>
      <c r="M315" s="15">
        <v>0</v>
      </c>
      <c r="N315" s="15">
        <v>0</v>
      </c>
      <c r="O315" s="15">
        <v>0</v>
      </c>
      <c r="P315" s="15">
        <v>0</v>
      </c>
      <c r="Q315" s="15">
        <v>0</v>
      </c>
      <c r="R315" s="15">
        <v>0</v>
      </c>
      <c r="S315" s="15">
        <v>0</v>
      </c>
      <c r="T315" s="15">
        <v>0</v>
      </c>
      <c r="U315" s="15">
        <v>0</v>
      </c>
      <c r="V315" s="15">
        <v>0</v>
      </c>
      <c r="W315" s="15">
        <v>0</v>
      </c>
      <c r="X315" s="15">
        <v>0</v>
      </c>
      <c r="Y315" s="15">
        <v>0</v>
      </c>
      <c r="Z315" s="15">
        <v>0</v>
      </c>
      <c r="AA315" s="15">
        <v>0</v>
      </c>
      <c r="AB315" s="15">
        <v>0</v>
      </c>
      <c r="AC315" s="15">
        <v>0</v>
      </c>
      <c r="AD315" s="15">
        <v>0</v>
      </c>
      <c r="AE315" s="15">
        <v>0</v>
      </c>
      <c r="AF315" s="15">
        <v>0</v>
      </c>
      <c r="AG315" s="15">
        <v>0</v>
      </c>
      <c r="AH315" s="15">
        <v>0</v>
      </c>
      <c r="AI315" s="15">
        <v>33.450000000000003</v>
      </c>
      <c r="AJ315" s="15">
        <v>200.7</v>
      </c>
      <c r="AK315" s="15">
        <v>200.7</v>
      </c>
      <c r="AL315" s="15">
        <v>200.7</v>
      </c>
      <c r="AM315" s="63">
        <v>117.08</v>
      </c>
      <c r="AN315" s="15">
        <f t="shared" si="46"/>
        <v>752.63</v>
      </c>
      <c r="AO315" s="15">
        <f t="shared" si="44"/>
        <v>362.37</v>
      </c>
      <c r="AP315" s="14" t="s">
        <v>1913</v>
      </c>
      <c r="AQ315" s="43" t="s">
        <v>175</v>
      </c>
      <c r="AS315" s="34">
        <f t="shared" si="40"/>
        <v>250.87</v>
      </c>
    </row>
    <row r="316" spans="1:45" s="111" customFormat="1" ht="50.1" customHeight="1">
      <c r="A316" s="55" t="s">
        <v>1887</v>
      </c>
      <c r="B316" s="14" t="s">
        <v>1105</v>
      </c>
      <c r="C316" s="14" t="s">
        <v>1669</v>
      </c>
      <c r="D316" s="56" t="s">
        <v>99</v>
      </c>
      <c r="E316" s="46" t="s">
        <v>1870</v>
      </c>
      <c r="F316" s="46" t="s">
        <v>1932</v>
      </c>
      <c r="G316" s="46" t="s">
        <v>1104</v>
      </c>
      <c r="H316" s="14" t="s">
        <v>10</v>
      </c>
      <c r="I316" s="57">
        <v>43045</v>
      </c>
      <c r="J316" s="15">
        <v>1115</v>
      </c>
      <c r="K316" s="15">
        <f t="shared" si="41"/>
        <v>111.5</v>
      </c>
      <c r="L316" s="15">
        <f t="shared" si="42"/>
        <v>1003.5</v>
      </c>
      <c r="M316" s="15">
        <v>0</v>
      </c>
      <c r="N316" s="15">
        <v>0</v>
      </c>
      <c r="O316" s="15">
        <v>0</v>
      </c>
      <c r="P316" s="15">
        <v>0</v>
      </c>
      <c r="Q316" s="15">
        <v>0</v>
      </c>
      <c r="R316" s="15">
        <v>0</v>
      </c>
      <c r="S316" s="15">
        <v>0</v>
      </c>
      <c r="T316" s="15">
        <v>0</v>
      </c>
      <c r="U316" s="15">
        <v>0</v>
      </c>
      <c r="V316" s="15">
        <v>0</v>
      </c>
      <c r="W316" s="15">
        <v>0</v>
      </c>
      <c r="X316" s="15">
        <v>0</v>
      </c>
      <c r="Y316" s="15">
        <v>0</v>
      </c>
      <c r="Z316" s="15">
        <v>0</v>
      </c>
      <c r="AA316" s="15">
        <v>0</v>
      </c>
      <c r="AB316" s="15">
        <v>0</v>
      </c>
      <c r="AC316" s="15">
        <v>0</v>
      </c>
      <c r="AD316" s="15">
        <v>0</v>
      </c>
      <c r="AE316" s="15">
        <v>0</v>
      </c>
      <c r="AF316" s="15">
        <v>0</v>
      </c>
      <c r="AG316" s="15">
        <v>0</v>
      </c>
      <c r="AH316" s="15">
        <v>0</v>
      </c>
      <c r="AI316" s="15">
        <v>33.450000000000003</v>
      </c>
      <c r="AJ316" s="15">
        <v>200.7</v>
      </c>
      <c r="AK316" s="15">
        <v>200.7</v>
      </c>
      <c r="AL316" s="15">
        <v>200.7</v>
      </c>
      <c r="AM316" s="63">
        <v>117.08</v>
      </c>
      <c r="AN316" s="15">
        <f t="shared" si="46"/>
        <v>752.63</v>
      </c>
      <c r="AO316" s="15">
        <f t="shared" si="44"/>
        <v>362.37</v>
      </c>
      <c r="AP316" s="14" t="s">
        <v>1603</v>
      </c>
      <c r="AQ316" s="43" t="s">
        <v>1627</v>
      </c>
      <c r="AS316" s="34">
        <f t="shared" si="40"/>
        <v>250.87</v>
      </c>
    </row>
    <row r="317" spans="1:45" s="111" customFormat="1" ht="50.1" customHeight="1">
      <c r="A317" s="55" t="s">
        <v>1888</v>
      </c>
      <c r="B317" s="14" t="s">
        <v>1105</v>
      </c>
      <c r="C317" s="14" t="s">
        <v>1669</v>
      </c>
      <c r="D317" s="56" t="s">
        <v>99</v>
      </c>
      <c r="E317" s="46" t="s">
        <v>1871</v>
      </c>
      <c r="F317" s="46" t="s">
        <v>1932</v>
      </c>
      <c r="G317" s="46" t="s">
        <v>1104</v>
      </c>
      <c r="H317" s="14" t="s">
        <v>10</v>
      </c>
      <c r="I317" s="57">
        <v>43045</v>
      </c>
      <c r="J317" s="15">
        <v>1115</v>
      </c>
      <c r="K317" s="15">
        <f t="shared" si="41"/>
        <v>111.5</v>
      </c>
      <c r="L317" s="15">
        <f t="shared" si="42"/>
        <v>1003.5</v>
      </c>
      <c r="M317" s="15">
        <v>0</v>
      </c>
      <c r="N317" s="15">
        <v>0</v>
      </c>
      <c r="O317" s="15">
        <v>0</v>
      </c>
      <c r="P317" s="15">
        <v>0</v>
      </c>
      <c r="Q317" s="15">
        <v>0</v>
      </c>
      <c r="R317" s="15">
        <v>0</v>
      </c>
      <c r="S317" s="15">
        <v>0</v>
      </c>
      <c r="T317" s="15">
        <v>0</v>
      </c>
      <c r="U317" s="15">
        <v>0</v>
      </c>
      <c r="V317" s="15">
        <v>0</v>
      </c>
      <c r="W317" s="15">
        <v>0</v>
      </c>
      <c r="X317" s="15">
        <v>0</v>
      </c>
      <c r="Y317" s="15">
        <v>0</v>
      </c>
      <c r="Z317" s="15">
        <v>0</v>
      </c>
      <c r="AA317" s="15">
        <v>0</v>
      </c>
      <c r="AB317" s="15">
        <v>0</v>
      </c>
      <c r="AC317" s="15">
        <v>0</v>
      </c>
      <c r="AD317" s="15">
        <v>0</v>
      </c>
      <c r="AE317" s="15">
        <v>0</v>
      </c>
      <c r="AF317" s="15">
        <v>0</v>
      </c>
      <c r="AG317" s="15">
        <v>0</v>
      </c>
      <c r="AH317" s="15">
        <v>0</v>
      </c>
      <c r="AI317" s="15">
        <v>33.450000000000003</v>
      </c>
      <c r="AJ317" s="15">
        <v>200.7</v>
      </c>
      <c r="AK317" s="15">
        <v>200.7</v>
      </c>
      <c r="AL317" s="15">
        <v>200.7</v>
      </c>
      <c r="AM317" s="63">
        <v>117.08</v>
      </c>
      <c r="AN317" s="15">
        <f t="shared" si="46"/>
        <v>752.63</v>
      </c>
      <c r="AO317" s="15">
        <f t="shared" si="44"/>
        <v>362.37</v>
      </c>
      <c r="AP317" s="14" t="s">
        <v>1117</v>
      </c>
      <c r="AQ317" s="43" t="s">
        <v>1377</v>
      </c>
      <c r="AS317" s="34">
        <f t="shared" si="40"/>
        <v>250.87</v>
      </c>
    </row>
    <row r="318" spans="1:45" s="111" customFormat="1" ht="50.1" customHeight="1">
      <c r="A318" s="55" t="s">
        <v>1889</v>
      </c>
      <c r="B318" s="14" t="s">
        <v>1105</v>
      </c>
      <c r="C318" s="14" t="s">
        <v>1669</v>
      </c>
      <c r="D318" s="56" t="s">
        <v>99</v>
      </c>
      <c r="E318" s="46" t="s">
        <v>1872</v>
      </c>
      <c r="F318" s="46" t="s">
        <v>1932</v>
      </c>
      <c r="G318" s="46" t="s">
        <v>1104</v>
      </c>
      <c r="H318" s="14" t="s">
        <v>10</v>
      </c>
      <c r="I318" s="57">
        <v>43045</v>
      </c>
      <c r="J318" s="15">
        <v>1115</v>
      </c>
      <c r="K318" s="15">
        <f t="shared" si="41"/>
        <v>111.5</v>
      </c>
      <c r="L318" s="15">
        <f t="shared" si="42"/>
        <v>1003.5</v>
      </c>
      <c r="M318" s="15">
        <v>0</v>
      </c>
      <c r="N318" s="15">
        <v>0</v>
      </c>
      <c r="O318" s="15">
        <v>0</v>
      </c>
      <c r="P318" s="15">
        <v>0</v>
      </c>
      <c r="Q318" s="15">
        <v>0</v>
      </c>
      <c r="R318" s="15">
        <v>0</v>
      </c>
      <c r="S318" s="15">
        <v>0</v>
      </c>
      <c r="T318" s="15">
        <v>0</v>
      </c>
      <c r="U318" s="15">
        <v>0</v>
      </c>
      <c r="V318" s="15">
        <v>0</v>
      </c>
      <c r="W318" s="15">
        <v>0</v>
      </c>
      <c r="X318" s="15">
        <v>0</v>
      </c>
      <c r="Y318" s="15">
        <v>0</v>
      </c>
      <c r="Z318" s="15">
        <v>0</v>
      </c>
      <c r="AA318" s="15">
        <v>0</v>
      </c>
      <c r="AB318" s="15">
        <v>0</v>
      </c>
      <c r="AC318" s="15">
        <v>0</v>
      </c>
      <c r="AD318" s="15">
        <v>0</v>
      </c>
      <c r="AE318" s="15">
        <v>0</v>
      </c>
      <c r="AF318" s="15">
        <v>0</v>
      </c>
      <c r="AG318" s="15">
        <v>0</v>
      </c>
      <c r="AH318" s="15">
        <v>0</v>
      </c>
      <c r="AI318" s="15">
        <v>33.450000000000003</v>
      </c>
      <c r="AJ318" s="15">
        <v>200.7</v>
      </c>
      <c r="AK318" s="15">
        <v>200.7</v>
      </c>
      <c r="AL318" s="15">
        <v>200.7</v>
      </c>
      <c r="AM318" s="63">
        <v>117.08</v>
      </c>
      <c r="AN318" s="15">
        <f t="shared" si="46"/>
        <v>752.63</v>
      </c>
      <c r="AO318" s="15">
        <f t="shared" si="44"/>
        <v>362.37</v>
      </c>
      <c r="AP318" s="14" t="s">
        <v>1117</v>
      </c>
      <c r="AQ318" s="43" t="s">
        <v>1377</v>
      </c>
      <c r="AS318" s="34">
        <f t="shared" si="40"/>
        <v>250.87</v>
      </c>
    </row>
    <row r="319" spans="1:45" s="111" customFormat="1" ht="50.1" customHeight="1">
      <c r="A319" s="55" t="s">
        <v>1890</v>
      </c>
      <c r="B319" s="14" t="s">
        <v>1105</v>
      </c>
      <c r="C319" s="14" t="s">
        <v>1669</v>
      </c>
      <c r="D319" s="56" t="s">
        <v>99</v>
      </c>
      <c r="E319" s="46" t="s">
        <v>1873</v>
      </c>
      <c r="F319" s="46" t="s">
        <v>1932</v>
      </c>
      <c r="G319" s="46" t="s">
        <v>1104</v>
      </c>
      <c r="H319" s="14" t="s">
        <v>10</v>
      </c>
      <c r="I319" s="57">
        <v>43045</v>
      </c>
      <c r="J319" s="15">
        <v>1115</v>
      </c>
      <c r="K319" s="15">
        <f t="shared" si="41"/>
        <v>111.5</v>
      </c>
      <c r="L319" s="15">
        <f t="shared" si="42"/>
        <v>1003.5</v>
      </c>
      <c r="M319" s="15">
        <v>0</v>
      </c>
      <c r="N319" s="15">
        <v>0</v>
      </c>
      <c r="O319" s="15">
        <v>0</v>
      </c>
      <c r="P319" s="15">
        <v>0</v>
      </c>
      <c r="Q319" s="15">
        <v>0</v>
      </c>
      <c r="R319" s="15">
        <v>0</v>
      </c>
      <c r="S319" s="15">
        <v>0</v>
      </c>
      <c r="T319" s="15">
        <v>0</v>
      </c>
      <c r="U319" s="15">
        <v>0</v>
      </c>
      <c r="V319" s="15">
        <v>0</v>
      </c>
      <c r="W319" s="15">
        <v>0</v>
      </c>
      <c r="X319" s="15">
        <v>0</v>
      </c>
      <c r="Y319" s="15">
        <v>0</v>
      </c>
      <c r="Z319" s="15">
        <v>0</v>
      </c>
      <c r="AA319" s="15">
        <v>0</v>
      </c>
      <c r="AB319" s="15">
        <v>0</v>
      </c>
      <c r="AC319" s="15">
        <v>0</v>
      </c>
      <c r="AD319" s="15">
        <v>0</v>
      </c>
      <c r="AE319" s="15">
        <v>0</v>
      </c>
      <c r="AF319" s="15">
        <v>0</v>
      </c>
      <c r="AG319" s="15">
        <v>0</v>
      </c>
      <c r="AH319" s="15">
        <v>0</v>
      </c>
      <c r="AI319" s="15">
        <v>33.450000000000003</v>
      </c>
      <c r="AJ319" s="15">
        <v>200.7</v>
      </c>
      <c r="AK319" s="15">
        <v>200.7</v>
      </c>
      <c r="AL319" s="15">
        <v>200.7</v>
      </c>
      <c r="AM319" s="63">
        <v>117.08</v>
      </c>
      <c r="AN319" s="15">
        <f t="shared" si="46"/>
        <v>752.63</v>
      </c>
      <c r="AO319" s="15">
        <f t="shared" si="44"/>
        <v>362.37</v>
      </c>
      <c r="AP319" s="14" t="s">
        <v>1117</v>
      </c>
      <c r="AQ319" s="43" t="s">
        <v>1377</v>
      </c>
      <c r="AS319" s="34">
        <f t="shared" si="40"/>
        <v>250.87</v>
      </c>
    </row>
    <row r="320" spans="1:45" s="111" customFormat="1" ht="50.1" customHeight="1">
      <c r="A320" s="55" t="s">
        <v>1891</v>
      </c>
      <c r="B320" s="14" t="s">
        <v>1105</v>
      </c>
      <c r="C320" s="14" t="s">
        <v>1669</v>
      </c>
      <c r="D320" s="56" t="s">
        <v>99</v>
      </c>
      <c r="E320" s="46" t="s">
        <v>1874</v>
      </c>
      <c r="F320" s="46" t="s">
        <v>1932</v>
      </c>
      <c r="G320" s="46" t="s">
        <v>1104</v>
      </c>
      <c r="H320" s="14" t="s">
        <v>10</v>
      </c>
      <c r="I320" s="57">
        <v>43045</v>
      </c>
      <c r="J320" s="15">
        <v>1115</v>
      </c>
      <c r="K320" s="15">
        <f t="shared" si="41"/>
        <v>111.5</v>
      </c>
      <c r="L320" s="15">
        <f t="shared" si="42"/>
        <v>1003.5</v>
      </c>
      <c r="M320" s="15">
        <v>0</v>
      </c>
      <c r="N320" s="15">
        <v>0</v>
      </c>
      <c r="O320" s="15">
        <v>0</v>
      </c>
      <c r="P320" s="15">
        <v>0</v>
      </c>
      <c r="Q320" s="15">
        <v>0</v>
      </c>
      <c r="R320" s="15">
        <v>0</v>
      </c>
      <c r="S320" s="15">
        <v>0</v>
      </c>
      <c r="T320" s="15">
        <v>0</v>
      </c>
      <c r="U320" s="15">
        <v>0</v>
      </c>
      <c r="V320" s="15">
        <v>0</v>
      </c>
      <c r="W320" s="15">
        <v>0</v>
      </c>
      <c r="X320" s="15">
        <v>0</v>
      </c>
      <c r="Y320" s="15">
        <v>0</v>
      </c>
      <c r="Z320" s="15">
        <v>0</v>
      </c>
      <c r="AA320" s="15">
        <v>0</v>
      </c>
      <c r="AB320" s="15">
        <v>0</v>
      </c>
      <c r="AC320" s="15">
        <v>0</v>
      </c>
      <c r="AD320" s="15">
        <v>0</v>
      </c>
      <c r="AE320" s="15">
        <v>0</v>
      </c>
      <c r="AF320" s="15">
        <v>0</v>
      </c>
      <c r="AG320" s="15">
        <v>0</v>
      </c>
      <c r="AH320" s="15">
        <v>0</v>
      </c>
      <c r="AI320" s="15">
        <v>33.450000000000003</v>
      </c>
      <c r="AJ320" s="15">
        <v>200.7</v>
      </c>
      <c r="AK320" s="15">
        <v>200.7</v>
      </c>
      <c r="AL320" s="15">
        <v>200.7</v>
      </c>
      <c r="AM320" s="63">
        <v>117.08</v>
      </c>
      <c r="AN320" s="15">
        <f t="shared" si="46"/>
        <v>752.63</v>
      </c>
      <c r="AO320" s="15">
        <f t="shared" si="44"/>
        <v>362.37</v>
      </c>
      <c r="AP320" s="14" t="s">
        <v>1117</v>
      </c>
      <c r="AQ320" s="43" t="s">
        <v>1377</v>
      </c>
      <c r="AS320" s="34">
        <f t="shared" si="40"/>
        <v>250.87</v>
      </c>
    </row>
    <row r="321" spans="1:45" s="111" customFormat="1" ht="50.1" customHeight="1">
      <c r="A321" s="55" t="s">
        <v>1892</v>
      </c>
      <c r="B321" s="14" t="s">
        <v>1105</v>
      </c>
      <c r="C321" s="14" t="s">
        <v>1669</v>
      </c>
      <c r="D321" s="56" t="s">
        <v>99</v>
      </c>
      <c r="E321" s="46" t="s">
        <v>1875</v>
      </c>
      <c r="F321" s="46" t="s">
        <v>1932</v>
      </c>
      <c r="G321" s="46" t="s">
        <v>1104</v>
      </c>
      <c r="H321" s="14" t="s">
        <v>10</v>
      </c>
      <c r="I321" s="57">
        <v>43045</v>
      </c>
      <c r="J321" s="15">
        <v>1115</v>
      </c>
      <c r="K321" s="15">
        <f t="shared" si="41"/>
        <v>111.5</v>
      </c>
      <c r="L321" s="15">
        <f t="shared" si="42"/>
        <v>1003.5</v>
      </c>
      <c r="M321" s="15">
        <v>0</v>
      </c>
      <c r="N321" s="15">
        <v>0</v>
      </c>
      <c r="O321" s="15">
        <v>0</v>
      </c>
      <c r="P321" s="15">
        <v>0</v>
      </c>
      <c r="Q321" s="15">
        <v>0</v>
      </c>
      <c r="R321" s="15">
        <v>0</v>
      </c>
      <c r="S321" s="15">
        <v>0</v>
      </c>
      <c r="T321" s="15">
        <v>0</v>
      </c>
      <c r="U321" s="15">
        <v>0</v>
      </c>
      <c r="V321" s="15">
        <v>0</v>
      </c>
      <c r="W321" s="15">
        <v>0</v>
      </c>
      <c r="X321" s="15">
        <v>0</v>
      </c>
      <c r="Y321" s="15">
        <v>0</v>
      </c>
      <c r="Z321" s="15">
        <v>0</v>
      </c>
      <c r="AA321" s="15">
        <v>0</v>
      </c>
      <c r="AB321" s="15">
        <v>0</v>
      </c>
      <c r="AC321" s="15">
        <v>0</v>
      </c>
      <c r="AD321" s="15">
        <v>0</v>
      </c>
      <c r="AE321" s="15">
        <v>0</v>
      </c>
      <c r="AF321" s="15">
        <v>0</v>
      </c>
      <c r="AG321" s="15">
        <v>0</v>
      </c>
      <c r="AH321" s="15">
        <v>0</v>
      </c>
      <c r="AI321" s="15">
        <v>33.450000000000003</v>
      </c>
      <c r="AJ321" s="15">
        <v>200.7</v>
      </c>
      <c r="AK321" s="15">
        <v>200.7</v>
      </c>
      <c r="AL321" s="15">
        <v>200.7</v>
      </c>
      <c r="AM321" s="63">
        <v>117.08</v>
      </c>
      <c r="AN321" s="15">
        <f t="shared" si="46"/>
        <v>752.63</v>
      </c>
      <c r="AO321" s="15">
        <f t="shared" si="44"/>
        <v>362.37</v>
      </c>
      <c r="AP321" s="14" t="s">
        <v>1117</v>
      </c>
      <c r="AQ321" s="43" t="s">
        <v>1377</v>
      </c>
      <c r="AS321" s="34">
        <f t="shared" si="40"/>
        <v>250.87</v>
      </c>
    </row>
    <row r="322" spans="1:45" s="111" customFormat="1" ht="50.1" customHeight="1">
      <c r="A322" s="55" t="s">
        <v>1893</v>
      </c>
      <c r="B322" s="14" t="s">
        <v>1105</v>
      </c>
      <c r="C322" s="14" t="s">
        <v>1669</v>
      </c>
      <c r="D322" s="56" t="s">
        <v>99</v>
      </c>
      <c r="E322" s="46" t="s">
        <v>1876</v>
      </c>
      <c r="F322" s="46" t="s">
        <v>1932</v>
      </c>
      <c r="G322" s="46" t="s">
        <v>1104</v>
      </c>
      <c r="H322" s="14" t="s">
        <v>10</v>
      </c>
      <c r="I322" s="57">
        <v>43045</v>
      </c>
      <c r="J322" s="15">
        <v>1115</v>
      </c>
      <c r="K322" s="15">
        <f t="shared" si="41"/>
        <v>111.5</v>
      </c>
      <c r="L322" s="15">
        <f t="shared" si="42"/>
        <v>1003.5</v>
      </c>
      <c r="M322" s="15">
        <v>0</v>
      </c>
      <c r="N322" s="15">
        <v>0</v>
      </c>
      <c r="O322" s="15">
        <v>0</v>
      </c>
      <c r="P322" s="15">
        <v>0</v>
      </c>
      <c r="Q322" s="15">
        <v>0</v>
      </c>
      <c r="R322" s="15">
        <v>0</v>
      </c>
      <c r="S322" s="15">
        <v>0</v>
      </c>
      <c r="T322" s="15">
        <v>0</v>
      </c>
      <c r="U322" s="15">
        <v>0</v>
      </c>
      <c r="V322" s="15">
        <v>0</v>
      </c>
      <c r="W322" s="15">
        <v>0</v>
      </c>
      <c r="X322" s="15">
        <v>0</v>
      </c>
      <c r="Y322" s="15">
        <v>0</v>
      </c>
      <c r="Z322" s="15">
        <v>0</v>
      </c>
      <c r="AA322" s="15">
        <v>0</v>
      </c>
      <c r="AB322" s="15">
        <v>0</v>
      </c>
      <c r="AC322" s="15">
        <v>0</v>
      </c>
      <c r="AD322" s="15">
        <v>0</v>
      </c>
      <c r="AE322" s="15">
        <v>0</v>
      </c>
      <c r="AF322" s="15">
        <v>0</v>
      </c>
      <c r="AG322" s="15">
        <v>0</v>
      </c>
      <c r="AH322" s="15">
        <v>0</v>
      </c>
      <c r="AI322" s="15">
        <v>33.450000000000003</v>
      </c>
      <c r="AJ322" s="15">
        <v>200.7</v>
      </c>
      <c r="AK322" s="15">
        <v>200.7</v>
      </c>
      <c r="AL322" s="15">
        <v>200.7</v>
      </c>
      <c r="AM322" s="63">
        <v>117.08</v>
      </c>
      <c r="AN322" s="15">
        <f t="shared" si="46"/>
        <v>752.63</v>
      </c>
      <c r="AO322" s="15">
        <f t="shared" si="44"/>
        <v>362.37</v>
      </c>
      <c r="AP322" s="14" t="s">
        <v>1117</v>
      </c>
      <c r="AQ322" s="43" t="s">
        <v>1377</v>
      </c>
      <c r="AS322" s="34">
        <f t="shared" si="40"/>
        <v>250.87</v>
      </c>
    </row>
    <row r="323" spans="1:45" s="111" customFormat="1" ht="50.1" customHeight="1">
      <c r="A323" s="55" t="s">
        <v>1894</v>
      </c>
      <c r="B323" s="14" t="s">
        <v>1105</v>
      </c>
      <c r="C323" s="14" t="s">
        <v>1669</v>
      </c>
      <c r="D323" s="56" t="s">
        <v>99</v>
      </c>
      <c r="E323" s="46" t="s">
        <v>1877</v>
      </c>
      <c r="F323" s="46" t="s">
        <v>1932</v>
      </c>
      <c r="G323" s="46" t="s">
        <v>1104</v>
      </c>
      <c r="H323" s="14" t="s">
        <v>10</v>
      </c>
      <c r="I323" s="57">
        <v>43045</v>
      </c>
      <c r="J323" s="15">
        <v>1115</v>
      </c>
      <c r="K323" s="15">
        <f t="shared" si="41"/>
        <v>111.5</v>
      </c>
      <c r="L323" s="15">
        <f t="shared" si="42"/>
        <v>1003.5</v>
      </c>
      <c r="M323" s="15">
        <v>0</v>
      </c>
      <c r="N323" s="15">
        <v>0</v>
      </c>
      <c r="O323" s="15">
        <v>0</v>
      </c>
      <c r="P323" s="15">
        <v>0</v>
      </c>
      <c r="Q323" s="15">
        <v>0</v>
      </c>
      <c r="R323" s="15">
        <v>0</v>
      </c>
      <c r="S323" s="15">
        <v>0</v>
      </c>
      <c r="T323" s="15">
        <v>0</v>
      </c>
      <c r="U323" s="15">
        <v>0</v>
      </c>
      <c r="V323" s="15">
        <v>0</v>
      </c>
      <c r="W323" s="15">
        <v>0</v>
      </c>
      <c r="X323" s="15">
        <v>0</v>
      </c>
      <c r="Y323" s="15">
        <v>0</v>
      </c>
      <c r="Z323" s="15">
        <v>0</v>
      </c>
      <c r="AA323" s="15">
        <v>0</v>
      </c>
      <c r="AB323" s="15">
        <v>0</v>
      </c>
      <c r="AC323" s="15">
        <v>0</v>
      </c>
      <c r="AD323" s="15">
        <v>0</v>
      </c>
      <c r="AE323" s="15">
        <v>0</v>
      </c>
      <c r="AF323" s="15">
        <v>0</v>
      </c>
      <c r="AG323" s="15">
        <v>0</v>
      </c>
      <c r="AH323" s="15">
        <v>0</v>
      </c>
      <c r="AI323" s="15">
        <v>33.450000000000003</v>
      </c>
      <c r="AJ323" s="15">
        <v>200.7</v>
      </c>
      <c r="AK323" s="15">
        <v>200.7</v>
      </c>
      <c r="AL323" s="15">
        <v>200.7</v>
      </c>
      <c r="AM323" s="63">
        <v>117.08</v>
      </c>
      <c r="AN323" s="15">
        <f t="shared" si="46"/>
        <v>752.63</v>
      </c>
      <c r="AO323" s="15">
        <f t="shared" si="44"/>
        <v>362.37</v>
      </c>
      <c r="AP323" s="14" t="s">
        <v>1117</v>
      </c>
      <c r="AQ323" s="43" t="s">
        <v>1377</v>
      </c>
      <c r="AS323" s="34">
        <f t="shared" si="40"/>
        <v>250.87</v>
      </c>
    </row>
    <row r="324" spans="1:45" s="111" customFormat="1" ht="50.1" customHeight="1">
      <c r="A324" s="55" t="s">
        <v>1895</v>
      </c>
      <c r="B324" s="14" t="s">
        <v>1105</v>
      </c>
      <c r="C324" s="14" t="s">
        <v>1669</v>
      </c>
      <c r="D324" s="56" t="s">
        <v>99</v>
      </c>
      <c r="E324" s="46" t="s">
        <v>1878</v>
      </c>
      <c r="F324" s="46" t="s">
        <v>1932</v>
      </c>
      <c r="G324" s="46" t="s">
        <v>1104</v>
      </c>
      <c r="H324" s="14" t="s">
        <v>10</v>
      </c>
      <c r="I324" s="57">
        <v>43045</v>
      </c>
      <c r="J324" s="15">
        <v>1115</v>
      </c>
      <c r="K324" s="15">
        <f t="shared" si="41"/>
        <v>111.5</v>
      </c>
      <c r="L324" s="15">
        <f t="shared" si="42"/>
        <v>1003.5</v>
      </c>
      <c r="M324" s="15">
        <v>0</v>
      </c>
      <c r="N324" s="15">
        <v>0</v>
      </c>
      <c r="O324" s="15">
        <v>0</v>
      </c>
      <c r="P324" s="15">
        <v>0</v>
      </c>
      <c r="Q324" s="15">
        <v>0</v>
      </c>
      <c r="R324" s="15">
        <v>0</v>
      </c>
      <c r="S324" s="15">
        <v>0</v>
      </c>
      <c r="T324" s="15">
        <v>0</v>
      </c>
      <c r="U324" s="15">
        <v>0</v>
      </c>
      <c r="V324" s="15">
        <v>0</v>
      </c>
      <c r="W324" s="15">
        <v>0</v>
      </c>
      <c r="X324" s="15">
        <v>0</v>
      </c>
      <c r="Y324" s="15">
        <v>0</v>
      </c>
      <c r="Z324" s="15">
        <v>0</v>
      </c>
      <c r="AA324" s="15">
        <v>0</v>
      </c>
      <c r="AB324" s="15">
        <v>0</v>
      </c>
      <c r="AC324" s="15">
        <v>0</v>
      </c>
      <c r="AD324" s="15">
        <v>0</v>
      </c>
      <c r="AE324" s="15">
        <v>0</v>
      </c>
      <c r="AF324" s="15">
        <v>0</v>
      </c>
      <c r="AG324" s="15">
        <v>0</v>
      </c>
      <c r="AH324" s="15">
        <v>0</v>
      </c>
      <c r="AI324" s="15">
        <v>33.450000000000003</v>
      </c>
      <c r="AJ324" s="15">
        <v>200.7</v>
      </c>
      <c r="AK324" s="15">
        <v>200.7</v>
      </c>
      <c r="AL324" s="15">
        <v>200.7</v>
      </c>
      <c r="AM324" s="63">
        <v>117.08</v>
      </c>
      <c r="AN324" s="15">
        <f t="shared" si="46"/>
        <v>752.63</v>
      </c>
      <c r="AO324" s="15">
        <f t="shared" si="44"/>
        <v>362.37</v>
      </c>
      <c r="AP324" s="14" t="s">
        <v>1117</v>
      </c>
      <c r="AQ324" s="43" t="s">
        <v>1377</v>
      </c>
      <c r="AS324" s="34">
        <f t="shared" si="40"/>
        <v>250.87</v>
      </c>
    </row>
    <row r="325" spans="1:45" s="111" customFormat="1" ht="50.1" customHeight="1">
      <c r="A325" s="55" t="s">
        <v>1896</v>
      </c>
      <c r="B325" s="14" t="s">
        <v>1105</v>
      </c>
      <c r="C325" s="14" t="s">
        <v>1669</v>
      </c>
      <c r="D325" s="56" t="s">
        <v>99</v>
      </c>
      <c r="E325" s="46" t="s">
        <v>1879</v>
      </c>
      <c r="F325" s="46" t="s">
        <v>1932</v>
      </c>
      <c r="G325" s="46" t="s">
        <v>1104</v>
      </c>
      <c r="H325" s="14" t="s">
        <v>10</v>
      </c>
      <c r="I325" s="57">
        <v>43045</v>
      </c>
      <c r="J325" s="15">
        <v>1115</v>
      </c>
      <c r="K325" s="15">
        <f t="shared" si="41"/>
        <v>111.5</v>
      </c>
      <c r="L325" s="15">
        <f t="shared" si="42"/>
        <v>1003.5</v>
      </c>
      <c r="M325" s="15">
        <v>0</v>
      </c>
      <c r="N325" s="15">
        <v>0</v>
      </c>
      <c r="O325" s="15">
        <v>0</v>
      </c>
      <c r="P325" s="15">
        <v>0</v>
      </c>
      <c r="Q325" s="15">
        <v>0</v>
      </c>
      <c r="R325" s="15">
        <v>0</v>
      </c>
      <c r="S325" s="15">
        <v>0</v>
      </c>
      <c r="T325" s="15">
        <v>0</v>
      </c>
      <c r="U325" s="15">
        <v>0</v>
      </c>
      <c r="V325" s="15">
        <v>0</v>
      </c>
      <c r="W325" s="15">
        <v>0</v>
      </c>
      <c r="X325" s="15">
        <v>0</v>
      </c>
      <c r="Y325" s="15">
        <v>0</v>
      </c>
      <c r="Z325" s="15">
        <v>0</v>
      </c>
      <c r="AA325" s="15">
        <v>0</v>
      </c>
      <c r="AB325" s="15">
        <v>0</v>
      </c>
      <c r="AC325" s="15">
        <v>0</v>
      </c>
      <c r="AD325" s="15">
        <v>0</v>
      </c>
      <c r="AE325" s="15">
        <v>0</v>
      </c>
      <c r="AF325" s="15">
        <v>0</v>
      </c>
      <c r="AG325" s="15">
        <v>0</v>
      </c>
      <c r="AH325" s="15">
        <v>0</v>
      </c>
      <c r="AI325" s="15">
        <v>33.450000000000003</v>
      </c>
      <c r="AJ325" s="15">
        <v>200.7</v>
      </c>
      <c r="AK325" s="15">
        <v>200.7</v>
      </c>
      <c r="AL325" s="15">
        <v>200.7</v>
      </c>
      <c r="AM325" s="63">
        <v>117.08</v>
      </c>
      <c r="AN325" s="15">
        <f t="shared" si="46"/>
        <v>752.63</v>
      </c>
      <c r="AO325" s="15">
        <f t="shared" si="44"/>
        <v>362.37</v>
      </c>
      <c r="AP325" s="14" t="s">
        <v>1117</v>
      </c>
      <c r="AQ325" s="43" t="s">
        <v>1377</v>
      </c>
      <c r="AS325" s="34">
        <f t="shared" si="40"/>
        <v>250.87</v>
      </c>
    </row>
    <row r="326" spans="1:45" s="111" customFormat="1" ht="50.1" customHeight="1">
      <c r="A326" s="55" t="s">
        <v>1918</v>
      </c>
      <c r="B326" s="14" t="s">
        <v>1105</v>
      </c>
      <c r="C326" s="14" t="s">
        <v>1921</v>
      </c>
      <c r="D326" s="56" t="s">
        <v>99</v>
      </c>
      <c r="E326" s="46" t="s">
        <v>1922</v>
      </c>
      <c r="F326" s="46" t="s">
        <v>1925</v>
      </c>
      <c r="G326" s="46" t="s">
        <v>1104</v>
      </c>
      <c r="H326" s="14" t="s">
        <v>10</v>
      </c>
      <c r="I326" s="57">
        <v>43088</v>
      </c>
      <c r="J326" s="15">
        <v>958</v>
      </c>
      <c r="K326" s="15">
        <f t="shared" si="41"/>
        <v>95.800000000000011</v>
      </c>
      <c r="L326" s="15">
        <f t="shared" si="42"/>
        <v>862.2</v>
      </c>
      <c r="M326" s="15">
        <v>0</v>
      </c>
      <c r="N326" s="15">
        <v>0</v>
      </c>
      <c r="O326" s="15">
        <v>0</v>
      </c>
      <c r="P326" s="15">
        <v>0</v>
      </c>
      <c r="Q326" s="15">
        <v>0</v>
      </c>
      <c r="R326" s="15">
        <v>0</v>
      </c>
      <c r="S326" s="15">
        <v>0</v>
      </c>
      <c r="T326" s="15">
        <v>0</v>
      </c>
      <c r="U326" s="15">
        <v>0</v>
      </c>
      <c r="V326" s="15">
        <v>0</v>
      </c>
      <c r="W326" s="15">
        <v>0</v>
      </c>
      <c r="X326" s="15">
        <v>0</v>
      </c>
      <c r="Y326" s="15">
        <v>0</v>
      </c>
      <c r="Z326" s="15">
        <v>0</v>
      </c>
      <c r="AA326" s="15">
        <v>0</v>
      </c>
      <c r="AB326" s="15">
        <v>0</v>
      </c>
      <c r="AC326" s="15">
        <v>0</v>
      </c>
      <c r="AD326" s="15">
        <v>0</v>
      </c>
      <c r="AE326" s="15">
        <v>0</v>
      </c>
      <c r="AF326" s="15">
        <v>0</v>
      </c>
      <c r="AG326" s="15">
        <v>0</v>
      </c>
      <c r="AH326" s="15">
        <v>0</v>
      </c>
      <c r="AI326" s="15">
        <v>0</v>
      </c>
      <c r="AJ326" s="15">
        <v>172.44</v>
      </c>
      <c r="AK326" s="15">
        <v>172.44</v>
      </c>
      <c r="AL326" s="15">
        <v>172.44</v>
      </c>
      <c r="AM326" s="63">
        <v>100.56</v>
      </c>
      <c r="AN326" s="15">
        <f t="shared" si="46"/>
        <v>617.87999999999988</v>
      </c>
      <c r="AO326" s="15">
        <f t="shared" si="44"/>
        <v>340.12000000000012</v>
      </c>
      <c r="AP326" s="14" t="s">
        <v>1926</v>
      </c>
      <c r="AQ326" s="43" t="s">
        <v>1927</v>
      </c>
      <c r="AS326" s="34">
        <f t="shared" si="40"/>
        <v>244.32000000000016</v>
      </c>
    </row>
    <row r="327" spans="1:45" s="111" customFormat="1" ht="50.1" customHeight="1">
      <c r="A327" s="55" t="s">
        <v>1919</v>
      </c>
      <c r="B327" s="14" t="s">
        <v>1105</v>
      </c>
      <c r="C327" s="14" t="s">
        <v>1921</v>
      </c>
      <c r="D327" s="56" t="s">
        <v>99</v>
      </c>
      <c r="E327" s="46" t="s">
        <v>1923</v>
      </c>
      <c r="F327" s="46" t="s">
        <v>1925</v>
      </c>
      <c r="G327" s="46" t="s">
        <v>1104</v>
      </c>
      <c r="H327" s="14" t="s">
        <v>10</v>
      </c>
      <c r="I327" s="57">
        <v>43088</v>
      </c>
      <c r="J327" s="15">
        <v>958</v>
      </c>
      <c r="K327" s="15">
        <f t="shared" si="41"/>
        <v>95.800000000000011</v>
      </c>
      <c r="L327" s="15">
        <f t="shared" si="42"/>
        <v>862.2</v>
      </c>
      <c r="M327" s="15">
        <v>0</v>
      </c>
      <c r="N327" s="15">
        <v>0</v>
      </c>
      <c r="O327" s="15">
        <v>0</v>
      </c>
      <c r="P327" s="15">
        <v>0</v>
      </c>
      <c r="Q327" s="15">
        <v>0</v>
      </c>
      <c r="R327" s="15">
        <v>0</v>
      </c>
      <c r="S327" s="15">
        <v>0</v>
      </c>
      <c r="T327" s="15">
        <v>0</v>
      </c>
      <c r="U327" s="15">
        <v>0</v>
      </c>
      <c r="V327" s="15">
        <v>0</v>
      </c>
      <c r="W327" s="15">
        <v>0</v>
      </c>
      <c r="X327" s="15">
        <v>0</v>
      </c>
      <c r="Y327" s="15">
        <v>0</v>
      </c>
      <c r="Z327" s="15">
        <v>0</v>
      </c>
      <c r="AA327" s="15">
        <v>0</v>
      </c>
      <c r="AB327" s="15">
        <v>0</v>
      </c>
      <c r="AC327" s="15">
        <v>0</v>
      </c>
      <c r="AD327" s="15">
        <v>0</v>
      </c>
      <c r="AE327" s="15">
        <v>0</v>
      </c>
      <c r="AF327" s="15">
        <v>0</v>
      </c>
      <c r="AG327" s="15">
        <v>0</v>
      </c>
      <c r="AH327" s="15">
        <v>0</v>
      </c>
      <c r="AI327" s="15">
        <v>0</v>
      </c>
      <c r="AJ327" s="15">
        <v>172.44</v>
      </c>
      <c r="AK327" s="15">
        <v>172.44</v>
      </c>
      <c r="AL327" s="15">
        <v>172.44</v>
      </c>
      <c r="AM327" s="63">
        <v>100.56</v>
      </c>
      <c r="AN327" s="15">
        <f t="shared" si="46"/>
        <v>617.87999999999988</v>
      </c>
      <c r="AO327" s="15">
        <f t="shared" si="44"/>
        <v>340.12000000000012</v>
      </c>
      <c r="AP327" s="14" t="s">
        <v>1929</v>
      </c>
      <c r="AQ327" s="43" t="s">
        <v>1928</v>
      </c>
      <c r="AS327" s="34">
        <f t="shared" si="40"/>
        <v>244.32000000000016</v>
      </c>
    </row>
    <row r="328" spans="1:45" s="111" customFormat="1" ht="50.1" customHeight="1">
      <c r="A328" s="55" t="s">
        <v>1920</v>
      </c>
      <c r="B328" s="14" t="s">
        <v>1105</v>
      </c>
      <c r="C328" s="14" t="s">
        <v>1921</v>
      </c>
      <c r="D328" s="56" t="s">
        <v>99</v>
      </c>
      <c r="E328" s="46" t="s">
        <v>1924</v>
      </c>
      <c r="F328" s="46" t="s">
        <v>1925</v>
      </c>
      <c r="G328" s="46" t="s">
        <v>1104</v>
      </c>
      <c r="H328" s="14" t="s">
        <v>10</v>
      </c>
      <c r="I328" s="57">
        <v>43088</v>
      </c>
      <c r="J328" s="15">
        <v>958</v>
      </c>
      <c r="K328" s="15">
        <f t="shared" si="41"/>
        <v>95.800000000000011</v>
      </c>
      <c r="L328" s="15">
        <f t="shared" si="42"/>
        <v>862.2</v>
      </c>
      <c r="M328" s="15">
        <v>0</v>
      </c>
      <c r="N328" s="15">
        <v>0</v>
      </c>
      <c r="O328" s="15">
        <v>0</v>
      </c>
      <c r="P328" s="15">
        <v>0</v>
      </c>
      <c r="Q328" s="15">
        <v>0</v>
      </c>
      <c r="R328" s="15">
        <v>0</v>
      </c>
      <c r="S328" s="15">
        <v>0</v>
      </c>
      <c r="T328" s="15">
        <v>0</v>
      </c>
      <c r="U328" s="15">
        <v>0</v>
      </c>
      <c r="V328" s="15">
        <v>0</v>
      </c>
      <c r="W328" s="15">
        <v>0</v>
      </c>
      <c r="X328" s="15">
        <v>0</v>
      </c>
      <c r="Y328" s="15">
        <v>0</v>
      </c>
      <c r="Z328" s="15">
        <v>0</v>
      </c>
      <c r="AA328" s="15">
        <v>0</v>
      </c>
      <c r="AB328" s="15">
        <v>0</v>
      </c>
      <c r="AC328" s="15">
        <v>0</v>
      </c>
      <c r="AD328" s="15">
        <v>0</v>
      </c>
      <c r="AE328" s="15">
        <v>0</v>
      </c>
      <c r="AF328" s="15">
        <v>0</v>
      </c>
      <c r="AG328" s="15">
        <v>0</v>
      </c>
      <c r="AH328" s="15">
        <v>0</v>
      </c>
      <c r="AI328" s="15">
        <v>0</v>
      </c>
      <c r="AJ328" s="15">
        <v>172.44</v>
      </c>
      <c r="AK328" s="15">
        <v>172.44</v>
      </c>
      <c r="AL328" s="15">
        <v>172.44</v>
      </c>
      <c r="AM328" s="63">
        <v>100.56</v>
      </c>
      <c r="AN328" s="15">
        <f t="shared" si="46"/>
        <v>617.87999999999988</v>
      </c>
      <c r="AO328" s="15">
        <f t="shared" si="44"/>
        <v>340.12000000000012</v>
      </c>
      <c r="AP328" s="14" t="s">
        <v>1930</v>
      </c>
      <c r="AQ328" s="43" t="s">
        <v>1931</v>
      </c>
      <c r="AS328" s="34">
        <f t="shared" si="40"/>
        <v>244.32000000000016</v>
      </c>
    </row>
    <row r="329" spans="1:45" s="111" customFormat="1" ht="50.1" customHeight="1">
      <c r="A329" s="55" t="s">
        <v>2011</v>
      </c>
      <c r="B329" s="14" t="s">
        <v>1105</v>
      </c>
      <c r="C329" s="14" t="s">
        <v>2015</v>
      </c>
      <c r="D329" s="56" t="s">
        <v>96</v>
      </c>
      <c r="E329" s="46" t="s">
        <v>2012</v>
      </c>
      <c r="F329" s="46" t="s">
        <v>2013</v>
      </c>
      <c r="G329" s="46" t="s">
        <v>1104</v>
      </c>
      <c r="H329" s="14" t="s">
        <v>10</v>
      </c>
      <c r="I329" s="57">
        <v>43431</v>
      </c>
      <c r="J329" s="15">
        <v>2025.92</v>
      </c>
      <c r="K329" s="15">
        <f t="shared" si="41"/>
        <v>202.59200000000001</v>
      </c>
      <c r="L329" s="15">
        <f t="shared" si="42"/>
        <v>1823.328</v>
      </c>
      <c r="M329" s="15">
        <v>0</v>
      </c>
      <c r="N329" s="15">
        <v>0</v>
      </c>
      <c r="O329" s="15">
        <v>0</v>
      </c>
      <c r="P329" s="15">
        <v>0</v>
      </c>
      <c r="Q329" s="15">
        <v>0</v>
      </c>
      <c r="R329" s="15">
        <v>0</v>
      </c>
      <c r="S329" s="15">
        <v>0</v>
      </c>
      <c r="T329" s="15">
        <v>0</v>
      </c>
      <c r="U329" s="15">
        <v>0</v>
      </c>
      <c r="V329" s="15">
        <v>0</v>
      </c>
      <c r="W329" s="15">
        <v>0</v>
      </c>
      <c r="X329" s="15">
        <v>0</v>
      </c>
      <c r="Y329" s="15">
        <v>0</v>
      </c>
      <c r="Z329" s="15">
        <v>0</v>
      </c>
      <c r="AA329" s="15">
        <v>0</v>
      </c>
      <c r="AB329" s="15">
        <v>0</v>
      </c>
      <c r="AC329" s="15">
        <v>0</v>
      </c>
      <c r="AD329" s="15">
        <v>0</v>
      </c>
      <c r="AE329" s="15">
        <v>0</v>
      </c>
      <c r="AF329" s="15">
        <v>0</v>
      </c>
      <c r="AG329" s="15">
        <v>0</v>
      </c>
      <c r="AH329" s="15">
        <v>0</v>
      </c>
      <c r="AI329" s="15">
        <v>0</v>
      </c>
      <c r="AJ329" s="15">
        <v>30.39</v>
      </c>
      <c r="AK329" s="15">
        <v>364.67</v>
      </c>
      <c r="AL329" s="15">
        <v>364.67</v>
      </c>
      <c r="AM329" s="63">
        <v>212.72</v>
      </c>
      <c r="AN329" s="15">
        <f t="shared" si="46"/>
        <v>972.45</v>
      </c>
      <c r="AO329" s="15">
        <f t="shared" si="44"/>
        <v>1053.47</v>
      </c>
      <c r="AP329" s="44" t="s">
        <v>1117</v>
      </c>
      <c r="AQ329" s="45" t="s">
        <v>1377</v>
      </c>
      <c r="AS329" s="34">
        <f t="shared" si="40"/>
        <v>850.87799999999993</v>
      </c>
    </row>
    <row r="330" spans="1:45" s="111" customFormat="1" ht="50.1" customHeight="1">
      <c r="A330" s="55" t="s">
        <v>2014</v>
      </c>
      <c r="B330" s="14" t="s">
        <v>1105</v>
      </c>
      <c r="C330" s="14" t="s">
        <v>2015</v>
      </c>
      <c r="D330" s="56" t="s">
        <v>96</v>
      </c>
      <c r="E330" s="46" t="s">
        <v>2016</v>
      </c>
      <c r="F330" s="46" t="s">
        <v>2013</v>
      </c>
      <c r="G330" s="46" t="s">
        <v>1104</v>
      </c>
      <c r="H330" s="14" t="s">
        <v>10</v>
      </c>
      <c r="I330" s="57">
        <v>43431</v>
      </c>
      <c r="J330" s="15">
        <v>2025.92</v>
      </c>
      <c r="K330" s="15">
        <f t="shared" si="41"/>
        <v>202.59200000000001</v>
      </c>
      <c r="L330" s="15">
        <f t="shared" si="42"/>
        <v>1823.328</v>
      </c>
      <c r="M330" s="15">
        <v>0</v>
      </c>
      <c r="N330" s="15">
        <v>0</v>
      </c>
      <c r="O330" s="15">
        <v>0</v>
      </c>
      <c r="P330" s="15">
        <v>0</v>
      </c>
      <c r="Q330" s="15">
        <v>0</v>
      </c>
      <c r="R330" s="15">
        <v>0</v>
      </c>
      <c r="S330" s="15">
        <v>0</v>
      </c>
      <c r="T330" s="15">
        <v>0</v>
      </c>
      <c r="U330" s="15">
        <v>0</v>
      </c>
      <c r="V330" s="15">
        <v>0</v>
      </c>
      <c r="W330" s="15">
        <v>0</v>
      </c>
      <c r="X330" s="15">
        <v>0</v>
      </c>
      <c r="Y330" s="15">
        <v>0</v>
      </c>
      <c r="Z330" s="15">
        <v>0</v>
      </c>
      <c r="AA330" s="15">
        <v>0</v>
      </c>
      <c r="AB330" s="15">
        <v>0</v>
      </c>
      <c r="AC330" s="15">
        <v>0</v>
      </c>
      <c r="AD330" s="15">
        <v>0</v>
      </c>
      <c r="AE330" s="15">
        <v>0</v>
      </c>
      <c r="AF330" s="15">
        <v>0</v>
      </c>
      <c r="AG330" s="15">
        <v>0</v>
      </c>
      <c r="AH330" s="15">
        <v>0</v>
      </c>
      <c r="AI330" s="15">
        <v>0</v>
      </c>
      <c r="AJ330" s="15">
        <v>30.39</v>
      </c>
      <c r="AK330" s="15">
        <v>364.67</v>
      </c>
      <c r="AL330" s="15">
        <v>364.67</v>
      </c>
      <c r="AM330" s="63">
        <v>212.72</v>
      </c>
      <c r="AN330" s="15">
        <f t="shared" ref="AN330:AN394" si="47">SUM(M330:AM330)</f>
        <v>972.45</v>
      </c>
      <c r="AO330" s="15">
        <f t="shared" si="44"/>
        <v>1053.47</v>
      </c>
      <c r="AP330" s="44" t="s">
        <v>1117</v>
      </c>
      <c r="AQ330" s="45" t="s">
        <v>1377</v>
      </c>
      <c r="AS330" s="34">
        <f t="shared" si="40"/>
        <v>850.87799999999993</v>
      </c>
    </row>
    <row r="331" spans="1:45" s="111" customFormat="1" ht="50.1" customHeight="1">
      <c r="A331" s="46" t="s">
        <v>2123</v>
      </c>
      <c r="B331" s="46" t="s">
        <v>101</v>
      </c>
      <c r="C331" s="46" t="s">
        <v>135</v>
      </c>
      <c r="D331" s="46" t="s">
        <v>96</v>
      </c>
      <c r="E331" s="46" t="s">
        <v>2136</v>
      </c>
      <c r="F331" s="46" t="s">
        <v>2137</v>
      </c>
      <c r="G331" s="46" t="s">
        <v>1104</v>
      </c>
      <c r="H331" s="14"/>
      <c r="I331" s="57">
        <v>43899</v>
      </c>
      <c r="J331" s="15">
        <v>1300</v>
      </c>
      <c r="K331" s="15">
        <f t="shared" si="41"/>
        <v>130</v>
      </c>
      <c r="L331" s="15">
        <f t="shared" si="42"/>
        <v>1170</v>
      </c>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v>195</v>
      </c>
      <c r="AM331" s="63">
        <v>136.5</v>
      </c>
      <c r="AN331" s="15">
        <f t="shared" si="47"/>
        <v>331.5</v>
      </c>
      <c r="AO331" s="15">
        <f t="shared" si="44"/>
        <v>968.5</v>
      </c>
      <c r="AP331" s="44"/>
      <c r="AQ331" s="45"/>
      <c r="AS331" s="34"/>
    </row>
    <row r="332" spans="1:45" s="111" customFormat="1" ht="50.1" customHeight="1">
      <c r="A332" s="46" t="s">
        <v>2124</v>
      </c>
      <c r="B332" s="46" t="s">
        <v>101</v>
      </c>
      <c r="C332" s="46" t="s">
        <v>135</v>
      </c>
      <c r="D332" s="46" t="s">
        <v>96</v>
      </c>
      <c r="E332" s="46" t="s">
        <v>2138</v>
      </c>
      <c r="F332" s="46" t="s">
        <v>2137</v>
      </c>
      <c r="G332" s="46" t="s">
        <v>1104</v>
      </c>
      <c r="H332" s="14"/>
      <c r="I332" s="57">
        <v>43899</v>
      </c>
      <c r="J332" s="15">
        <v>1300</v>
      </c>
      <c r="K332" s="15">
        <f t="shared" ref="K332:K345" si="48">+J332*0.1</f>
        <v>130</v>
      </c>
      <c r="L332" s="15">
        <f t="shared" ref="L332:L345" si="49">+J332-K332</f>
        <v>1170</v>
      </c>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v>195</v>
      </c>
      <c r="AM332" s="63">
        <v>136.5</v>
      </c>
      <c r="AN332" s="15">
        <f t="shared" si="47"/>
        <v>331.5</v>
      </c>
      <c r="AO332" s="15">
        <f t="shared" si="44"/>
        <v>968.5</v>
      </c>
      <c r="AP332" s="44"/>
      <c r="AQ332" s="45"/>
      <c r="AS332" s="34"/>
    </row>
    <row r="333" spans="1:45" s="111" customFormat="1" ht="50.1" customHeight="1">
      <c r="A333" s="46" t="s">
        <v>2125</v>
      </c>
      <c r="B333" s="46" t="s">
        <v>101</v>
      </c>
      <c r="C333" s="46" t="s">
        <v>135</v>
      </c>
      <c r="D333" s="46" t="s">
        <v>96</v>
      </c>
      <c r="E333" s="46" t="s">
        <v>2139</v>
      </c>
      <c r="F333" s="46" t="s">
        <v>2137</v>
      </c>
      <c r="G333" s="46" t="s">
        <v>1104</v>
      </c>
      <c r="H333" s="14"/>
      <c r="I333" s="57">
        <v>43899</v>
      </c>
      <c r="J333" s="15">
        <v>1300</v>
      </c>
      <c r="K333" s="15">
        <f t="shared" si="48"/>
        <v>130</v>
      </c>
      <c r="L333" s="15">
        <f t="shared" si="49"/>
        <v>1170</v>
      </c>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v>195</v>
      </c>
      <c r="AM333" s="63">
        <v>136.5</v>
      </c>
      <c r="AN333" s="15">
        <f t="shared" si="47"/>
        <v>331.5</v>
      </c>
      <c r="AO333" s="15">
        <f t="shared" si="44"/>
        <v>968.5</v>
      </c>
      <c r="AP333" s="44"/>
      <c r="AQ333" s="45"/>
      <c r="AS333" s="34"/>
    </row>
    <row r="334" spans="1:45" s="111" customFormat="1" ht="50.1" customHeight="1">
      <c r="A334" s="46" t="s">
        <v>2126</v>
      </c>
      <c r="B334" s="46" t="s">
        <v>101</v>
      </c>
      <c r="C334" s="46" t="s">
        <v>135</v>
      </c>
      <c r="D334" s="46" t="s">
        <v>96</v>
      </c>
      <c r="E334" s="46" t="s">
        <v>2140</v>
      </c>
      <c r="F334" s="46" t="s">
        <v>2137</v>
      </c>
      <c r="G334" s="46" t="s">
        <v>1104</v>
      </c>
      <c r="H334" s="14"/>
      <c r="I334" s="57">
        <v>43899</v>
      </c>
      <c r="J334" s="15">
        <v>1300</v>
      </c>
      <c r="K334" s="15">
        <f t="shared" si="48"/>
        <v>130</v>
      </c>
      <c r="L334" s="15">
        <f t="shared" si="49"/>
        <v>1170</v>
      </c>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v>195</v>
      </c>
      <c r="AM334" s="63">
        <v>136.5</v>
      </c>
      <c r="AN334" s="15">
        <f t="shared" si="47"/>
        <v>331.5</v>
      </c>
      <c r="AO334" s="15">
        <f t="shared" si="44"/>
        <v>968.5</v>
      </c>
      <c r="AP334" s="44"/>
      <c r="AQ334" s="45"/>
      <c r="AS334" s="34"/>
    </row>
    <row r="335" spans="1:45" s="111" customFormat="1" ht="50.1" customHeight="1">
      <c r="A335" s="46" t="s">
        <v>2127</v>
      </c>
      <c r="B335" s="46" t="s">
        <v>101</v>
      </c>
      <c r="C335" s="46" t="s">
        <v>135</v>
      </c>
      <c r="D335" s="46" t="s">
        <v>96</v>
      </c>
      <c r="E335" s="46" t="s">
        <v>2141</v>
      </c>
      <c r="F335" s="46" t="s">
        <v>2137</v>
      </c>
      <c r="G335" s="46" t="s">
        <v>1104</v>
      </c>
      <c r="H335" s="14"/>
      <c r="I335" s="57">
        <v>43899</v>
      </c>
      <c r="J335" s="15">
        <v>1300</v>
      </c>
      <c r="K335" s="15">
        <f t="shared" si="48"/>
        <v>130</v>
      </c>
      <c r="L335" s="15">
        <f t="shared" si="49"/>
        <v>1170</v>
      </c>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v>195</v>
      </c>
      <c r="AM335" s="63">
        <v>136.5</v>
      </c>
      <c r="AN335" s="15">
        <f t="shared" si="47"/>
        <v>331.5</v>
      </c>
      <c r="AO335" s="15">
        <f t="shared" si="44"/>
        <v>968.5</v>
      </c>
      <c r="AP335" s="44"/>
      <c r="AQ335" s="45"/>
      <c r="AS335" s="34"/>
    </row>
    <row r="336" spans="1:45" s="111" customFormat="1" ht="50.1" customHeight="1">
      <c r="A336" s="46" t="s">
        <v>2128</v>
      </c>
      <c r="B336" s="46" t="s">
        <v>101</v>
      </c>
      <c r="C336" s="46" t="s">
        <v>135</v>
      </c>
      <c r="D336" s="46" t="s">
        <v>96</v>
      </c>
      <c r="E336" s="46" t="s">
        <v>2142</v>
      </c>
      <c r="F336" s="46" t="s">
        <v>2137</v>
      </c>
      <c r="G336" s="46" t="s">
        <v>1104</v>
      </c>
      <c r="H336" s="14"/>
      <c r="I336" s="57">
        <v>43899</v>
      </c>
      <c r="J336" s="15">
        <v>1300</v>
      </c>
      <c r="K336" s="15">
        <f t="shared" si="48"/>
        <v>130</v>
      </c>
      <c r="L336" s="15">
        <f t="shared" si="49"/>
        <v>1170</v>
      </c>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v>195</v>
      </c>
      <c r="AM336" s="63">
        <v>136.5</v>
      </c>
      <c r="AN336" s="15">
        <f t="shared" si="47"/>
        <v>331.5</v>
      </c>
      <c r="AO336" s="15">
        <f t="shared" si="44"/>
        <v>968.5</v>
      </c>
      <c r="AP336" s="44"/>
      <c r="AQ336" s="45"/>
      <c r="AS336" s="34"/>
    </row>
    <row r="337" spans="1:45" s="111" customFormat="1" ht="50.1" customHeight="1">
      <c r="A337" s="46" t="s">
        <v>2129</v>
      </c>
      <c r="B337" s="46" t="s">
        <v>101</v>
      </c>
      <c r="C337" s="46" t="s">
        <v>135</v>
      </c>
      <c r="D337" s="46" t="s">
        <v>96</v>
      </c>
      <c r="E337" s="46" t="s">
        <v>2143</v>
      </c>
      <c r="F337" s="46" t="s">
        <v>2137</v>
      </c>
      <c r="G337" s="46" t="s">
        <v>1104</v>
      </c>
      <c r="H337" s="14"/>
      <c r="I337" s="57">
        <v>43899</v>
      </c>
      <c r="J337" s="15">
        <v>1300</v>
      </c>
      <c r="K337" s="15">
        <f t="shared" si="48"/>
        <v>130</v>
      </c>
      <c r="L337" s="15">
        <f t="shared" si="49"/>
        <v>1170</v>
      </c>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v>195</v>
      </c>
      <c r="AM337" s="63">
        <v>136.5</v>
      </c>
      <c r="AN337" s="15">
        <f t="shared" si="47"/>
        <v>331.5</v>
      </c>
      <c r="AO337" s="15">
        <f t="shared" si="44"/>
        <v>968.5</v>
      </c>
      <c r="AP337" s="44"/>
      <c r="AQ337" s="45"/>
      <c r="AS337" s="34"/>
    </row>
    <row r="338" spans="1:45" s="111" customFormat="1" ht="50.1" customHeight="1">
      <c r="A338" s="46" t="s">
        <v>2130</v>
      </c>
      <c r="B338" s="46" t="s">
        <v>101</v>
      </c>
      <c r="C338" s="46" t="s">
        <v>135</v>
      </c>
      <c r="D338" s="46" t="s">
        <v>96</v>
      </c>
      <c r="E338" s="46" t="s">
        <v>2144</v>
      </c>
      <c r="F338" s="46" t="s">
        <v>2137</v>
      </c>
      <c r="G338" s="46" t="s">
        <v>1104</v>
      </c>
      <c r="H338" s="14"/>
      <c r="I338" s="57">
        <v>43899</v>
      </c>
      <c r="J338" s="15">
        <v>1300</v>
      </c>
      <c r="K338" s="15">
        <f t="shared" si="48"/>
        <v>130</v>
      </c>
      <c r="L338" s="15">
        <f t="shared" si="49"/>
        <v>1170</v>
      </c>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v>195</v>
      </c>
      <c r="AM338" s="63">
        <v>136.5</v>
      </c>
      <c r="AN338" s="15">
        <f t="shared" si="47"/>
        <v>331.5</v>
      </c>
      <c r="AO338" s="15">
        <f t="shared" si="44"/>
        <v>968.5</v>
      </c>
      <c r="AP338" s="44"/>
      <c r="AQ338" s="45"/>
      <c r="AS338" s="34"/>
    </row>
    <row r="339" spans="1:45" s="111" customFormat="1" ht="50.1" customHeight="1">
      <c r="A339" s="46" t="s">
        <v>2131</v>
      </c>
      <c r="B339" s="46" t="s">
        <v>101</v>
      </c>
      <c r="C339" s="46" t="s">
        <v>135</v>
      </c>
      <c r="D339" s="46" t="s">
        <v>96</v>
      </c>
      <c r="E339" s="46" t="s">
        <v>2145</v>
      </c>
      <c r="F339" s="46" t="s">
        <v>2137</v>
      </c>
      <c r="G339" s="46" t="s">
        <v>1104</v>
      </c>
      <c r="H339" s="14"/>
      <c r="I339" s="57">
        <v>43899</v>
      </c>
      <c r="J339" s="15">
        <v>1300</v>
      </c>
      <c r="K339" s="15">
        <f t="shared" si="48"/>
        <v>130</v>
      </c>
      <c r="L339" s="15">
        <f t="shared" si="49"/>
        <v>1170</v>
      </c>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v>195</v>
      </c>
      <c r="AM339" s="63">
        <v>136.5</v>
      </c>
      <c r="AN339" s="15">
        <f t="shared" si="47"/>
        <v>331.5</v>
      </c>
      <c r="AO339" s="15">
        <f t="shared" si="44"/>
        <v>968.5</v>
      </c>
      <c r="AP339" s="44"/>
      <c r="AQ339" s="45"/>
      <c r="AS339" s="34"/>
    </row>
    <row r="340" spans="1:45" s="111" customFormat="1" ht="50.1" customHeight="1">
      <c r="A340" s="46" t="s">
        <v>2132</v>
      </c>
      <c r="B340" s="46" t="s">
        <v>101</v>
      </c>
      <c r="C340" s="46" t="s">
        <v>135</v>
      </c>
      <c r="D340" s="46" t="s">
        <v>96</v>
      </c>
      <c r="E340" s="46" t="s">
        <v>2146</v>
      </c>
      <c r="F340" s="46" t="s">
        <v>2137</v>
      </c>
      <c r="G340" s="46" t="s">
        <v>1104</v>
      </c>
      <c r="H340" s="14"/>
      <c r="I340" s="57">
        <v>43899</v>
      </c>
      <c r="J340" s="15">
        <v>1300</v>
      </c>
      <c r="K340" s="15">
        <f t="shared" si="48"/>
        <v>130</v>
      </c>
      <c r="L340" s="15">
        <f t="shared" si="49"/>
        <v>1170</v>
      </c>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v>195</v>
      </c>
      <c r="AM340" s="63">
        <v>136.5</v>
      </c>
      <c r="AN340" s="15">
        <f t="shared" si="47"/>
        <v>331.5</v>
      </c>
      <c r="AO340" s="15">
        <f t="shared" si="44"/>
        <v>968.5</v>
      </c>
      <c r="AP340" s="44"/>
      <c r="AQ340" s="45"/>
      <c r="AS340" s="34"/>
    </row>
    <row r="341" spans="1:45" s="111" customFormat="1" ht="50.1" customHeight="1">
      <c r="A341" s="46" t="s">
        <v>2133</v>
      </c>
      <c r="B341" s="46" t="s">
        <v>101</v>
      </c>
      <c r="C341" s="46" t="s">
        <v>135</v>
      </c>
      <c r="D341" s="46" t="s">
        <v>96</v>
      </c>
      <c r="E341" s="46" t="s">
        <v>2147</v>
      </c>
      <c r="F341" s="46" t="s">
        <v>2137</v>
      </c>
      <c r="G341" s="46" t="s">
        <v>1104</v>
      </c>
      <c r="H341" s="14"/>
      <c r="I341" s="57">
        <v>43899</v>
      </c>
      <c r="J341" s="15">
        <v>1300</v>
      </c>
      <c r="K341" s="15">
        <f t="shared" si="48"/>
        <v>130</v>
      </c>
      <c r="L341" s="15">
        <f t="shared" si="49"/>
        <v>1170</v>
      </c>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v>195</v>
      </c>
      <c r="AM341" s="63">
        <v>136.5</v>
      </c>
      <c r="AN341" s="15">
        <f t="shared" si="47"/>
        <v>331.5</v>
      </c>
      <c r="AO341" s="15">
        <f t="shared" si="44"/>
        <v>968.5</v>
      </c>
      <c r="AP341" s="44"/>
      <c r="AQ341" s="45"/>
      <c r="AS341" s="34"/>
    </row>
    <row r="342" spans="1:45" s="111" customFormat="1" ht="50.1" customHeight="1">
      <c r="A342" s="46" t="s">
        <v>2134</v>
      </c>
      <c r="B342" s="46" t="s">
        <v>101</v>
      </c>
      <c r="C342" s="46" t="s">
        <v>135</v>
      </c>
      <c r="D342" s="46" t="s">
        <v>96</v>
      </c>
      <c r="E342" s="46" t="s">
        <v>2148</v>
      </c>
      <c r="F342" s="46" t="s">
        <v>2137</v>
      </c>
      <c r="G342" s="46" t="s">
        <v>1104</v>
      </c>
      <c r="H342" s="14"/>
      <c r="I342" s="57">
        <v>43899</v>
      </c>
      <c r="J342" s="15">
        <v>1300</v>
      </c>
      <c r="K342" s="15">
        <f t="shared" si="48"/>
        <v>130</v>
      </c>
      <c r="L342" s="15">
        <f t="shared" si="49"/>
        <v>1170</v>
      </c>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v>195</v>
      </c>
      <c r="AM342" s="63">
        <v>136.5</v>
      </c>
      <c r="AN342" s="15">
        <f t="shared" si="47"/>
        <v>331.5</v>
      </c>
      <c r="AO342" s="15">
        <f t="shared" si="44"/>
        <v>968.5</v>
      </c>
      <c r="AP342" s="44"/>
      <c r="AQ342" s="45"/>
      <c r="AS342" s="34"/>
    </row>
    <row r="343" spans="1:45" s="111" customFormat="1" ht="50.1" customHeight="1">
      <c r="A343" s="46" t="s">
        <v>2135</v>
      </c>
      <c r="B343" s="46" t="s">
        <v>101</v>
      </c>
      <c r="C343" s="46" t="s">
        <v>135</v>
      </c>
      <c r="D343" s="46" t="s">
        <v>96</v>
      </c>
      <c r="E343" s="46" t="s">
        <v>2149</v>
      </c>
      <c r="F343" s="46" t="s">
        <v>2137</v>
      </c>
      <c r="G343" s="46" t="s">
        <v>1104</v>
      </c>
      <c r="H343" s="14"/>
      <c r="I343" s="57">
        <v>43899</v>
      </c>
      <c r="J343" s="15">
        <v>1300</v>
      </c>
      <c r="K343" s="15">
        <f t="shared" si="48"/>
        <v>130</v>
      </c>
      <c r="L343" s="15">
        <f t="shared" si="49"/>
        <v>1170</v>
      </c>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v>195</v>
      </c>
      <c r="AM343" s="63">
        <v>136.5</v>
      </c>
      <c r="AN343" s="15">
        <f t="shared" si="47"/>
        <v>331.5</v>
      </c>
      <c r="AO343" s="15">
        <f t="shared" si="44"/>
        <v>968.5</v>
      </c>
      <c r="AP343" s="44"/>
      <c r="AQ343" s="45"/>
      <c r="AS343" s="34"/>
    </row>
    <row r="344" spans="1:45" s="141" customFormat="1" ht="50.1" customHeight="1">
      <c r="A344" s="64" t="s">
        <v>2374</v>
      </c>
      <c r="B344" s="64" t="s">
        <v>101</v>
      </c>
      <c r="C344" s="64" t="s">
        <v>2375</v>
      </c>
      <c r="D344" s="64" t="s">
        <v>96</v>
      </c>
      <c r="E344" s="64" t="s">
        <v>2376</v>
      </c>
      <c r="F344" s="64" t="s">
        <v>2377</v>
      </c>
      <c r="G344" s="64" t="s">
        <v>1104</v>
      </c>
      <c r="H344" s="44"/>
      <c r="I344" s="140">
        <v>44010</v>
      </c>
      <c r="J344" s="63">
        <v>1298</v>
      </c>
      <c r="K344" s="63">
        <f t="shared" si="48"/>
        <v>129.80000000000001</v>
      </c>
      <c r="L344" s="63">
        <f t="shared" si="49"/>
        <v>1168.2</v>
      </c>
      <c r="M344" s="63"/>
      <c r="N344" s="63"/>
      <c r="O344" s="63"/>
      <c r="P344" s="63"/>
      <c r="Q344" s="63"/>
      <c r="R344" s="63"/>
      <c r="S344" s="63"/>
      <c r="T344" s="63"/>
      <c r="U344" s="63"/>
      <c r="V344" s="63"/>
      <c r="W344" s="63"/>
      <c r="X344" s="63"/>
      <c r="Y344" s="63"/>
      <c r="Z344" s="63"/>
      <c r="AA344" s="63"/>
      <c r="AB344" s="63"/>
      <c r="AC344" s="63"/>
      <c r="AD344" s="63"/>
      <c r="AE344" s="63"/>
      <c r="AF344" s="63"/>
      <c r="AG344" s="63"/>
      <c r="AH344" s="63"/>
      <c r="AI344" s="63"/>
      <c r="AJ344" s="63"/>
      <c r="AK344" s="63"/>
      <c r="AL344" s="63"/>
      <c r="AM344" s="63"/>
      <c r="AN344" s="63"/>
      <c r="AO344" s="63"/>
      <c r="AP344" s="44"/>
      <c r="AQ344" s="45"/>
      <c r="AS344" s="34"/>
    </row>
    <row r="345" spans="1:45" s="111" customFormat="1" ht="50.1" customHeight="1">
      <c r="A345" s="46" t="s">
        <v>2150</v>
      </c>
      <c r="B345" s="46" t="s">
        <v>1105</v>
      </c>
      <c r="C345" s="46" t="s">
        <v>135</v>
      </c>
      <c r="D345" s="73" t="s">
        <v>96</v>
      </c>
      <c r="E345" s="73" t="s">
        <v>2210</v>
      </c>
      <c r="F345" s="73" t="s">
        <v>2211</v>
      </c>
      <c r="G345" s="46" t="s">
        <v>1104</v>
      </c>
      <c r="H345" s="14"/>
      <c r="I345" s="57">
        <v>43899</v>
      </c>
      <c r="J345" s="15">
        <v>1275</v>
      </c>
      <c r="K345" s="15">
        <f t="shared" si="48"/>
        <v>127.5</v>
      </c>
      <c r="L345" s="15">
        <f t="shared" si="49"/>
        <v>1147.5</v>
      </c>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v>191.25</v>
      </c>
      <c r="AM345" s="63">
        <v>133.88</v>
      </c>
      <c r="AN345" s="15">
        <f t="shared" si="47"/>
        <v>325.13</v>
      </c>
      <c r="AO345" s="15">
        <f t="shared" si="44"/>
        <v>949.87</v>
      </c>
      <c r="AP345" s="44"/>
      <c r="AQ345" s="45"/>
      <c r="AS345" s="34"/>
    </row>
    <row r="346" spans="1:45" s="111" customFormat="1" ht="50.1" customHeight="1">
      <c r="A346" s="46" t="s">
        <v>2151</v>
      </c>
      <c r="B346" s="46" t="s">
        <v>1105</v>
      </c>
      <c r="C346" s="46" t="s">
        <v>135</v>
      </c>
      <c r="D346" s="73" t="s">
        <v>96</v>
      </c>
      <c r="E346" s="73" t="s">
        <v>2212</v>
      </c>
      <c r="F346" s="73" t="s">
        <v>2211</v>
      </c>
      <c r="G346" s="46" t="s">
        <v>1104</v>
      </c>
      <c r="H346" s="14"/>
      <c r="I346" s="57">
        <v>43899</v>
      </c>
      <c r="J346" s="15">
        <v>1275</v>
      </c>
      <c r="K346" s="15">
        <f t="shared" ref="K346:K405" si="50">+J346*0.1</f>
        <v>127.5</v>
      </c>
      <c r="L346" s="15">
        <f t="shared" ref="L346:L405" si="51">+J346-K346</f>
        <v>1147.5</v>
      </c>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v>191.25</v>
      </c>
      <c r="AM346" s="63">
        <v>133.88</v>
      </c>
      <c r="AN346" s="15">
        <f t="shared" si="47"/>
        <v>325.13</v>
      </c>
      <c r="AO346" s="15">
        <f t="shared" si="44"/>
        <v>949.87</v>
      </c>
      <c r="AP346" s="44"/>
      <c r="AQ346" s="45"/>
      <c r="AS346" s="34"/>
    </row>
    <row r="347" spans="1:45" s="111" customFormat="1" ht="50.1" customHeight="1">
      <c r="A347" s="46" t="s">
        <v>2152</v>
      </c>
      <c r="B347" s="46" t="s">
        <v>1105</v>
      </c>
      <c r="C347" s="46" t="s">
        <v>135</v>
      </c>
      <c r="D347" s="73" t="s">
        <v>96</v>
      </c>
      <c r="E347" s="73" t="s">
        <v>2213</v>
      </c>
      <c r="F347" s="73" t="s">
        <v>2211</v>
      </c>
      <c r="G347" s="46" t="s">
        <v>1104</v>
      </c>
      <c r="H347" s="14"/>
      <c r="I347" s="57">
        <v>43899</v>
      </c>
      <c r="J347" s="15">
        <v>1275</v>
      </c>
      <c r="K347" s="15">
        <f t="shared" si="50"/>
        <v>127.5</v>
      </c>
      <c r="L347" s="15">
        <f t="shared" si="51"/>
        <v>1147.5</v>
      </c>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v>191.25</v>
      </c>
      <c r="AM347" s="63">
        <v>133.88</v>
      </c>
      <c r="AN347" s="15">
        <f t="shared" si="47"/>
        <v>325.13</v>
      </c>
      <c r="AO347" s="15">
        <f t="shared" si="44"/>
        <v>949.87</v>
      </c>
      <c r="AP347" s="44"/>
      <c r="AQ347" s="45"/>
      <c r="AS347" s="34"/>
    </row>
    <row r="348" spans="1:45" s="111" customFormat="1" ht="50.1" customHeight="1">
      <c r="A348" s="46" t="s">
        <v>2153</v>
      </c>
      <c r="B348" s="46" t="s">
        <v>1105</v>
      </c>
      <c r="C348" s="46" t="s">
        <v>135</v>
      </c>
      <c r="D348" s="73" t="s">
        <v>96</v>
      </c>
      <c r="E348" s="73" t="s">
        <v>2214</v>
      </c>
      <c r="F348" s="73" t="s">
        <v>2211</v>
      </c>
      <c r="G348" s="46" t="s">
        <v>1104</v>
      </c>
      <c r="H348" s="14"/>
      <c r="I348" s="57">
        <v>43899</v>
      </c>
      <c r="J348" s="15">
        <v>1275</v>
      </c>
      <c r="K348" s="15">
        <f t="shared" si="50"/>
        <v>127.5</v>
      </c>
      <c r="L348" s="15">
        <f t="shared" si="51"/>
        <v>1147.5</v>
      </c>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v>191.25</v>
      </c>
      <c r="AM348" s="63">
        <v>133.88</v>
      </c>
      <c r="AN348" s="15">
        <f t="shared" si="47"/>
        <v>325.13</v>
      </c>
      <c r="AO348" s="15">
        <f t="shared" si="44"/>
        <v>949.87</v>
      </c>
      <c r="AP348" s="44"/>
      <c r="AQ348" s="45"/>
      <c r="AS348" s="34"/>
    </row>
    <row r="349" spans="1:45" s="111" customFormat="1" ht="50.1" customHeight="1">
      <c r="A349" s="46" t="s">
        <v>2154</v>
      </c>
      <c r="B349" s="46" t="s">
        <v>1105</v>
      </c>
      <c r="C349" s="46" t="s">
        <v>135</v>
      </c>
      <c r="D349" s="73" t="s">
        <v>96</v>
      </c>
      <c r="E349" s="73" t="s">
        <v>2215</v>
      </c>
      <c r="F349" s="73" t="s">
        <v>2211</v>
      </c>
      <c r="G349" s="46" t="s">
        <v>1104</v>
      </c>
      <c r="H349" s="14"/>
      <c r="I349" s="57">
        <v>43899</v>
      </c>
      <c r="J349" s="15">
        <v>1275</v>
      </c>
      <c r="K349" s="15">
        <f t="shared" si="50"/>
        <v>127.5</v>
      </c>
      <c r="L349" s="15">
        <f t="shared" si="51"/>
        <v>1147.5</v>
      </c>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v>191.25</v>
      </c>
      <c r="AM349" s="63">
        <v>133.88</v>
      </c>
      <c r="AN349" s="15">
        <f t="shared" si="47"/>
        <v>325.13</v>
      </c>
      <c r="AO349" s="15">
        <f t="shared" si="44"/>
        <v>949.87</v>
      </c>
      <c r="AP349" s="44"/>
      <c r="AQ349" s="45"/>
      <c r="AS349" s="34"/>
    </row>
    <row r="350" spans="1:45" s="111" customFormat="1" ht="50.1" customHeight="1">
      <c r="A350" s="46" t="s">
        <v>2155</v>
      </c>
      <c r="B350" s="46" t="s">
        <v>1105</v>
      </c>
      <c r="C350" s="46" t="s">
        <v>135</v>
      </c>
      <c r="D350" s="73" t="s">
        <v>96</v>
      </c>
      <c r="E350" s="73" t="s">
        <v>2216</v>
      </c>
      <c r="F350" s="73" t="s">
        <v>2211</v>
      </c>
      <c r="G350" s="46" t="s">
        <v>1104</v>
      </c>
      <c r="H350" s="14"/>
      <c r="I350" s="57">
        <v>43899</v>
      </c>
      <c r="J350" s="15">
        <v>1275</v>
      </c>
      <c r="K350" s="15">
        <f t="shared" si="50"/>
        <v>127.5</v>
      </c>
      <c r="L350" s="15">
        <f t="shared" si="51"/>
        <v>1147.5</v>
      </c>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v>191.25</v>
      </c>
      <c r="AM350" s="63">
        <v>133.88</v>
      </c>
      <c r="AN350" s="15">
        <f t="shared" si="47"/>
        <v>325.13</v>
      </c>
      <c r="AO350" s="15">
        <f t="shared" si="44"/>
        <v>949.87</v>
      </c>
      <c r="AP350" s="44"/>
      <c r="AQ350" s="45"/>
      <c r="AS350" s="34"/>
    </row>
    <row r="351" spans="1:45" s="111" customFormat="1" ht="50.1" customHeight="1">
      <c r="A351" s="46" t="s">
        <v>2156</v>
      </c>
      <c r="B351" s="46" t="s">
        <v>1105</v>
      </c>
      <c r="C351" s="46" t="s">
        <v>135</v>
      </c>
      <c r="D351" s="73" t="s">
        <v>96</v>
      </c>
      <c r="E351" s="73" t="s">
        <v>2217</v>
      </c>
      <c r="F351" s="73" t="s">
        <v>2211</v>
      </c>
      <c r="G351" s="46" t="s">
        <v>1104</v>
      </c>
      <c r="H351" s="14"/>
      <c r="I351" s="57">
        <v>43899</v>
      </c>
      <c r="J351" s="15">
        <v>1275</v>
      </c>
      <c r="K351" s="15">
        <f t="shared" si="50"/>
        <v>127.5</v>
      </c>
      <c r="L351" s="15">
        <f t="shared" si="51"/>
        <v>1147.5</v>
      </c>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v>191.25</v>
      </c>
      <c r="AM351" s="63">
        <v>133.88</v>
      </c>
      <c r="AN351" s="15">
        <f t="shared" si="47"/>
        <v>325.13</v>
      </c>
      <c r="AO351" s="15">
        <f t="shared" si="44"/>
        <v>949.87</v>
      </c>
      <c r="AP351" s="44"/>
      <c r="AQ351" s="45"/>
      <c r="AS351" s="34"/>
    </row>
    <row r="352" spans="1:45" s="111" customFormat="1" ht="50.1" customHeight="1">
      <c r="A352" s="46" t="s">
        <v>2157</v>
      </c>
      <c r="B352" s="46" t="s">
        <v>1105</v>
      </c>
      <c r="C352" s="46" t="s">
        <v>135</v>
      </c>
      <c r="D352" s="73" t="s">
        <v>96</v>
      </c>
      <c r="E352" s="73" t="s">
        <v>2218</v>
      </c>
      <c r="F352" s="73" t="s">
        <v>2211</v>
      </c>
      <c r="G352" s="46" t="s">
        <v>1104</v>
      </c>
      <c r="H352" s="14"/>
      <c r="I352" s="57">
        <v>43899</v>
      </c>
      <c r="J352" s="15">
        <v>1275</v>
      </c>
      <c r="K352" s="15">
        <f t="shared" si="50"/>
        <v>127.5</v>
      </c>
      <c r="L352" s="15">
        <f t="shared" si="51"/>
        <v>1147.5</v>
      </c>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v>191.25</v>
      </c>
      <c r="AM352" s="63">
        <v>133.88</v>
      </c>
      <c r="AN352" s="15">
        <f t="shared" si="47"/>
        <v>325.13</v>
      </c>
      <c r="AO352" s="15">
        <f t="shared" si="44"/>
        <v>949.87</v>
      </c>
      <c r="AP352" s="44"/>
      <c r="AQ352" s="45"/>
      <c r="AS352" s="34"/>
    </row>
    <row r="353" spans="1:45" s="111" customFormat="1" ht="50.1" customHeight="1">
      <c r="A353" s="46" t="s">
        <v>2158</v>
      </c>
      <c r="B353" s="46" t="s">
        <v>1105</v>
      </c>
      <c r="C353" s="46" t="s">
        <v>135</v>
      </c>
      <c r="D353" s="73" t="s">
        <v>96</v>
      </c>
      <c r="E353" s="73" t="s">
        <v>2219</v>
      </c>
      <c r="F353" s="73" t="s">
        <v>2211</v>
      </c>
      <c r="G353" s="46" t="s">
        <v>1104</v>
      </c>
      <c r="H353" s="14"/>
      <c r="I353" s="57">
        <v>43899</v>
      </c>
      <c r="J353" s="15">
        <v>1275</v>
      </c>
      <c r="K353" s="15">
        <f t="shared" si="50"/>
        <v>127.5</v>
      </c>
      <c r="L353" s="15">
        <f t="shared" si="51"/>
        <v>1147.5</v>
      </c>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v>191.25</v>
      </c>
      <c r="AM353" s="63">
        <v>133.88</v>
      </c>
      <c r="AN353" s="15">
        <f t="shared" si="47"/>
        <v>325.13</v>
      </c>
      <c r="AO353" s="15">
        <f t="shared" si="44"/>
        <v>949.87</v>
      </c>
      <c r="AP353" s="44"/>
      <c r="AQ353" s="45"/>
      <c r="AS353" s="34"/>
    </row>
    <row r="354" spans="1:45" s="111" customFormat="1" ht="50.1" customHeight="1">
      <c r="A354" s="46" t="s">
        <v>2159</v>
      </c>
      <c r="B354" s="46" t="s">
        <v>1105</v>
      </c>
      <c r="C354" s="46" t="s">
        <v>135</v>
      </c>
      <c r="D354" s="73" t="s">
        <v>96</v>
      </c>
      <c r="E354" s="73" t="s">
        <v>2220</v>
      </c>
      <c r="F354" s="73" t="s">
        <v>2211</v>
      </c>
      <c r="G354" s="46" t="s">
        <v>1104</v>
      </c>
      <c r="H354" s="14"/>
      <c r="I354" s="57">
        <v>43899</v>
      </c>
      <c r="J354" s="15">
        <v>1275</v>
      </c>
      <c r="K354" s="15">
        <f t="shared" si="50"/>
        <v>127.5</v>
      </c>
      <c r="L354" s="15">
        <f t="shared" si="51"/>
        <v>1147.5</v>
      </c>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v>191.25</v>
      </c>
      <c r="AM354" s="63">
        <v>133.88</v>
      </c>
      <c r="AN354" s="15">
        <f t="shared" si="47"/>
        <v>325.13</v>
      </c>
      <c r="AO354" s="15">
        <f t="shared" si="44"/>
        <v>949.87</v>
      </c>
      <c r="AP354" s="44"/>
      <c r="AQ354" s="45"/>
      <c r="AS354" s="34"/>
    </row>
    <row r="355" spans="1:45" s="111" customFormat="1" ht="50.1" customHeight="1">
      <c r="A355" s="46" t="s">
        <v>2160</v>
      </c>
      <c r="B355" s="46" t="s">
        <v>1105</v>
      </c>
      <c r="C355" s="46" t="s">
        <v>135</v>
      </c>
      <c r="D355" s="73" t="s">
        <v>96</v>
      </c>
      <c r="E355" s="73" t="s">
        <v>2221</v>
      </c>
      <c r="F355" s="73" t="s">
        <v>2211</v>
      </c>
      <c r="G355" s="46" t="s">
        <v>1104</v>
      </c>
      <c r="H355" s="14"/>
      <c r="I355" s="57">
        <v>43899</v>
      </c>
      <c r="J355" s="15">
        <v>1275</v>
      </c>
      <c r="K355" s="15">
        <f t="shared" si="50"/>
        <v>127.5</v>
      </c>
      <c r="L355" s="15">
        <f t="shared" si="51"/>
        <v>1147.5</v>
      </c>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v>191.25</v>
      </c>
      <c r="AM355" s="63">
        <v>133.88</v>
      </c>
      <c r="AN355" s="15">
        <f t="shared" si="47"/>
        <v>325.13</v>
      </c>
      <c r="AO355" s="15">
        <f t="shared" si="44"/>
        <v>949.87</v>
      </c>
      <c r="AP355" s="44"/>
      <c r="AQ355" s="45"/>
      <c r="AS355" s="34"/>
    </row>
    <row r="356" spans="1:45" s="111" customFormat="1" ht="50.1" customHeight="1">
      <c r="A356" s="46" t="s">
        <v>2161</v>
      </c>
      <c r="B356" s="46" t="s">
        <v>1105</v>
      </c>
      <c r="C356" s="46" t="s">
        <v>135</v>
      </c>
      <c r="D356" s="73" t="s">
        <v>96</v>
      </c>
      <c r="E356" s="73" t="s">
        <v>2222</v>
      </c>
      <c r="F356" s="73" t="s">
        <v>2211</v>
      </c>
      <c r="G356" s="46" t="s">
        <v>1104</v>
      </c>
      <c r="H356" s="14"/>
      <c r="I356" s="57">
        <v>43899</v>
      </c>
      <c r="J356" s="15">
        <v>1275</v>
      </c>
      <c r="K356" s="15">
        <f t="shared" si="50"/>
        <v>127.5</v>
      </c>
      <c r="L356" s="15">
        <f t="shared" si="51"/>
        <v>1147.5</v>
      </c>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v>191.25</v>
      </c>
      <c r="AM356" s="63">
        <v>133.88</v>
      </c>
      <c r="AN356" s="15">
        <f t="shared" si="47"/>
        <v>325.13</v>
      </c>
      <c r="AO356" s="15">
        <f t="shared" si="44"/>
        <v>949.87</v>
      </c>
      <c r="AP356" s="44"/>
      <c r="AQ356" s="45"/>
      <c r="AS356" s="34"/>
    </row>
    <row r="357" spans="1:45" s="111" customFormat="1" ht="50.1" customHeight="1">
      <c r="A357" s="46" t="s">
        <v>2162</v>
      </c>
      <c r="B357" s="46" t="s">
        <v>1105</v>
      </c>
      <c r="C357" s="46" t="s">
        <v>135</v>
      </c>
      <c r="D357" s="73" t="s">
        <v>96</v>
      </c>
      <c r="E357" s="73" t="s">
        <v>2223</v>
      </c>
      <c r="F357" s="73" t="s">
        <v>2211</v>
      </c>
      <c r="G357" s="46" t="s">
        <v>1104</v>
      </c>
      <c r="H357" s="14"/>
      <c r="I357" s="57">
        <v>43899</v>
      </c>
      <c r="J357" s="15">
        <v>1275</v>
      </c>
      <c r="K357" s="15">
        <f t="shared" si="50"/>
        <v>127.5</v>
      </c>
      <c r="L357" s="15">
        <f t="shared" si="51"/>
        <v>1147.5</v>
      </c>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v>191.25</v>
      </c>
      <c r="AM357" s="63">
        <v>133.88</v>
      </c>
      <c r="AN357" s="15">
        <f t="shared" si="47"/>
        <v>325.13</v>
      </c>
      <c r="AO357" s="15">
        <f t="shared" si="44"/>
        <v>949.87</v>
      </c>
      <c r="AP357" s="44"/>
      <c r="AQ357" s="45"/>
      <c r="AS357" s="34"/>
    </row>
    <row r="358" spans="1:45" s="111" customFormat="1" ht="50.1" customHeight="1">
      <c r="A358" s="46" t="s">
        <v>2163</v>
      </c>
      <c r="B358" s="46" t="s">
        <v>1105</v>
      </c>
      <c r="C358" s="46" t="s">
        <v>135</v>
      </c>
      <c r="D358" s="73" t="s">
        <v>96</v>
      </c>
      <c r="E358" s="73" t="s">
        <v>2224</v>
      </c>
      <c r="F358" s="73" t="s">
        <v>2211</v>
      </c>
      <c r="G358" s="46" t="s">
        <v>1104</v>
      </c>
      <c r="H358" s="14"/>
      <c r="I358" s="57">
        <v>43899</v>
      </c>
      <c r="J358" s="15">
        <v>1275</v>
      </c>
      <c r="K358" s="15">
        <f t="shared" si="50"/>
        <v>127.5</v>
      </c>
      <c r="L358" s="15">
        <f t="shared" si="51"/>
        <v>1147.5</v>
      </c>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v>191.25</v>
      </c>
      <c r="AM358" s="63">
        <v>133.88</v>
      </c>
      <c r="AN358" s="15">
        <f t="shared" si="47"/>
        <v>325.13</v>
      </c>
      <c r="AO358" s="15">
        <f t="shared" si="44"/>
        <v>949.87</v>
      </c>
      <c r="AP358" s="44"/>
      <c r="AQ358" s="45"/>
      <c r="AS358" s="34"/>
    </row>
    <row r="359" spans="1:45" s="111" customFormat="1" ht="50.1" customHeight="1">
      <c r="A359" s="46" t="s">
        <v>2164</v>
      </c>
      <c r="B359" s="46" t="s">
        <v>1105</v>
      </c>
      <c r="C359" s="46" t="s">
        <v>135</v>
      </c>
      <c r="D359" s="73" t="s">
        <v>96</v>
      </c>
      <c r="E359" s="73" t="s">
        <v>2225</v>
      </c>
      <c r="F359" s="73" t="s">
        <v>2211</v>
      </c>
      <c r="G359" s="46" t="s">
        <v>1104</v>
      </c>
      <c r="H359" s="14"/>
      <c r="I359" s="57">
        <v>43899</v>
      </c>
      <c r="J359" s="15">
        <v>1275</v>
      </c>
      <c r="K359" s="15">
        <f t="shared" si="50"/>
        <v>127.5</v>
      </c>
      <c r="L359" s="15">
        <f t="shared" si="51"/>
        <v>1147.5</v>
      </c>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v>191.25</v>
      </c>
      <c r="AM359" s="63">
        <v>133.88</v>
      </c>
      <c r="AN359" s="15">
        <f t="shared" si="47"/>
        <v>325.13</v>
      </c>
      <c r="AO359" s="15">
        <f t="shared" si="44"/>
        <v>949.87</v>
      </c>
      <c r="AP359" s="44"/>
      <c r="AQ359" s="45"/>
      <c r="AS359" s="34"/>
    </row>
    <row r="360" spans="1:45" s="111" customFormat="1" ht="50.1" customHeight="1">
      <c r="A360" s="46" t="s">
        <v>2165</v>
      </c>
      <c r="B360" s="46" t="s">
        <v>1105</v>
      </c>
      <c r="C360" s="46" t="s">
        <v>135</v>
      </c>
      <c r="D360" s="73" t="s">
        <v>96</v>
      </c>
      <c r="E360" s="73" t="s">
        <v>2226</v>
      </c>
      <c r="F360" s="73" t="s">
        <v>2211</v>
      </c>
      <c r="G360" s="46" t="s">
        <v>1104</v>
      </c>
      <c r="H360" s="14"/>
      <c r="I360" s="57">
        <v>43899</v>
      </c>
      <c r="J360" s="15">
        <v>1275</v>
      </c>
      <c r="K360" s="15">
        <f t="shared" si="50"/>
        <v>127.5</v>
      </c>
      <c r="L360" s="15">
        <f t="shared" si="51"/>
        <v>1147.5</v>
      </c>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v>191.25</v>
      </c>
      <c r="AM360" s="63">
        <v>133.88</v>
      </c>
      <c r="AN360" s="15">
        <f t="shared" si="47"/>
        <v>325.13</v>
      </c>
      <c r="AO360" s="15">
        <f t="shared" si="44"/>
        <v>949.87</v>
      </c>
      <c r="AP360" s="44"/>
      <c r="AQ360" s="45"/>
      <c r="AS360" s="34"/>
    </row>
    <row r="361" spans="1:45" s="111" customFormat="1" ht="50.1" customHeight="1">
      <c r="A361" s="46" t="s">
        <v>2166</v>
      </c>
      <c r="B361" s="46" t="s">
        <v>1105</v>
      </c>
      <c r="C361" s="46" t="s">
        <v>135</v>
      </c>
      <c r="D361" s="73" t="s">
        <v>96</v>
      </c>
      <c r="E361" s="73" t="s">
        <v>2227</v>
      </c>
      <c r="F361" s="73" t="s">
        <v>2211</v>
      </c>
      <c r="G361" s="46" t="s">
        <v>1104</v>
      </c>
      <c r="H361" s="14"/>
      <c r="I361" s="57">
        <v>43899</v>
      </c>
      <c r="J361" s="15">
        <v>1275</v>
      </c>
      <c r="K361" s="15">
        <f t="shared" si="50"/>
        <v>127.5</v>
      </c>
      <c r="L361" s="15">
        <f t="shared" si="51"/>
        <v>1147.5</v>
      </c>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v>191.25</v>
      </c>
      <c r="AM361" s="63">
        <v>133.88</v>
      </c>
      <c r="AN361" s="15">
        <f t="shared" si="47"/>
        <v>325.13</v>
      </c>
      <c r="AO361" s="15">
        <f t="shared" si="44"/>
        <v>949.87</v>
      </c>
      <c r="AP361" s="44"/>
      <c r="AQ361" s="45"/>
      <c r="AS361" s="34"/>
    </row>
    <row r="362" spans="1:45" s="111" customFormat="1" ht="50.1" customHeight="1">
      <c r="A362" s="46" t="s">
        <v>2167</v>
      </c>
      <c r="B362" s="46" t="s">
        <v>1105</v>
      </c>
      <c r="C362" s="46" t="s">
        <v>135</v>
      </c>
      <c r="D362" s="73" t="s">
        <v>96</v>
      </c>
      <c r="E362" s="73" t="s">
        <v>2228</v>
      </c>
      <c r="F362" s="73" t="s">
        <v>2211</v>
      </c>
      <c r="G362" s="46" t="s">
        <v>1104</v>
      </c>
      <c r="H362" s="14"/>
      <c r="I362" s="57">
        <v>43899</v>
      </c>
      <c r="J362" s="15">
        <v>1275</v>
      </c>
      <c r="K362" s="15">
        <f t="shared" si="50"/>
        <v>127.5</v>
      </c>
      <c r="L362" s="15">
        <f t="shared" si="51"/>
        <v>1147.5</v>
      </c>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v>191.25</v>
      </c>
      <c r="AM362" s="63">
        <v>133.88</v>
      </c>
      <c r="AN362" s="15">
        <f t="shared" si="47"/>
        <v>325.13</v>
      </c>
      <c r="AO362" s="15">
        <f t="shared" si="44"/>
        <v>949.87</v>
      </c>
      <c r="AP362" s="44"/>
      <c r="AQ362" s="45"/>
      <c r="AS362" s="34"/>
    </row>
    <row r="363" spans="1:45" s="111" customFormat="1" ht="50.1" customHeight="1">
      <c r="A363" s="46" t="s">
        <v>2168</v>
      </c>
      <c r="B363" s="46" t="s">
        <v>1105</v>
      </c>
      <c r="C363" s="46" t="s">
        <v>135</v>
      </c>
      <c r="D363" s="73" t="s">
        <v>96</v>
      </c>
      <c r="E363" s="73" t="s">
        <v>2229</v>
      </c>
      <c r="F363" s="73" t="s">
        <v>2211</v>
      </c>
      <c r="G363" s="46" t="s">
        <v>1104</v>
      </c>
      <c r="H363" s="14"/>
      <c r="I363" s="57">
        <v>43899</v>
      </c>
      <c r="J363" s="15">
        <v>1275</v>
      </c>
      <c r="K363" s="15">
        <f t="shared" si="50"/>
        <v>127.5</v>
      </c>
      <c r="L363" s="15">
        <f t="shared" si="51"/>
        <v>1147.5</v>
      </c>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v>191.25</v>
      </c>
      <c r="AM363" s="63">
        <v>133.88</v>
      </c>
      <c r="AN363" s="15">
        <f t="shared" si="47"/>
        <v>325.13</v>
      </c>
      <c r="AO363" s="15">
        <f t="shared" si="44"/>
        <v>949.87</v>
      </c>
      <c r="AP363" s="44"/>
      <c r="AQ363" s="45"/>
      <c r="AS363" s="34"/>
    </row>
    <row r="364" spans="1:45" s="111" customFormat="1" ht="50.1" customHeight="1">
      <c r="A364" s="46" t="s">
        <v>2169</v>
      </c>
      <c r="B364" s="46" t="s">
        <v>1105</v>
      </c>
      <c r="C364" s="46" t="s">
        <v>135</v>
      </c>
      <c r="D364" s="73" t="s">
        <v>96</v>
      </c>
      <c r="E364" s="73" t="s">
        <v>2230</v>
      </c>
      <c r="F364" s="73" t="s">
        <v>2211</v>
      </c>
      <c r="G364" s="46" t="s">
        <v>1104</v>
      </c>
      <c r="H364" s="14"/>
      <c r="I364" s="57">
        <v>43899</v>
      </c>
      <c r="J364" s="15">
        <v>1275</v>
      </c>
      <c r="K364" s="15">
        <f t="shared" si="50"/>
        <v>127.5</v>
      </c>
      <c r="L364" s="15">
        <f t="shared" si="51"/>
        <v>1147.5</v>
      </c>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v>191.25</v>
      </c>
      <c r="AM364" s="63">
        <v>133.88</v>
      </c>
      <c r="AN364" s="15">
        <f t="shared" si="47"/>
        <v>325.13</v>
      </c>
      <c r="AO364" s="15">
        <f t="shared" si="44"/>
        <v>949.87</v>
      </c>
      <c r="AP364" s="44"/>
      <c r="AQ364" s="45"/>
      <c r="AS364" s="34"/>
    </row>
    <row r="365" spans="1:45" s="111" customFormat="1" ht="50.1" customHeight="1">
      <c r="A365" s="46" t="s">
        <v>2170</v>
      </c>
      <c r="B365" s="46" t="s">
        <v>1105</v>
      </c>
      <c r="C365" s="46" t="s">
        <v>135</v>
      </c>
      <c r="D365" s="73" t="s">
        <v>96</v>
      </c>
      <c r="E365" s="73" t="s">
        <v>2231</v>
      </c>
      <c r="F365" s="73" t="s">
        <v>2211</v>
      </c>
      <c r="G365" s="46" t="s">
        <v>1104</v>
      </c>
      <c r="H365" s="14"/>
      <c r="I365" s="57">
        <v>43899</v>
      </c>
      <c r="J365" s="15">
        <v>1275</v>
      </c>
      <c r="K365" s="15">
        <f t="shared" si="50"/>
        <v>127.5</v>
      </c>
      <c r="L365" s="15">
        <f t="shared" si="51"/>
        <v>1147.5</v>
      </c>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v>191.25</v>
      </c>
      <c r="AM365" s="63">
        <v>133.88</v>
      </c>
      <c r="AN365" s="15">
        <f t="shared" si="47"/>
        <v>325.13</v>
      </c>
      <c r="AO365" s="15">
        <f t="shared" si="44"/>
        <v>949.87</v>
      </c>
      <c r="AP365" s="44"/>
      <c r="AQ365" s="45"/>
      <c r="AS365" s="34"/>
    </row>
    <row r="366" spans="1:45" s="111" customFormat="1" ht="50.1" customHeight="1">
      <c r="A366" s="46" t="s">
        <v>2171</v>
      </c>
      <c r="B366" s="46" t="s">
        <v>1105</v>
      </c>
      <c r="C366" s="46" t="s">
        <v>135</v>
      </c>
      <c r="D366" s="73" t="s">
        <v>96</v>
      </c>
      <c r="E366" s="73" t="s">
        <v>2232</v>
      </c>
      <c r="F366" s="73" t="s">
        <v>2211</v>
      </c>
      <c r="G366" s="46" t="s">
        <v>1104</v>
      </c>
      <c r="H366" s="14"/>
      <c r="I366" s="57">
        <v>43899</v>
      </c>
      <c r="J366" s="15">
        <v>1275</v>
      </c>
      <c r="K366" s="15">
        <f t="shared" si="50"/>
        <v>127.5</v>
      </c>
      <c r="L366" s="15">
        <f t="shared" si="51"/>
        <v>1147.5</v>
      </c>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v>191.25</v>
      </c>
      <c r="AM366" s="63">
        <v>133.88</v>
      </c>
      <c r="AN366" s="15">
        <f t="shared" si="47"/>
        <v>325.13</v>
      </c>
      <c r="AO366" s="15">
        <f t="shared" si="44"/>
        <v>949.87</v>
      </c>
      <c r="AP366" s="44"/>
      <c r="AQ366" s="45"/>
      <c r="AS366" s="34"/>
    </row>
    <row r="367" spans="1:45" s="111" customFormat="1" ht="50.1" customHeight="1">
      <c r="A367" s="46" t="s">
        <v>2172</v>
      </c>
      <c r="B367" s="46" t="s">
        <v>1105</v>
      </c>
      <c r="C367" s="46" t="s">
        <v>135</v>
      </c>
      <c r="D367" s="73" t="s">
        <v>96</v>
      </c>
      <c r="E367" s="73" t="s">
        <v>2233</v>
      </c>
      <c r="F367" s="73" t="s">
        <v>2211</v>
      </c>
      <c r="G367" s="46" t="s">
        <v>1104</v>
      </c>
      <c r="H367" s="14"/>
      <c r="I367" s="57">
        <v>43899</v>
      </c>
      <c r="J367" s="15">
        <v>1275</v>
      </c>
      <c r="K367" s="15">
        <f t="shared" si="50"/>
        <v>127.5</v>
      </c>
      <c r="L367" s="15">
        <f t="shared" si="51"/>
        <v>1147.5</v>
      </c>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v>191.25</v>
      </c>
      <c r="AM367" s="63">
        <v>133.88</v>
      </c>
      <c r="AN367" s="15">
        <f t="shared" si="47"/>
        <v>325.13</v>
      </c>
      <c r="AO367" s="15">
        <f t="shared" si="44"/>
        <v>949.87</v>
      </c>
      <c r="AP367" s="44"/>
      <c r="AQ367" s="45"/>
      <c r="AS367" s="34"/>
    </row>
    <row r="368" spans="1:45" s="111" customFormat="1" ht="50.1" customHeight="1">
      <c r="A368" s="46" t="s">
        <v>2173</v>
      </c>
      <c r="B368" s="46" t="s">
        <v>1105</v>
      </c>
      <c r="C368" s="46" t="s">
        <v>135</v>
      </c>
      <c r="D368" s="73" t="s">
        <v>96</v>
      </c>
      <c r="E368" s="73" t="s">
        <v>2234</v>
      </c>
      <c r="F368" s="73" t="s">
        <v>2211</v>
      </c>
      <c r="G368" s="46" t="s">
        <v>1104</v>
      </c>
      <c r="H368" s="14"/>
      <c r="I368" s="57">
        <v>43899</v>
      </c>
      <c r="J368" s="15">
        <v>1275</v>
      </c>
      <c r="K368" s="15">
        <f t="shared" si="50"/>
        <v>127.5</v>
      </c>
      <c r="L368" s="15">
        <f t="shared" si="51"/>
        <v>1147.5</v>
      </c>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v>191.25</v>
      </c>
      <c r="AM368" s="63">
        <v>133.88</v>
      </c>
      <c r="AN368" s="15">
        <f t="shared" si="47"/>
        <v>325.13</v>
      </c>
      <c r="AO368" s="15">
        <f t="shared" si="44"/>
        <v>949.87</v>
      </c>
      <c r="AP368" s="44"/>
      <c r="AQ368" s="45"/>
      <c r="AS368" s="34"/>
    </row>
    <row r="369" spans="1:45" s="111" customFormat="1" ht="50.1" customHeight="1">
      <c r="A369" s="46" t="s">
        <v>2174</v>
      </c>
      <c r="B369" s="46" t="s">
        <v>1105</v>
      </c>
      <c r="C369" s="46" t="s">
        <v>135</v>
      </c>
      <c r="D369" s="73" t="s">
        <v>96</v>
      </c>
      <c r="E369" s="73" t="s">
        <v>2235</v>
      </c>
      <c r="F369" s="73" t="s">
        <v>2211</v>
      </c>
      <c r="G369" s="46" t="s">
        <v>1104</v>
      </c>
      <c r="H369" s="14"/>
      <c r="I369" s="57">
        <v>43899</v>
      </c>
      <c r="J369" s="15">
        <v>1275</v>
      </c>
      <c r="K369" s="15">
        <f t="shared" si="50"/>
        <v>127.5</v>
      </c>
      <c r="L369" s="15">
        <f t="shared" si="51"/>
        <v>1147.5</v>
      </c>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v>191.25</v>
      </c>
      <c r="AM369" s="63">
        <v>133.88</v>
      </c>
      <c r="AN369" s="15">
        <f t="shared" si="47"/>
        <v>325.13</v>
      </c>
      <c r="AO369" s="15">
        <f t="shared" si="44"/>
        <v>949.87</v>
      </c>
      <c r="AP369" s="44"/>
      <c r="AQ369" s="45"/>
      <c r="AS369" s="34"/>
    </row>
    <row r="370" spans="1:45" s="111" customFormat="1" ht="50.1" customHeight="1">
      <c r="A370" s="46" t="s">
        <v>2175</v>
      </c>
      <c r="B370" s="46" t="s">
        <v>1105</v>
      </c>
      <c r="C370" s="46" t="s">
        <v>135</v>
      </c>
      <c r="D370" s="73" t="s">
        <v>96</v>
      </c>
      <c r="E370" s="73" t="s">
        <v>2236</v>
      </c>
      <c r="F370" s="73" t="s">
        <v>2211</v>
      </c>
      <c r="G370" s="46" t="s">
        <v>1104</v>
      </c>
      <c r="H370" s="14"/>
      <c r="I370" s="57">
        <v>43899</v>
      </c>
      <c r="J370" s="15">
        <v>1275</v>
      </c>
      <c r="K370" s="15">
        <f t="shared" si="50"/>
        <v>127.5</v>
      </c>
      <c r="L370" s="15">
        <f t="shared" si="51"/>
        <v>1147.5</v>
      </c>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v>191.25</v>
      </c>
      <c r="AM370" s="63">
        <v>133.88</v>
      </c>
      <c r="AN370" s="15">
        <f t="shared" si="47"/>
        <v>325.13</v>
      </c>
      <c r="AO370" s="15">
        <f t="shared" si="44"/>
        <v>949.87</v>
      </c>
      <c r="AP370" s="44"/>
      <c r="AQ370" s="45"/>
      <c r="AS370" s="34"/>
    </row>
    <row r="371" spans="1:45" s="111" customFormat="1" ht="50.1" customHeight="1">
      <c r="A371" s="46" t="s">
        <v>2176</v>
      </c>
      <c r="B371" s="46" t="s">
        <v>1105</v>
      </c>
      <c r="C371" s="46" t="s">
        <v>135</v>
      </c>
      <c r="D371" s="73" t="s">
        <v>96</v>
      </c>
      <c r="E371" s="73" t="s">
        <v>2237</v>
      </c>
      <c r="F371" s="73" t="s">
        <v>2211</v>
      </c>
      <c r="G371" s="46" t="s">
        <v>1104</v>
      </c>
      <c r="H371" s="14"/>
      <c r="I371" s="57">
        <v>43899</v>
      </c>
      <c r="J371" s="15">
        <v>1275</v>
      </c>
      <c r="K371" s="15">
        <f t="shared" si="50"/>
        <v>127.5</v>
      </c>
      <c r="L371" s="15">
        <f t="shared" si="51"/>
        <v>1147.5</v>
      </c>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v>191.25</v>
      </c>
      <c r="AM371" s="63">
        <v>133.88</v>
      </c>
      <c r="AN371" s="15">
        <f t="shared" si="47"/>
        <v>325.13</v>
      </c>
      <c r="AO371" s="15">
        <f t="shared" si="44"/>
        <v>949.87</v>
      </c>
      <c r="AP371" s="44"/>
      <c r="AQ371" s="45"/>
      <c r="AS371" s="34"/>
    </row>
    <row r="372" spans="1:45" s="111" customFormat="1" ht="50.1" customHeight="1">
      <c r="A372" s="46" t="s">
        <v>2177</v>
      </c>
      <c r="B372" s="46" t="s">
        <v>1105</v>
      </c>
      <c r="C372" s="46" t="s">
        <v>135</v>
      </c>
      <c r="D372" s="73" t="s">
        <v>96</v>
      </c>
      <c r="E372" s="73" t="s">
        <v>2238</v>
      </c>
      <c r="F372" s="73" t="s">
        <v>2211</v>
      </c>
      <c r="G372" s="46" t="s">
        <v>1104</v>
      </c>
      <c r="H372" s="14"/>
      <c r="I372" s="57">
        <v>43899</v>
      </c>
      <c r="J372" s="15">
        <v>1275</v>
      </c>
      <c r="K372" s="15">
        <f t="shared" si="50"/>
        <v>127.5</v>
      </c>
      <c r="L372" s="15">
        <f t="shared" si="51"/>
        <v>1147.5</v>
      </c>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v>191.25</v>
      </c>
      <c r="AM372" s="63">
        <v>133.88</v>
      </c>
      <c r="AN372" s="15">
        <f t="shared" si="47"/>
        <v>325.13</v>
      </c>
      <c r="AO372" s="15">
        <f t="shared" si="44"/>
        <v>949.87</v>
      </c>
      <c r="AP372" s="44"/>
      <c r="AQ372" s="45"/>
      <c r="AS372" s="34"/>
    </row>
    <row r="373" spans="1:45" s="111" customFormat="1" ht="50.1" customHeight="1">
      <c r="A373" s="46" t="s">
        <v>2178</v>
      </c>
      <c r="B373" s="46" t="s">
        <v>1105</v>
      </c>
      <c r="C373" s="46" t="s">
        <v>135</v>
      </c>
      <c r="D373" s="73" t="s">
        <v>96</v>
      </c>
      <c r="E373" s="73" t="s">
        <v>2239</v>
      </c>
      <c r="F373" s="73" t="s">
        <v>2211</v>
      </c>
      <c r="G373" s="46" t="s">
        <v>1104</v>
      </c>
      <c r="H373" s="14"/>
      <c r="I373" s="57">
        <v>43899</v>
      </c>
      <c r="J373" s="15">
        <v>1275</v>
      </c>
      <c r="K373" s="15">
        <f t="shared" si="50"/>
        <v>127.5</v>
      </c>
      <c r="L373" s="15">
        <f t="shared" si="51"/>
        <v>1147.5</v>
      </c>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v>191.25</v>
      </c>
      <c r="AM373" s="63">
        <v>133.88</v>
      </c>
      <c r="AN373" s="15">
        <f t="shared" si="47"/>
        <v>325.13</v>
      </c>
      <c r="AO373" s="15">
        <f t="shared" si="44"/>
        <v>949.87</v>
      </c>
      <c r="AP373" s="44"/>
      <c r="AQ373" s="45"/>
      <c r="AS373" s="34"/>
    </row>
    <row r="374" spans="1:45" s="111" customFormat="1" ht="50.1" customHeight="1">
      <c r="A374" s="46" t="s">
        <v>2179</v>
      </c>
      <c r="B374" s="46" t="s">
        <v>1105</v>
      </c>
      <c r="C374" s="46" t="s">
        <v>135</v>
      </c>
      <c r="D374" s="73" t="s">
        <v>96</v>
      </c>
      <c r="E374" s="73" t="s">
        <v>2240</v>
      </c>
      <c r="F374" s="73" t="s">
        <v>2211</v>
      </c>
      <c r="G374" s="46" t="s">
        <v>1104</v>
      </c>
      <c r="H374" s="14"/>
      <c r="I374" s="57">
        <v>43899</v>
      </c>
      <c r="J374" s="15">
        <v>1275</v>
      </c>
      <c r="K374" s="15">
        <f t="shared" si="50"/>
        <v>127.5</v>
      </c>
      <c r="L374" s="15">
        <f t="shared" si="51"/>
        <v>1147.5</v>
      </c>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v>191.25</v>
      </c>
      <c r="AM374" s="63">
        <v>133.88</v>
      </c>
      <c r="AN374" s="15">
        <f t="shared" si="47"/>
        <v>325.13</v>
      </c>
      <c r="AO374" s="15">
        <f t="shared" si="44"/>
        <v>949.87</v>
      </c>
      <c r="AP374" s="44"/>
      <c r="AQ374" s="45"/>
      <c r="AS374" s="34"/>
    </row>
    <row r="375" spans="1:45" s="111" customFormat="1" ht="50.1" customHeight="1">
      <c r="A375" s="46" t="s">
        <v>2180</v>
      </c>
      <c r="B375" s="46" t="s">
        <v>1105</v>
      </c>
      <c r="C375" s="46" t="s">
        <v>135</v>
      </c>
      <c r="D375" s="73" t="s">
        <v>96</v>
      </c>
      <c r="E375" s="73" t="s">
        <v>2241</v>
      </c>
      <c r="F375" s="73" t="s">
        <v>2211</v>
      </c>
      <c r="G375" s="46" t="s">
        <v>1104</v>
      </c>
      <c r="H375" s="14"/>
      <c r="I375" s="57">
        <v>43899</v>
      </c>
      <c r="J375" s="15">
        <v>1275</v>
      </c>
      <c r="K375" s="15">
        <f t="shared" si="50"/>
        <v>127.5</v>
      </c>
      <c r="L375" s="15">
        <f t="shared" si="51"/>
        <v>1147.5</v>
      </c>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v>191.25</v>
      </c>
      <c r="AM375" s="63">
        <v>133.88</v>
      </c>
      <c r="AN375" s="15">
        <f t="shared" si="47"/>
        <v>325.13</v>
      </c>
      <c r="AO375" s="15">
        <f t="shared" si="44"/>
        <v>949.87</v>
      </c>
      <c r="AP375" s="44"/>
      <c r="AQ375" s="45"/>
      <c r="AS375" s="34"/>
    </row>
    <row r="376" spans="1:45" s="111" customFormat="1" ht="50.1" customHeight="1">
      <c r="A376" s="46" t="s">
        <v>2181</v>
      </c>
      <c r="B376" s="46" t="s">
        <v>1105</v>
      </c>
      <c r="C376" s="46" t="s">
        <v>135</v>
      </c>
      <c r="D376" s="73" t="s">
        <v>96</v>
      </c>
      <c r="E376" s="73" t="s">
        <v>2242</v>
      </c>
      <c r="F376" s="73" t="s">
        <v>2211</v>
      </c>
      <c r="G376" s="46" t="s">
        <v>1104</v>
      </c>
      <c r="H376" s="14"/>
      <c r="I376" s="57">
        <v>43899</v>
      </c>
      <c r="J376" s="15">
        <v>1275</v>
      </c>
      <c r="K376" s="15">
        <f t="shared" si="50"/>
        <v>127.5</v>
      </c>
      <c r="L376" s="15">
        <f t="shared" si="51"/>
        <v>1147.5</v>
      </c>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v>191.25</v>
      </c>
      <c r="AM376" s="63">
        <v>133.88</v>
      </c>
      <c r="AN376" s="15">
        <f t="shared" si="47"/>
        <v>325.13</v>
      </c>
      <c r="AO376" s="15">
        <f t="shared" si="44"/>
        <v>949.87</v>
      </c>
      <c r="AP376" s="44"/>
      <c r="AQ376" s="45"/>
      <c r="AS376" s="34"/>
    </row>
    <row r="377" spans="1:45" s="111" customFormat="1" ht="50.1" customHeight="1">
      <c r="A377" s="46" t="s">
        <v>2182</v>
      </c>
      <c r="B377" s="46" t="s">
        <v>1105</v>
      </c>
      <c r="C377" s="46" t="s">
        <v>135</v>
      </c>
      <c r="D377" s="73" t="s">
        <v>96</v>
      </c>
      <c r="E377" s="73" t="s">
        <v>2243</v>
      </c>
      <c r="F377" s="73" t="s">
        <v>2211</v>
      </c>
      <c r="G377" s="46" t="s">
        <v>1104</v>
      </c>
      <c r="H377" s="14"/>
      <c r="I377" s="57">
        <v>43899</v>
      </c>
      <c r="J377" s="15">
        <v>1275</v>
      </c>
      <c r="K377" s="15">
        <f t="shared" si="50"/>
        <v>127.5</v>
      </c>
      <c r="L377" s="15">
        <f t="shared" si="51"/>
        <v>1147.5</v>
      </c>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v>191.25</v>
      </c>
      <c r="AM377" s="63">
        <v>133.88</v>
      </c>
      <c r="AN377" s="15">
        <f t="shared" si="47"/>
        <v>325.13</v>
      </c>
      <c r="AO377" s="15">
        <f t="shared" si="44"/>
        <v>949.87</v>
      </c>
      <c r="AP377" s="44"/>
      <c r="AQ377" s="45"/>
      <c r="AS377" s="34"/>
    </row>
    <row r="378" spans="1:45" s="111" customFormat="1" ht="50.1" customHeight="1">
      <c r="A378" s="46" t="s">
        <v>2183</v>
      </c>
      <c r="B378" s="46" t="s">
        <v>1105</v>
      </c>
      <c r="C378" s="46" t="s">
        <v>135</v>
      </c>
      <c r="D378" s="73" t="s">
        <v>96</v>
      </c>
      <c r="E378" s="73" t="s">
        <v>2244</v>
      </c>
      <c r="F378" s="73" t="s">
        <v>2211</v>
      </c>
      <c r="G378" s="46" t="s">
        <v>1104</v>
      </c>
      <c r="H378" s="14"/>
      <c r="I378" s="57">
        <v>43899</v>
      </c>
      <c r="J378" s="15">
        <v>1275</v>
      </c>
      <c r="K378" s="15">
        <f t="shared" si="50"/>
        <v>127.5</v>
      </c>
      <c r="L378" s="15">
        <f t="shared" si="51"/>
        <v>1147.5</v>
      </c>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v>191.25</v>
      </c>
      <c r="AM378" s="63">
        <v>133.88</v>
      </c>
      <c r="AN378" s="15">
        <f t="shared" si="47"/>
        <v>325.13</v>
      </c>
      <c r="AO378" s="15">
        <f t="shared" si="44"/>
        <v>949.87</v>
      </c>
      <c r="AP378" s="44"/>
      <c r="AQ378" s="45"/>
      <c r="AS378" s="34"/>
    </row>
    <row r="379" spans="1:45" s="111" customFormat="1" ht="50.1" customHeight="1">
      <c r="A379" s="46" t="s">
        <v>2184</v>
      </c>
      <c r="B379" s="46" t="s">
        <v>1105</v>
      </c>
      <c r="C379" s="46" t="s">
        <v>135</v>
      </c>
      <c r="D379" s="73" t="s">
        <v>96</v>
      </c>
      <c r="E379" s="73" t="s">
        <v>2245</v>
      </c>
      <c r="F379" s="73" t="s">
        <v>2211</v>
      </c>
      <c r="G379" s="46" t="s">
        <v>1104</v>
      </c>
      <c r="H379" s="14"/>
      <c r="I379" s="57">
        <v>43899</v>
      </c>
      <c r="J379" s="15">
        <v>1275</v>
      </c>
      <c r="K379" s="15">
        <f t="shared" si="50"/>
        <v>127.5</v>
      </c>
      <c r="L379" s="15">
        <f t="shared" si="51"/>
        <v>1147.5</v>
      </c>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v>191.25</v>
      </c>
      <c r="AM379" s="63">
        <v>133.88</v>
      </c>
      <c r="AN379" s="15">
        <f t="shared" si="47"/>
        <v>325.13</v>
      </c>
      <c r="AO379" s="15">
        <f t="shared" si="44"/>
        <v>949.87</v>
      </c>
      <c r="AP379" s="44"/>
      <c r="AQ379" s="45"/>
      <c r="AS379" s="34"/>
    </row>
    <row r="380" spans="1:45" s="111" customFormat="1" ht="50.1" customHeight="1">
      <c r="A380" s="46" t="s">
        <v>2185</v>
      </c>
      <c r="B380" s="46" t="s">
        <v>1105</v>
      </c>
      <c r="C380" s="46" t="s">
        <v>135</v>
      </c>
      <c r="D380" s="73" t="s">
        <v>96</v>
      </c>
      <c r="E380" s="73" t="s">
        <v>2246</v>
      </c>
      <c r="F380" s="73" t="s">
        <v>2211</v>
      </c>
      <c r="G380" s="46" t="s">
        <v>1104</v>
      </c>
      <c r="H380" s="14"/>
      <c r="I380" s="57">
        <v>43899</v>
      </c>
      <c r="J380" s="15">
        <v>1275</v>
      </c>
      <c r="K380" s="15">
        <f t="shared" si="50"/>
        <v>127.5</v>
      </c>
      <c r="L380" s="15">
        <f t="shared" si="51"/>
        <v>1147.5</v>
      </c>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v>191.25</v>
      </c>
      <c r="AM380" s="63">
        <v>133.88</v>
      </c>
      <c r="AN380" s="15">
        <f t="shared" si="47"/>
        <v>325.13</v>
      </c>
      <c r="AO380" s="15">
        <f t="shared" si="44"/>
        <v>949.87</v>
      </c>
      <c r="AP380" s="44"/>
      <c r="AQ380" s="45"/>
      <c r="AS380" s="34"/>
    </row>
    <row r="381" spans="1:45" s="111" customFormat="1" ht="50.1" customHeight="1">
      <c r="A381" s="46" t="s">
        <v>2186</v>
      </c>
      <c r="B381" s="46" t="s">
        <v>1105</v>
      </c>
      <c r="C381" s="46" t="s">
        <v>135</v>
      </c>
      <c r="D381" s="73" t="s">
        <v>96</v>
      </c>
      <c r="E381" s="73" t="s">
        <v>2247</v>
      </c>
      <c r="F381" s="73" t="s">
        <v>2211</v>
      </c>
      <c r="G381" s="46" t="s">
        <v>1104</v>
      </c>
      <c r="H381" s="14"/>
      <c r="I381" s="57">
        <v>43899</v>
      </c>
      <c r="J381" s="15">
        <v>1275</v>
      </c>
      <c r="K381" s="15">
        <f t="shared" si="50"/>
        <v>127.5</v>
      </c>
      <c r="L381" s="15">
        <f t="shared" si="51"/>
        <v>1147.5</v>
      </c>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v>191.25</v>
      </c>
      <c r="AM381" s="63">
        <v>133.88</v>
      </c>
      <c r="AN381" s="15">
        <f t="shared" si="47"/>
        <v>325.13</v>
      </c>
      <c r="AO381" s="15">
        <f t="shared" si="44"/>
        <v>949.87</v>
      </c>
      <c r="AP381" s="44"/>
      <c r="AQ381" s="45"/>
      <c r="AS381" s="34"/>
    </row>
    <row r="382" spans="1:45" s="111" customFormat="1" ht="50.1" customHeight="1">
      <c r="A382" s="46" t="s">
        <v>2187</v>
      </c>
      <c r="B382" s="46" t="s">
        <v>1105</v>
      </c>
      <c r="C382" s="46" t="s">
        <v>135</v>
      </c>
      <c r="D382" s="73" t="s">
        <v>96</v>
      </c>
      <c r="E382" s="73" t="s">
        <v>2248</v>
      </c>
      <c r="F382" s="73" t="s">
        <v>2211</v>
      </c>
      <c r="G382" s="46" t="s">
        <v>1104</v>
      </c>
      <c r="H382" s="14"/>
      <c r="I382" s="57">
        <v>43899</v>
      </c>
      <c r="J382" s="15">
        <v>1275</v>
      </c>
      <c r="K382" s="15">
        <f t="shared" si="50"/>
        <v>127.5</v>
      </c>
      <c r="L382" s="15">
        <f t="shared" si="51"/>
        <v>1147.5</v>
      </c>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v>191.25</v>
      </c>
      <c r="AM382" s="63">
        <v>133.88</v>
      </c>
      <c r="AN382" s="15">
        <f t="shared" si="47"/>
        <v>325.13</v>
      </c>
      <c r="AO382" s="15">
        <f t="shared" si="44"/>
        <v>949.87</v>
      </c>
      <c r="AP382" s="44"/>
      <c r="AQ382" s="45"/>
      <c r="AS382" s="34"/>
    </row>
    <row r="383" spans="1:45" s="111" customFormat="1" ht="50.1" customHeight="1">
      <c r="A383" s="46" t="s">
        <v>2188</v>
      </c>
      <c r="B383" s="46" t="s">
        <v>1105</v>
      </c>
      <c r="C383" s="46" t="s">
        <v>135</v>
      </c>
      <c r="D383" s="73" t="s">
        <v>96</v>
      </c>
      <c r="E383" s="73" t="s">
        <v>2249</v>
      </c>
      <c r="F383" s="73" t="s">
        <v>2211</v>
      </c>
      <c r="G383" s="46" t="s">
        <v>1104</v>
      </c>
      <c r="H383" s="14"/>
      <c r="I383" s="57">
        <v>43899</v>
      </c>
      <c r="J383" s="15">
        <v>1275</v>
      </c>
      <c r="K383" s="15">
        <f t="shared" si="50"/>
        <v>127.5</v>
      </c>
      <c r="L383" s="15">
        <f t="shared" si="51"/>
        <v>1147.5</v>
      </c>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v>191.25</v>
      </c>
      <c r="AM383" s="63">
        <v>133.88</v>
      </c>
      <c r="AN383" s="15">
        <f t="shared" si="47"/>
        <v>325.13</v>
      </c>
      <c r="AO383" s="15">
        <f t="shared" si="44"/>
        <v>949.87</v>
      </c>
      <c r="AP383" s="44"/>
      <c r="AQ383" s="45"/>
      <c r="AS383" s="34"/>
    </row>
    <row r="384" spans="1:45" s="111" customFormat="1" ht="50.1" customHeight="1">
      <c r="A384" s="46" t="s">
        <v>2189</v>
      </c>
      <c r="B384" s="46" t="s">
        <v>1105</v>
      </c>
      <c r="C384" s="46" t="s">
        <v>135</v>
      </c>
      <c r="D384" s="73" t="s">
        <v>96</v>
      </c>
      <c r="E384" s="73" t="s">
        <v>2250</v>
      </c>
      <c r="F384" s="73" t="s">
        <v>2211</v>
      </c>
      <c r="G384" s="46" t="s">
        <v>1104</v>
      </c>
      <c r="H384" s="14"/>
      <c r="I384" s="57">
        <v>43899</v>
      </c>
      <c r="J384" s="15">
        <v>1275</v>
      </c>
      <c r="K384" s="15">
        <f t="shared" si="50"/>
        <v>127.5</v>
      </c>
      <c r="L384" s="15">
        <f t="shared" si="51"/>
        <v>1147.5</v>
      </c>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v>191.25</v>
      </c>
      <c r="AM384" s="63">
        <v>133.88</v>
      </c>
      <c r="AN384" s="15">
        <f t="shared" si="47"/>
        <v>325.13</v>
      </c>
      <c r="AO384" s="15">
        <f t="shared" si="44"/>
        <v>949.87</v>
      </c>
      <c r="AP384" s="44"/>
      <c r="AQ384" s="45"/>
      <c r="AS384" s="34"/>
    </row>
    <row r="385" spans="1:45" s="111" customFormat="1" ht="50.1" customHeight="1">
      <c r="A385" s="46" t="s">
        <v>2190</v>
      </c>
      <c r="B385" s="46" t="s">
        <v>1105</v>
      </c>
      <c r="C385" s="46" t="s">
        <v>135</v>
      </c>
      <c r="D385" s="73" t="s">
        <v>96</v>
      </c>
      <c r="E385" s="73" t="s">
        <v>2251</v>
      </c>
      <c r="F385" s="73" t="s">
        <v>2211</v>
      </c>
      <c r="G385" s="46" t="s">
        <v>1104</v>
      </c>
      <c r="H385" s="14"/>
      <c r="I385" s="57">
        <v>43899</v>
      </c>
      <c r="J385" s="15">
        <v>1275</v>
      </c>
      <c r="K385" s="15">
        <f t="shared" si="50"/>
        <v>127.5</v>
      </c>
      <c r="L385" s="15">
        <f t="shared" si="51"/>
        <v>1147.5</v>
      </c>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v>191.25</v>
      </c>
      <c r="AM385" s="63">
        <v>133.88</v>
      </c>
      <c r="AN385" s="15">
        <f t="shared" si="47"/>
        <v>325.13</v>
      </c>
      <c r="AO385" s="15">
        <f t="shared" si="44"/>
        <v>949.87</v>
      </c>
      <c r="AP385" s="44"/>
      <c r="AQ385" s="45"/>
      <c r="AS385" s="34"/>
    </row>
    <row r="386" spans="1:45" s="111" customFormat="1" ht="50.1" customHeight="1">
      <c r="A386" s="46" t="s">
        <v>2191</v>
      </c>
      <c r="B386" s="46" t="s">
        <v>1105</v>
      </c>
      <c r="C386" s="46" t="s">
        <v>135</v>
      </c>
      <c r="D386" s="73" t="s">
        <v>96</v>
      </c>
      <c r="E386" s="73" t="s">
        <v>2252</v>
      </c>
      <c r="F386" s="73" t="s">
        <v>2211</v>
      </c>
      <c r="G386" s="46" t="s">
        <v>1104</v>
      </c>
      <c r="H386" s="14"/>
      <c r="I386" s="57">
        <v>43899</v>
      </c>
      <c r="J386" s="15">
        <v>1275</v>
      </c>
      <c r="K386" s="15">
        <f t="shared" si="50"/>
        <v>127.5</v>
      </c>
      <c r="L386" s="15">
        <f t="shared" si="51"/>
        <v>1147.5</v>
      </c>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v>191.25</v>
      </c>
      <c r="AM386" s="63">
        <v>133.88</v>
      </c>
      <c r="AN386" s="15">
        <f t="shared" si="47"/>
        <v>325.13</v>
      </c>
      <c r="AO386" s="15">
        <f t="shared" si="44"/>
        <v>949.87</v>
      </c>
      <c r="AP386" s="44"/>
      <c r="AQ386" s="45"/>
      <c r="AS386" s="34"/>
    </row>
    <row r="387" spans="1:45" s="111" customFormat="1" ht="50.1" customHeight="1">
      <c r="A387" s="46" t="s">
        <v>2192</v>
      </c>
      <c r="B387" s="46" t="s">
        <v>1105</v>
      </c>
      <c r="C387" s="46" t="s">
        <v>135</v>
      </c>
      <c r="D387" s="73" t="s">
        <v>96</v>
      </c>
      <c r="E387" s="73" t="s">
        <v>2253</v>
      </c>
      <c r="F387" s="73" t="s">
        <v>2211</v>
      </c>
      <c r="G387" s="46" t="s">
        <v>1104</v>
      </c>
      <c r="H387" s="14"/>
      <c r="I387" s="57">
        <v>43899</v>
      </c>
      <c r="J387" s="15">
        <v>1275</v>
      </c>
      <c r="K387" s="15">
        <f t="shared" si="50"/>
        <v>127.5</v>
      </c>
      <c r="L387" s="15">
        <f t="shared" si="51"/>
        <v>1147.5</v>
      </c>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v>191.25</v>
      </c>
      <c r="AM387" s="63">
        <v>133.88</v>
      </c>
      <c r="AN387" s="15">
        <f t="shared" si="47"/>
        <v>325.13</v>
      </c>
      <c r="AO387" s="15">
        <f t="shared" si="44"/>
        <v>949.87</v>
      </c>
      <c r="AP387" s="44"/>
      <c r="AQ387" s="45"/>
      <c r="AS387" s="34"/>
    </row>
    <row r="388" spans="1:45" s="111" customFormat="1" ht="50.1" customHeight="1">
      <c r="A388" s="46" t="s">
        <v>2193</v>
      </c>
      <c r="B388" s="46" t="s">
        <v>1105</v>
      </c>
      <c r="C388" s="46" t="s">
        <v>135</v>
      </c>
      <c r="D388" s="73" t="s">
        <v>96</v>
      </c>
      <c r="E388" s="73" t="s">
        <v>2254</v>
      </c>
      <c r="F388" s="73" t="s">
        <v>2211</v>
      </c>
      <c r="G388" s="46" t="s">
        <v>1104</v>
      </c>
      <c r="H388" s="14"/>
      <c r="I388" s="57">
        <v>43899</v>
      </c>
      <c r="J388" s="15">
        <v>1275</v>
      </c>
      <c r="K388" s="15">
        <f t="shared" si="50"/>
        <v>127.5</v>
      </c>
      <c r="L388" s="15">
        <f t="shared" si="51"/>
        <v>1147.5</v>
      </c>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v>191.25</v>
      </c>
      <c r="AM388" s="63">
        <v>133.88</v>
      </c>
      <c r="AN388" s="15">
        <f t="shared" si="47"/>
        <v>325.13</v>
      </c>
      <c r="AO388" s="15">
        <f t="shared" si="44"/>
        <v>949.87</v>
      </c>
      <c r="AP388" s="44"/>
      <c r="AQ388" s="45"/>
      <c r="AS388" s="34"/>
    </row>
    <row r="389" spans="1:45" s="111" customFormat="1" ht="50.1" customHeight="1">
      <c r="A389" s="46" t="s">
        <v>2194</v>
      </c>
      <c r="B389" s="46" t="s">
        <v>1105</v>
      </c>
      <c r="C389" s="46" t="s">
        <v>135</v>
      </c>
      <c r="D389" s="73" t="s">
        <v>96</v>
      </c>
      <c r="E389" s="73" t="s">
        <v>2255</v>
      </c>
      <c r="F389" s="73" t="s">
        <v>2211</v>
      </c>
      <c r="G389" s="46" t="s">
        <v>1104</v>
      </c>
      <c r="H389" s="14"/>
      <c r="I389" s="57">
        <v>43899</v>
      </c>
      <c r="J389" s="15">
        <v>1275</v>
      </c>
      <c r="K389" s="15">
        <f t="shared" si="50"/>
        <v>127.5</v>
      </c>
      <c r="L389" s="15">
        <f t="shared" si="51"/>
        <v>1147.5</v>
      </c>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v>191.25</v>
      </c>
      <c r="AM389" s="63">
        <v>133.88</v>
      </c>
      <c r="AN389" s="15">
        <f t="shared" si="47"/>
        <v>325.13</v>
      </c>
      <c r="AO389" s="15">
        <f t="shared" si="44"/>
        <v>949.87</v>
      </c>
      <c r="AP389" s="44"/>
      <c r="AQ389" s="45"/>
      <c r="AS389" s="34"/>
    </row>
    <row r="390" spans="1:45" s="111" customFormat="1" ht="50.1" customHeight="1">
      <c r="A390" s="46" t="s">
        <v>2195</v>
      </c>
      <c r="B390" s="46" t="s">
        <v>1105</v>
      </c>
      <c r="C390" s="46" t="s">
        <v>135</v>
      </c>
      <c r="D390" s="73" t="s">
        <v>96</v>
      </c>
      <c r="E390" s="73" t="s">
        <v>2256</v>
      </c>
      <c r="F390" s="73" t="s">
        <v>2211</v>
      </c>
      <c r="G390" s="46" t="s">
        <v>1104</v>
      </c>
      <c r="H390" s="14"/>
      <c r="I390" s="57">
        <v>43899</v>
      </c>
      <c r="J390" s="15">
        <v>1275</v>
      </c>
      <c r="K390" s="15">
        <f t="shared" si="50"/>
        <v>127.5</v>
      </c>
      <c r="L390" s="15">
        <f t="shared" si="51"/>
        <v>1147.5</v>
      </c>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v>191.25</v>
      </c>
      <c r="AM390" s="63">
        <v>133.88</v>
      </c>
      <c r="AN390" s="15">
        <f t="shared" si="47"/>
        <v>325.13</v>
      </c>
      <c r="AO390" s="15">
        <f t="shared" si="44"/>
        <v>949.87</v>
      </c>
      <c r="AP390" s="44"/>
      <c r="AQ390" s="45"/>
      <c r="AS390" s="34"/>
    </row>
    <row r="391" spans="1:45" s="111" customFormat="1" ht="50.1" customHeight="1">
      <c r="A391" s="46" t="s">
        <v>2196</v>
      </c>
      <c r="B391" s="46" t="s">
        <v>1105</v>
      </c>
      <c r="C391" s="46" t="s">
        <v>135</v>
      </c>
      <c r="D391" s="73" t="s">
        <v>96</v>
      </c>
      <c r="E391" s="73" t="s">
        <v>2257</v>
      </c>
      <c r="F391" s="73" t="s">
        <v>2211</v>
      </c>
      <c r="G391" s="46" t="s">
        <v>1104</v>
      </c>
      <c r="H391" s="14"/>
      <c r="I391" s="57">
        <v>43899</v>
      </c>
      <c r="J391" s="15">
        <v>1275</v>
      </c>
      <c r="K391" s="15">
        <f t="shared" si="50"/>
        <v>127.5</v>
      </c>
      <c r="L391" s="15">
        <f t="shared" si="51"/>
        <v>1147.5</v>
      </c>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v>191.25</v>
      </c>
      <c r="AM391" s="63">
        <v>133.88</v>
      </c>
      <c r="AN391" s="15">
        <f t="shared" si="47"/>
        <v>325.13</v>
      </c>
      <c r="AO391" s="15">
        <f t="shared" si="44"/>
        <v>949.87</v>
      </c>
      <c r="AP391" s="44"/>
      <c r="AQ391" s="45"/>
      <c r="AS391" s="34"/>
    </row>
    <row r="392" spans="1:45" s="111" customFormat="1" ht="50.1" customHeight="1">
      <c r="A392" s="46" t="s">
        <v>2197</v>
      </c>
      <c r="B392" s="46" t="s">
        <v>1105</v>
      </c>
      <c r="C392" s="46" t="s">
        <v>135</v>
      </c>
      <c r="D392" s="73" t="s">
        <v>96</v>
      </c>
      <c r="E392" s="73" t="s">
        <v>2258</v>
      </c>
      <c r="F392" s="73" t="s">
        <v>2211</v>
      </c>
      <c r="G392" s="46" t="s">
        <v>1104</v>
      </c>
      <c r="H392" s="14"/>
      <c r="I392" s="57">
        <v>43899</v>
      </c>
      <c r="J392" s="15">
        <v>1275</v>
      </c>
      <c r="K392" s="15">
        <f t="shared" si="50"/>
        <v>127.5</v>
      </c>
      <c r="L392" s="15">
        <f t="shared" si="51"/>
        <v>1147.5</v>
      </c>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v>191.25</v>
      </c>
      <c r="AM392" s="63">
        <v>133.88</v>
      </c>
      <c r="AN392" s="15">
        <f t="shared" si="47"/>
        <v>325.13</v>
      </c>
      <c r="AO392" s="15">
        <f t="shared" si="44"/>
        <v>949.87</v>
      </c>
      <c r="AP392" s="44"/>
      <c r="AQ392" s="45"/>
      <c r="AS392" s="34"/>
    </row>
    <row r="393" spans="1:45" s="111" customFormat="1" ht="50.1" customHeight="1">
      <c r="A393" s="46" t="s">
        <v>2198</v>
      </c>
      <c r="B393" s="46" t="s">
        <v>1105</v>
      </c>
      <c r="C393" s="46" t="s">
        <v>135</v>
      </c>
      <c r="D393" s="73" t="s">
        <v>96</v>
      </c>
      <c r="E393" s="73" t="s">
        <v>2259</v>
      </c>
      <c r="F393" s="73" t="s">
        <v>2211</v>
      </c>
      <c r="G393" s="46" t="s">
        <v>1104</v>
      </c>
      <c r="H393" s="14"/>
      <c r="I393" s="57">
        <v>43899</v>
      </c>
      <c r="J393" s="15">
        <v>1275</v>
      </c>
      <c r="K393" s="15">
        <f t="shared" si="50"/>
        <v>127.5</v>
      </c>
      <c r="L393" s="15">
        <f t="shared" si="51"/>
        <v>1147.5</v>
      </c>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v>191.25</v>
      </c>
      <c r="AM393" s="63">
        <v>133.88</v>
      </c>
      <c r="AN393" s="15">
        <f t="shared" si="47"/>
        <v>325.13</v>
      </c>
      <c r="AO393" s="15">
        <f t="shared" si="44"/>
        <v>949.87</v>
      </c>
      <c r="AP393" s="44"/>
      <c r="AQ393" s="45"/>
      <c r="AS393" s="34"/>
    </row>
    <row r="394" spans="1:45" s="111" customFormat="1" ht="50.1" customHeight="1">
      <c r="A394" s="46" t="s">
        <v>2199</v>
      </c>
      <c r="B394" s="46" t="s">
        <v>1105</v>
      </c>
      <c r="C394" s="46" t="s">
        <v>135</v>
      </c>
      <c r="D394" s="73" t="s">
        <v>96</v>
      </c>
      <c r="E394" s="73" t="s">
        <v>2260</v>
      </c>
      <c r="F394" s="73" t="s">
        <v>2211</v>
      </c>
      <c r="G394" s="46" t="s">
        <v>1104</v>
      </c>
      <c r="H394" s="14"/>
      <c r="I394" s="57">
        <v>43899</v>
      </c>
      <c r="J394" s="15">
        <v>1275</v>
      </c>
      <c r="K394" s="15">
        <f t="shared" si="50"/>
        <v>127.5</v>
      </c>
      <c r="L394" s="15">
        <f t="shared" si="51"/>
        <v>1147.5</v>
      </c>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v>191.25</v>
      </c>
      <c r="AM394" s="63">
        <v>133.88</v>
      </c>
      <c r="AN394" s="15">
        <f t="shared" si="47"/>
        <v>325.13</v>
      </c>
      <c r="AO394" s="15">
        <f t="shared" si="44"/>
        <v>949.87</v>
      </c>
      <c r="AP394" s="44"/>
      <c r="AQ394" s="45"/>
      <c r="AS394" s="34"/>
    </row>
    <row r="395" spans="1:45" s="111" customFormat="1" ht="50.1" customHeight="1">
      <c r="A395" s="46" t="s">
        <v>2200</v>
      </c>
      <c r="B395" s="46" t="s">
        <v>1105</v>
      </c>
      <c r="C395" s="46" t="s">
        <v>135</v>
      </c>
      <c r="D395" s="73" t="s">
        <v>96</v>
      </c>
      <c r="E395" s="73" t="s">
        <v>2261</v>
      </c>
      <c r="F395" s="73" t="s">
        <v>2211</v>
      </c>
      <c r="G395" s="46" t="s">
        <v>1104</v>
      </c>
      <c r="H395" s="14"/>
      <c r="I395" s="57">
        <v>43899</v>
      </c>
      <c r="J395" s="15">
        <v>1275</v>
      </c>
      <c r="K395" s="15">
        <f t="shared" si="50"/>
        <v>127.5</v>
      </c>
      <c r="L395" s="15">
        <f t="shared" si="51"/>
        <v>1147.5</v>
      </c>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v>191.25</v>
      </c>
      <c r="AM395" s="63">
        <v>133.88</v>
      </c>
      <c r="AN395" s="15">
        <f t="shared" ref="AN395:AN404" si="52">SUM(M395:AM395)</f>
        <v>325.13</v>
      </c>
      <c r="AO395" s="15">
        <f t="shared" si="44"/>
        <v>949.87</v>
      </c>
      <c r="AP395" s="44"/>
      <c r="AQ395" s="45"/>
      <c r="AS395" s="34"/>
    </row>
    <row r="396" spans="1:45" s="111" customFormat="1" ht="50.1" customHeight="1">
      <c r="A396" s="46" t="s">
        <v>2201</v>
      </c>
      <c r="B396" s="46" t="s">
        <v>1105</v>
      </c>
      <c r="C396" s="46" t="s">
        <v>135</v>
      </c>
      <c r="D396" s="73" t="s">
        <v>96</v>
      </c>
      <c r="E396" s="73" t="s">
        <v>2262</v>
      </c>
      <c r="F396" s="73" t="s">
        <v>2211</v>
      </c>
      <c r="G396" s="46" t="s">
        <v>1104</v>
      </c>
      <c r="H396" s="14"/>
      <c r="I396" s="57">
        <v>43899</v>
      </c>
      <c r="J396" s="15">
        <v>1275</v>
      </c>
      <c r="K396" s="15">
        <f t="shared" si="50"/>
        <v>127.5</v>
      </c>
      <c r="L396" s="15">
        <f t="shared" si="51"/>
        <v>1147.5</v>
      </c>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v>191.25</v>
      </c>
      <c r="AM396" s="63">
        <v>133.88</v>
      </c>
      <c r="AN396" s="15">
        <f t="shared" si="52"/>
        <v>325.13</v>
      </c>
      <c r="AO396" s="15">
        <f t="shared" si="44"/>
        <v>949.87</v>
      </c>
      <c r="AP396" s="44"/>
      <c r="AQ396" s="45"/>
      <c r="AS396" s="34"/>
    </row>
    <row r="397" spans="1:45" s="111" customFormat="1" ht="50.1" customHeight="1">
      <c r="A397" s="46" t="s">
        <v>2202</v>
      </c>
      <c r="B397" s="46" t="s">
        <v>1105</v>
      </c>
      <c r="C397" s="46" t="s">
        <v>135</v>
      </c>
      <c r="D397" s="73" t="s">
        <v>96</v>
      </c>
      <c r="E397" s="73" t="s">
        <v>2263</v>
      </c>
      <c r="F397" s="73" t="s">
        <v>2211</v>
      </c>
      <c r="G397" s="46" t="s">
        <v>1104</v>
      </c>
      <c r="H397" s="14"/>
      <c r="I397" s="57">
        <v>43899</v>
      </c>
      <c r="J397" s="15">
        <v>1275</v>
      </c>
      <c r="K397" s="15">
        <f t="shared" si="50"/>
        <v>127.5</v>
      </c>
      <c r="L397" s="15">
        <f t="shared" si="51"/>
        <v>1147.5</v>
      </c>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v>191.25</v>
      </c>
      <c r="AM397" s="63">
        <v>133.88</v>
      </c>
      <c r="AN397" s="15">
        <f t="shared" si="52"/>
        <v>325.13</v>
      </c>
      <c r="AO397" s="15">
        <f t="shared" si="44"/>
        <v>949.87</v>
      </c>
      <c r="AP397" s="44"/>
      <c r="AQ397" s="45"/>
      <c r="AS397" s="34"/>
    </row>
    <row r="398" spans="1:45" s="111" customFormat="1" ht="50.1" customHeight="1">
      <c r="A398" s="46" t="s">
        <v>2203</v>
      </c>
      <c r="B398" s="46" t="s">
        <v>1105</v>
      </c>
      <c r="C398" s="46" t="s">
        <v>135</v>
      </c>
      <c r="D398" s="73" t="s">
        <v>96</v>
      </c>
      <c r="E398" s="73" t="s">
        <v>2264</v>
      </c>
      <c r="F398" s="73" t="s">
        <v>2211</v>
      </c>
      <c r="G398" s="46" t="s">
        <v>1104</v>
      </c>
      <c r="H398" s="14"/>
      <c r="I398" s="57">
        <v>43899</v>
      </c>
      <c r="J398" s="15">
        <v>1275</v>
      </c>
      <c r="K398" s="15">
        <f t="shared" si="50"/>
        <v>127.5</v>
      </c>
      <c r="L398" s="15">
        <f t="shared" si="51"/>
        <v>1147.5</v>
      </c>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v>191.25</v>
      </c>
      <c r="AM398" s="63">
        <v>133.88</v>
      </c>
      <c r="AN398" s="15">
        <f t="shared" si="52"/>
        <v>325.13</v>
      </c>
      <c r="AO398" s="15">
        <f t="shared" si="44"/>
        <v>949.87</v>
      </c>
      <c r="AP398" s="44"/>
      <c r="AQ398" s="45"/>
      <c r="AS398" s="34"/>
    </row>
    <row r="399" spans="1:45" s="111" customFormat="1" ht="50.1" customHeight="1">
      <c r="A399" s="46" t="s">
        <v>2204</v>
      </c>
      <c r="B399" s="46" t="s">
        <v>1105</v>
      </c>
      <c r="C399" s="46" t="s">
        <v>135</v>
      </c>
      <c r="D399" s="73" t="s">
        <v>96</v>
      </c>
      <c r="E399" s="73" t="s">
        <v>2265</v>
      </c>
      <c r="F399" s="73" t="s">
        <v>2211</v>
      </c>
      <c r="G399" s="46" t="s">
        <v>1104</v>
      </c>
      <c r="H399" s="14"/>
      <c r="I399" s="57">
        <v>43899</v>
      </c>
      <c r="J399" s="15">
        <v>1275</v>
      </c>
      <c r="K399" s="15">
        <f t="shared" si="50"/>
        <v>127.5</v>
      </c>
      <c r="L399" s="15">
        <f t="shared" si="51"/>
        <v>1147.5</v>
      </c>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v>191.25</v>
      </c>
      <c r="AM399" s="63">
        <v>133.88</v>
      </c>
      <c r="AN399" s="15">
        <f t="shared" si="52"/>
        <v>325.13</v>
      </c>
      <c r="AO399" s="15">
        <f t="shared" si="44"/>
        <v>949.87</v>
      </c>
      <c r="AP399" s="44"/>
      <c r="AQ399" s="45"/>
      <c r="AS399" s="34"/>
    </row>
    <row r="400" spans="1:45" s="111" customFormat="1" ht="50.1" customHeight="1">
      <c r="A400" s="46" t="s">
        <v>2205</v>
      </c>
      <c r="B400" s="46" t="s">
        <v>1105</v>
      </c>
      <c r="C400" s="46" t="s">
        <v>135</v>
      </c>
      <c r="D400" s="73" t="s">
        <v>96</v>
      </c>
      <c r="E400" s="73" t="s">
        <v>2266</v>
      </c>
      <c r="F400" s="73" t="s">
        <v>2211</v>
      </c>
      <c r="G400" s="46" t="s">
        <v>1104</v>
      </c>
      <c r="H400" s="14"/>
      <c r="I400" s="57">
        <v>43899</v>
      </c>
      <c r="J400" s="15">
        <v>1275</v>
      </c>
      <c r="K400" s="15">
        <f t="shared" si="50"/>
        <v>127.5</v>
      </c>
      <c r="L400" s="15">
        <f t="shared" si="51"/>
        <v>1147.5</v>
      </c>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v>191.25</v>
      </c>
      <c r="AM400" s="63">
        <v>133.88</v>
      </c>
      <c r="AN400" s="15">
        <f t="shared" si="52"/>
        <v>325.13</v>
      </c>
      <c r="AO400" s="15">
        <f t="shared" si="44"/>
        <v>949.87</v>
      </c>
      <c r="AP400" s="44"/>
      <c r="AQ400" s="45"/>
      <c r="AS400" s="34"/>
    </row>
    <row r="401" spans="1:45" s="111" customFormat="1" ht="50.1" customHeight="1">
      <c r="A401" s="46" t="s">
        <v>2206</v>
      </c>
      <c r="B401" s="46" t="s">
        <v>1105</v>
      </c>
      <c r="C401" s="46" t="s">
        <v>135</v>
      </c>
      <c r="D401" s="73" t="s">
        <v>96</v>
      </c>
      <c r="E401" s="73" t="s">
        <v>2267</v>
      </c>
      <c r="F401" s="73" t="s">
        <v>2211</v>
      </c>
      <c r="G401" s="46" t="s">
        <v>1104</v>
      </c>
      <c r="H401" s="14"/>
      <c r="I401" s="57">
        <v>43899</v>
      </c>
      <c r="J401" s="15">
        <v>1275</v>
      </c>
      <c r="K401" s="15">
        <f t="shared" si="50"/>
        <v>127.5</v>
      </c>
      <c r="L401" s="15">
        <f t="shared" si="51"/>
        <v>1147.5</v>
      </c>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v>191.25</v>
      </c>
      <c r="AM401" s="63">
        <v>133.88</v>
      </c>
      <c r="AN401" s="15">
        <f t="shared" si="52"/>
        <v>325.13</v>
      </c>
      <c r="AO401" s="15">
        <f t="shared" si="44"/>
        <v>949.87</v>
      </c>
      <c r="AP401" s="44"/>
      <c r="AQ401" s="45"/>
      <c r="AS401" s="34"/>
    </row>
    <row r="402" spans="1:45" s="111" customFormat="1" ht="50.1" customHeight="1">
      <c r="A402" s="46" t="s">
        <v>2207</v>
      </c>
      <c r="B402" s="46" t="s">
        <v>1105</v>
      </c>
      <c r="C402" s="46" t="s">
        <v>135</v>
      </c>
      <c r="D402" s="73" t="s">
        <v>96</v>
      </c>
      <c r="E402" s="73" t="s">
        <v>2268</v>
      </c>
      <c r="F402" s="73" t="s">
        <v>2211</v>
      </c>
      <c r="G402" s="46" t="s">
        <v>1104</v>
      </c>
      <c r="H402" s="14"/>
      <c r="I402" s="57">
        <v>43899</v>
      </c>
      <c r="J402" s="15">
        <v>1275</v>
      </c>
      <c r="K402" s="15">
        <f t="shared" si="50"/>
        <v>127.5</v>
      </c>
      <c r="L402" s="15">
        <f t="shared" si="51"/>
        <v>1147.5</v>
      </c>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v>191.25</v>
      </c>
      <c r="AM402" s="63">
        <v>133.88</v>
      </c>
      <c r="AN402" s="15">
        <f t="shared" si="52"/>
        <v>325.13</v>
      </c>
      <c r="AO402" s="15">
        <f t="shared" si="44"/>
        <v>949.87</v>
      </c>
      <c r="AP402" s="44"/>
      <c r="AQ402" s="45"/>
      <c r="AS402" s="34"/>
    </row>
    <row r="403" spans="1:45" s="111" customFormat="1" ht="50.1" customHeight="1">
      <c r="A403" s="46" t="s">
        <v>2208</v>
      </c>
      <c r="B403" s="46" t="s">
        <v>1105</v>
      </c>
      <c r="C403" s="46" t="s">
        <v>135</v>
      </c>
      <c r="D403" s="73" t="s">
        <v>96</v>
      </c>
      <c r="E403" s="73" t="s">
        <v>2269</v>
      </c>
      <c r="F403" s="73" t="s">
        <v>2211</v>
      </c>
      <c r="G403" s="46" t="s">
        <v>1104</v>
      </c>
      <c r="H403" s="14"/>
      <c r="I403" s="57">
        <v>43899</v>
      </c>
      <c r="J403" s="15">
        <v>1275</v>
      </c>
      <c r="K403" s="15">
        <f t="shared" si="50"/>
        <v>127.5</v>
      </c>
      <c r="L403" s="15">
        <f t="shared" si="51"/>
        <v>1147.5</v>
      </c>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v>191.25</v>
      </c>
      <c r="AM403" s="63">
        <v>133.88</v>
      </c>
      <c r="AN403" s="15">
        <f t="shared" si="52"/>
        <v>325.13</v>
      </c>
      <c r="AO403" s="15">
        <f t="shared" si="44"/>
        <v>949.87</v>
      </c>
      <c r="AP403" s="44"/>
      <c r="AQ403" s="45"/>
      <c r="AS403" s="34"/>
    </row>
    <row r="404" spans="1:45" s="111" customFormat="1" ht="50.1" customHeight="1">
      <c r="A404" s="46" t="s">
        <v>2209</v>
      </c>
      <c r="B404" s="46" t="s">
        <v>1105</v>
      </c>
      <c r="C404" s="46" t="s">
        <v>135</v>
      </c>
      <c r="D404" s="73" t="s">
        <v>96</v>
      </c>
      <c r="E404" s="73" t="s">
        <v>2270</v>
      </c>
      <c r="F404" s="73" t="s">
        <v>2211</v>
      </c>
      <c r="G404" s="46" t="s">
        <v>1104</v>
      </c>
      <c r="H404" s="14"/>
      <c r="I404" s="57">
        <v>43899</v>
      </c>
      <c r="J404" s="15">
        <v>1275</v>
      </c>
      <c r="K404" s="15">
        <f t="shared" si="50"/>
        <v>127.5</v>
      </c>
      <c r="L404" s="15">
        <f t="shared" si="51"/>
        <v>1147.5</v>
      </c>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v>191.25</v>
      </c>
      <c r="AM404" s="63">
        <v>133.88</v>
      </c>
      <c r="AN404" s="15">
        <f t="shared" si="52"/>
        <v>325.13</v>
      </c>
      <c r="AO404" s="15">
        <f t="shared" si="44"/>
        <v>949.87</v>
      </c>
      <c r="AP404" s="44"/>
      <c r="AQ404" s="45"/>
      <c r="AS404" s="34"/>
    </row>
    <row r="405" spans="1:45" s="141" customFormat="1" ht="50.1" customHeight="1">
      <c r="A405" s="142" t="s">
        <v>2378</v>
      </c>
      <c r="B405" s="64" t="s">
        <v>1105</v>
      </c>
      <c r="C405" s="64" t="s">
        <v>2375</v>
      </c>
      <c r="D405" s="143" t="s">
        <v>96</v>
      </c>
      <c r="E405" s="143" t="s">
        <v>2379</v>
      </c>
      <c r="F405" s="143" t="s">
        <v>2380</v>
      </c>
      <c r="G405" s="64" t="s">
        <v>1104</v>
      </c>
      <c r="H405" s="44"/>
      <c r="I405" s="140">
        <v>44375</v>
      </c>
      <c r="J405" s="63">
        <v>1390</v>
      </c>
      <c r="K405" s="63">
        <f t="shared" si="50"/>
        <v>139</v>
      </c>
      <c r="L405" s="63">
        <f t="shared" si="51"/>
        <v>1251</v>
      </c>
      <c r="M405" s="63"/>
      <c r="N405" s="63"/>
      <c r="O405" s="63"/>
      <c r="P405" s="63"/>
      <c r="Q405" s="63"/>
      <c r="R405" s="63"/>
      <c r="S405" s="63"/>
      <c r="T405" s="63"/>
      <c r="U405" s="63"/>
      <c r="V405" s="63"/>
      <c r="W405" s="63"/>
      <c r="X405" s="63"/>
      <c r="Y405" s="63"/>
      <c r="Z405" s="63"/>
      <c r="AA405" s="63"/>
      <c r="AB405" s="63"/>
      <c r="AC405" s="63"/>
      <c r="AD405" s="63"/>
      <c r="AE405" s="63"/>
      <c r="AF405" s="63"/>
      <c r="AG405" s="63"/>
      <c r="AH405" s="63"/>
      <c r="AI405" s="63"/>
      <c r="AJ405" s="63"/>
      <c r="AK405" s="63"/>
      <c r="AL405" s="63"/>
      <c r="AM405" s="63"/>
      <c r="AN405" s="63"/>
      <c r="AO405" s="63"/>
      <c r="AP405" s="44"/>
      <c r="AQ405" s="45"/>
      <c r="AS405" s="34"/>
    </row>
    <row r="406" spans="1:45" s="141" customFormat="1" ht="50.1" customHeight="1">
      <c r="A406" s="142" t="s">
        <v>2381</v>
      </c>
      <c r="B406" s="64" t="s">
        <v>1105</v>
      </c>
      <c r="C406" s="64" t="s">
        <v>2375</v>
      </c>
      <c r="D406" s="143" t="s">
        <v>96</v>
      </c>
      <c r="E406" s="143" t="s">
        <v>2382</v>
      </c>
      <c r="F406" s="143" t="s">
        <v>2380</v>
      </c>
      <c r="G406" s="64" t="s">
        <v>1104</v>
      </c>
      <c r="H406" s="44"/>
      <c r="I406" s="140">
        <v>44375</v>
      </c>
      <c r="J406" s="63">
        <v>1390</v>
      </c>
      <c r="K406" s="63">
        <f t="shared" ref="K406" si="53">+J406*0.1</f>
        <v>139</v>
      </c>
      <c r="L406" s="63">
        <f t="shared" ref="L406" si="54">+J406-K406</f>
        <v>1251</v>
      </c>
      <c r="M406" s="63"/>
      <c r="N406" s="63"/>
      <c r="O406" s="63"/>
      <c r="P406" s="63"/>
      <c r="Q406" s="63"/>
      <c r="R406" s="63"/>
      <c r="S406" s="63"/>
      <c r="T406" s="63"/>
      <c r="U406" s="63"/>
      <c r="V406" s="63"/>
      <c r="W406" s="63"/>
      <c r="X406" s="63"/>
      <c r="Y406" s="63"/>
      <c r="Z406" s="63"/>
      <c r="AA406" s="63"/>
      <c r="AB406" s="63"/>
      <c r="AC406" s="63"/>
      <c r="AD406" s="63"/>
      <c r="AE406" s="63"/>
      <c r="AF406" s="63"/>
      <c r="AG406" s="63"/>
      <c r="AH406" s="63"/>
      <c r="AI406" s="63"/>
      <c r="AJ406" s="63"/>
      <c r="AK406" s="63"/>
      <c r="AL406" s="63"/>
      <c r="AM406" s="63"/>
      <c r="AN406" s="63"/>
      <c r="AO406" s="63"/>
      <c r="AP406" s="44"/>
      <c r="AQ406" s="45"/>
      <c r="AS406" s="34"/>
    </row>
    <row r="407" spans="1:45" s="35" customFormat="1" ht="82.5" customHeight="1">
      <c r="A407" s="55" t="s">
        <v>1976</v>
      </c>
      <c r="B407" s="14" t="s">
        <v>1983</v>
      </c>
      <c r="C407" s="14" t="s">
        <v>1187</v>
      </c>
      <c r="D407" s="56" t="s">
        <v>99</v>
      </c>
      <c r="E407" s="46" t="s">
        <v>1981</v>
      </c>
      <c r="F407" s="46" t="s">
        <v>1982</v>
      </c>
      <c r="G407" s="46" t="s">
        <v>1104</v>
      </c>
      <c r="H407" s="14" t="s">
        <v>10</v>
      </c>
      <c r="I407" s="57">
        <v>43264</v>
      </c>
      <c r="J407" s="15">
        <v>16062.736000000001</v>
      </c>
      <c r="K407" s="15">
        <f>+J407*0.1</f>
        <v>1606.2736000000002</v>
      </c>
      <c r="L407" s="15">
        <f>+J407-K407</f>
        <v>14456.4624</v>
      </c>
      <c r="M407" s="15">
        <v>0</v>
      </c>
      <c r="N407" s="15">
        <v>0</v>
      </c>
      <c r="O407" s="15">
        <v>0</v>
      </c>
      <c r="P407" s="15">
        <v>0</v>
      </c>
      <c r="Q407" s="15">
        <v>0</v>
      </c>
      <c r="R407" s="15">
        <v>0</v>
      </c>
      <c r="S407" s="15">
        <v>0</v>
      </c>
      <c r="T407" s="15">
        <v>0</v>
      </c>
      <c r="U407" s="15">
        <v>0</v>
      </c>
      <c r="V407" s="15">
        <v>0</v>
      </c>
      <c r="W407" s="15">
        <v>0</v>
      </c>
      <c r="X407" s="15">
        <v>0</v>
      </c>
      <c r="Y407" s="15">
        <v>0</v>
      </c>
      <c r="Z407" s="15">
        <v>0</v>
      </c>
      <c r="AA407" s="15">
        <v>0</v>
      </c>
      <c r="AB407" s="15">
        <v>0</v>
      </c>
      <c r="AC407" s="15">
        <v>0</v>
      </c>
      <c r="AD407" s="15">
        <v>0</v>
      </c>
      <c r="AE407" s="15">
        <v>0</v>
      </c>
      <c r="AF407" s="15">
        <v>0</v>
      </c>
      <c r="AG407" s="15">
        <v>0</v>
      </c>
      <c r="AH407" s="15">
        <v>0</v>
      </c>
      <c r="AI407" s="15">
        <v>0</v>
      </c>
      <c r="AJ407" s="15">
        <v>1686.59</v>
      </c>
      <c r="AK407" s="15">
        <v>2891.29</v>
      </c>
      <c r="AL407" s="15">
        <v>2891.29</v>
      </c>
      <c r="AM407" s="63">
        <v>1686.59</v>
      </c>
      <c r="AN407" s="15">
        <f>SUM(M407:AM407)</f>
        <v>9155.76</v>
      </c>
      <c r="AO407" s="15">
        <f t="shared" si="44"/>
        <v>6906.9760000000006</v>
      </c>
      <c r="AP407" s="44" t="s">
        <v>1984</v>
      </c>
      <c r="AQ407" s="45" t="s">
        <v>1631</v>
      </c>
      <c r="AS407" s="34">
        <f t="shared" si="40"/>
        <v>5300.7024000000001</v>
      </c>
    </row>
    <row r="408" spans="1:45" s="35" customFormat="1" ht="89.25" customHeight="1">
      <c r="A408" s="55" t="s">
        <v>1977</v>
      </c>
      <c r="B408" s="14" t="s">
        <v>1983</v>
      </c>
      <c r="C408" s="14" t="s">
        <v>1187</v>
      </c>
      <c r="D408" s="56" t="s">
        <v>99</v>
      </c>
      <c r="E408" s="46" t="s">
        <v>1985</v>
      </c>
      <c r="F408" s="46" t="s">
        <v>1982</v>
      </c>
      <c r="G408" s="46" t="s">
        <v>1104</v>
      </c>
      <c r="H408" s="14" t="s">
        <v>10</v>
      </c>
      <c r="I408" s="57">
        <v>43264</v>
      </c>
      <c r="J408" s="15">
        <v>16062.736000000001</v>
      </c>
      <c r="K408" s="15">
        <f t="shared" ref="K408:K420" si="55">+J408*0.1</f>
        <v>1606.2736000000002</v>
      </c>
      <c r="L408" s="15">
        <f t="shared" ref="L408:L420" si="56">+J408-K408</f>
        <v>14456.4624</v>
      </c>
      <c r="M408" s="15">
        <v>0</v>
      </c>
      <c r="N408" s="15">
        <v>0</v>
      </c>
      <c r="O408" s="15">
        <v>0</v>
      </c>
      <c r="P408" s="15">
        <v>0</v>
      </c>
      <c r="Q408" s="15">
        <v>0</v>
      </c>
      <c r="R408" s="15">
        <v>0</v>
      </c>
      <c r="S408" s="15">
        <v>0</v>
      </c>
      <c r="T408" s="15">
        <v>0</v>
      </c>
      <c r="U408" s="15">
        <v>0</v>
      </c>
      <c r="V408" s="15">
        <v>0</v>
      </c>
      <c r="W408" s="15">
        <v>0</v>
      </c>
      <c r="X408" s="15">
        <v>0</v>
      </c>
      <c r="Y408" s="15">
        <v>0</v>
      </c>
      <c r="Z408" s="15">
        <v>0</v>
      </c>
      <c r="AA408" s="15">
        <v>0</v>
      </c>
      <c r="AB408" s="15">
        <v>0</v>
      </c>
      <c r="AC408" s="15">
        <v>0</v>
      </c>
      <c r="AD408" s="15">
        <v>0</v>
      </c>
      <c r="AE408" s="15">
        <v>0</v>
      </c>
      <c r="AF408" s="15">
        <v>0</v>
      </c>
      <c r="AG408" s="15">
        <v>0</v>
      </c>
      <c r="AH408" s="15">
        <v>0</v>
      </c>
      <c r="AI408" s="15">
        <v>0</v>
      </c>
      <c r="AJ408" s="15">
        <v>1686.59</v>
      </c>
      <c r="AK408" s="15">
        <v>2891.29</v>
      </c>
      <c r="AL408" s="15">
        <v>2891.29</v>
      </c>
      <c r="AM408" s="63">
        <v>1686.59</v>
      </c>
      <c r="AN408" s="15">
        <f t="shared" ref="AN408:AN420" si="57">SUM(M408:AM408)</f>
        <v>9155.76</v>
      </c>
      <c r="AO408" s="15">
        <f t="shared" si="44"/>
        <v>6906.9760000000006</v>
      </c>
      <c r="AP408" s="44" t="s">
        <v>1984</v>
      </c>
      <c r="AQ408" s="45" t="s">
        <v>1988</v>
      </c>
      <c r="AS408" s="34">
        <f t="shared" si="40"/>
        <v>5300.7024000000001</v>
      </c>
    </row>
    <row r="409" spans="1:45" s="35" customFormat="1" ht="101.25" customHeight="1">
      <c r="A409" s="55" t="s">
        <v>1978</v>
      </c>
      <c r="B409" s="14" t="s">
        <v>1983</v>
      </c>
      <c r="C409" s="14" t="s">
        <v>1187</v>
      </c>
      <c r="D409" s="56" t="s">
        <v>99</v>
      </c>
      <c r="E409" s="46" t="s">
        <v>1986</v>
      </c>
      <c r="F409" s="46" t="s">
        <v>1982</v>
      </c>
      <c r="G409" s="46" t="s">
        <v>1104</v>
      </c>
      <c r="H409" s="14" t="s">
        <v>10</v>
      </c>
      <c r="I409" s="57">
        <v>43264</v>
      </c>
      <c r="J409" s="15">
        <v>16062.736000000001</v>
      </c>
      <c r="K409" s="15">
        <f t="shared" si="55"/>
        <v>1606.2736000000002</v>
      </c>
      <c r="L409" s="15">
        <f t="shared" si="56"/>
        <v>14456.4624</v>
      </c>
      <c r="M409" s="15">
        <v>0</v>
      </c>
      <c r="N409" s="15">
        <v>0</v>
      </c>
      <c r="O409" s="15">
        <v>0</v>
      </c>
      <c r="P409" s="15">
        <v>0</v>
      </c>
      <c r="Q409" s="15">
        <v>0</v>
      </c>
      <c r="R409" s="15">
        <v>0</v>
      </c>
      <c r="S409" s="15">
        <v>0</v>
      </c>
      <c r="T409" s="15">
        <v>0</v>
      </c>
      <c r="U409" s="15">
        <v>0</v>
      </c>
      <c r="V409" s="15">
        <v>0</v>
      </c>
      <c r="W409" s="15">
        <v>0</v>
      </c>
      <c r="X409" s="15">
        <v>0</v>
      </c>
      <c r="Y409" s="15">
        <v>0</v>
      </c>
      <c r="Z409" s="15">
        <v>0</v>
      </c>
      <c r="AA409" s="15">
        <v>0</v>
      </c>
      <c r="AB409" s="15">
        <v>0</v>
      </c>
      <c r="AC409" s="15">
        <v>0</v>
      </c>
      <c r="AD409" s="15">
        <v>0</v>
      </c>
      <c r="AE409" s="15">
        <v>0</v>
      </c>
      <c r="AF409" s="15">
        <v>0</v>
      </c>
      <c r="AG409" s="15">
        <v>0</v>
      </c>
      <c r="AH409" s="15">
        <v>0</v>
      </c>
      <c r="AI409" s="15">
        <v>0</v>
      </c>
      <c r="AJ409" s="15">
        <v>1686.59</v>
      </c>
      <c r="AK409" s="15">
        <v>2891.29</v>
      </c>
      <c r="AL409" s="15">
        <v>2891.29</v>
      </c>
      <c r="AM409" s="63">
        <v>1686.59</v>
      </c>
      <c r="AN409" s="15">
        <f t="shared" si="57"/>
        <v>9155.76</v>
      </c>
      <c r="AO409" s="15">
        <f t="shared" si="44"/>
        <v>6906.9760000000006</v>
      </c>
      <c r="AP409" s="44" t="s">
        <v>1984</v>
      </c>
      <c r="AQ409" s="45" t="s">
        <v>1989</v>
      </c>
      <c r="AS409" s="34">
        <f t="shared" si="40"/>
        <v>5300.7024000000001</v>
      </c>
    </row>
    <row r="410" spans="1:45" s="35" customFormat="1" ht="95.25" customHeight="1">
      <c r="A410" s="55" t="s">
        <v>1979</v>
      </c>
      <c r="B410" s="14" t="s">
        <v>1983</v>
      </c>
      <c r="C410" s="14" t="s">
        <v>1187</v>
      </c>
      <c r="D410" s="56" t="s">
        <v>99</v>
      </c>
      <c r="E410" s="46" t="s">
        <v>1987</v>
      </c>
      <c r="F410" s="46" t="s">
        <v>1982</v>
      </c>
      <c r="G410" s="46" t="s">
        <v>1104</v>
      </c>
      <c r="H410" s="14" t="s">
        <v>10</v>
      </c>
      <c r="I410" s="57">
        <v>43264</v>
      </c>
      <c r="J410" s="15">
        <v>16062.736000000001</v>
      </c>
      <c r="K410" s="15">
        <f t="shared" si="55"/>
        <v>1606.2736000000002</v>
      </c>
      <c r="L410" s="15">
        <f t="shared" si="56"/>
        <v>14456.4624</v>
      </c>
      <c r="M410" s="15">
        <v>0</v>
      </c>
      <c r="N410" s="15">
        <v>0</v>
      </c>
      <c r="O410" s="15">
        <v>0</v>
      </c>
      <c r="P410" s="15">
        <v>0</v>
      </c>
      <c r="Q410" s="15">
        <v>0</v>
      </c>
      <c r="R410" s="15">
        <v>0</v>
      </c>
      <c r="S410" s="15">
        <v>0</v>
      </c>
      <c r="T410" s="15">
        <v>0</v>
      </c>
      <c r="U410" s="15">
        <v>0</v>
      </c>
      <c r="V410" s="15">
        <v>0</v>
      </c>
      <c r="W410" s="15">
        <v>0</v>
      </c>
      <c r="X410" s="15">
        <v>0</v>
      </c>
      <c r="Y410" s="15">
        <v>0</v>
      </c>
      <c r="Z410" s="15">
        <v>0</v>
      </c>
      <c r="AA410" s="15">
        <v>0</v>
      </c>
      <c r="AB410" s="15">
        <v>0</v>
      </c>
      <c r="AC410" s="15">
        <v>0</v>
      </c>
      <c r="AD410" s="15">
        <v>0</v>
      </c>
      <c r="AE410" s="15">
        <v>0</v>
      </c>
      <c r="AF410" s="15">
        <v>0</v>
      </c>
      <c r="AG410" s="15">
        <v>0</v>
      </c>
      <c r="AH410" s="15">
        <v>0</v>
      </c>
      <c r="AI410" s="15">
        <v>0</v>
      </c>
      <c r="AJ410" s="15">
        <v>1686.59</v>
      </c>
      <c r="AK410" s="15">
        <v>2891.29</v>
      </c>
      <c r="AL410" s="15">
        <v>2891.29</v>
      </c>
      <c r="AM410" s="63">
        <v>1686.59</v>
      </c>
      <c r="AN410" s="15">
        <f t="shared" si="57"/>
        <v>9155.76</v>
      </c>
      <c r="AO410" s="15">
        <f t="shared" si="44"/>
        <v>6906.9760000000006</v>
      </c>
      <c r="AP410" s="44" t="s">
        <v>1984</v>
      </c>
      <c r="AQ410" s="45" t="s">
        <v>1990</v>
      </c>
      <c r="AS410" s="34">
        <f t="shared" si="40"/>
        <v>5300.7024000000001</v>
      </c>
    </row>
    <row r="411" spans="1:45" s="35" customFormat="1" ht="90.75" customHeight="1">
      <c r="A411" s="55" t="s">
        <v>1980</v>
      </c>
      <c r="B411" s="14" t="s">
        <v>1983</v>
      </c>
      <c r="C411" s="14" t="s">
        <v>1187</v>
      </c>
      <c r="D411" s="56" t="s">
        <v>99</v>
      </c>
      <c r="E411" s="46" t="s">
        <v>1992</v>
      </c>
      <c r="F411" s="46" t="s">
        <v>1982</v>
      </c>
      <c r="G411" s="46" t="s">
        <v>1104</v>
      </c>
      <c r="H411" s="14" t="s">
        <v>10</v>
      </c>
      <c r="I411" s="57">
        <v>43264</v>
      </c>
      <c r="J411" s="15">
        <v>16062.736000000001</v>
      </c>
      <c r="K411" s="15">
        <f t="shared" si="55"/>
        <v>1606.2736000000002</v>
      </c>
      <c r="L411" s="15">
        <f t="shared" si="56"/>
        <v>14456.4624</v>
      </c>
      <c r="M411" s="15">
        <v>0</v>
      </c>
      <c r="N411" s="15">
        <v>0</v>
      </c>
      <c r="O411" s="15">
        <v>0</v>
      </c>
      <c r="P411" s="15">
        <v>0</v>
      </c>
      <c r="Q411" s="15">
        <v>0</v>
      </c>
      <c r="R411" s="15">
        <v>0</v>
      </c>
      <c r="S411" s="15">
        <v>0</v>
      </c>
      <c r="T411" s="15">
        <v>0</v>
      </c>
      <c r="U411" s="15">
        <v>0</v>
      </c>
      <c r="V411" s="15">
        <v>0</v>
      </c>
      <c r="W411" s="15">
        <v>0</v>
      </c>
      <c r="X411" s="15">
        <v>0</v>
      </c>
      <c r="Y411" s="15">
        <v>0</v>
      </c>
      <c r="Z411" s="15">
        <v>0</v>
      </c>
      <c r="AA411" s="15">
        <v>0</v>
      </c>
      <c r="AB411" s="15">
        <v>0</v>
      </c>
      <c r="AC411" s="15">
        <v>0</v>
      </c>
      <c r="AD411" s="15">
        <v>0</v>
      </c>
      <c r="AE411" s="15">
        <v>0</v>
      </c>
      <c r="AF411" s="15">
        <v>0</v>
      </c>
      <c r="AG411" s="15">
        <v>0</v>
      </c>
      <c r="AH411" s="15">
        <v>0</v>
      </c>
      <c r="AI411" s="15">
        <v>0</v>
      </c>
      <c r="AJ411" s="15">
        <v>1686.59</v>
      </c>
      <c r="AK411" s="15">
        <v>2891.29</v>
      </c>
      <c r="AL411" s="15">
        <v>2891.29</v>
      </c>
      <c r="AM411" s="63">
        <v>1686.59</v>
      </c>
      <c r="AN411" s="15">
        <f t="shared" si="57"/>
        <v>9155.76</v>
      </c>
      <c r="AO411" s="15">
        <f t="shared" si="44"/>
        <v>6906.9760000000006</v>
      </c>
      <c r="AP411" s="44" t="s">
        <v>1984</v>
      </c>
      <c r="AQ411" s="45" t="s">
        <v>1991</v>
      </c>
      <c r="AS411" s="34">
        <f t="shared" si="40"/>
        <v>5300.7024000000001</v>
      </c>
    </row>
    <row r="412" spans="1:45" s="35" customFormat="1" ht="155.25" customHeight="1">
      <c r="A412" s="55" t="s">
        <v>2070</v>
      </c>
      <c r="B412" s="14" t="s">
        <v>2071</v>
      </c>
      <c r="C412" s="14" t="s">
        <v>1187</v>
      </c>
      <c r="D412" s="56" t="s">
        <v>96</v>
      </c>
      <c r="E412" s="46" t="s">
        <v>2072</v>
      </c>
      <c r="F412" s="46" t="s">
        <v>2073</v>
      </c>
      <c r="G412" s="46" t="s">
        <v>1104</v>
      </c>
      <c r="H412" s="14" t="s">
        <v>32</v>
      </c>
      <c r="I412" s="57">
        <v>43700</v>
      </c>
      <c r="J412" s="15">
        <v>8588</v>
      </c>
      <c r="K412" s="15">
        <f t="shared" si="55"/>
        <v>858.80000000000007</v>
      </c>
      <c r="L412" s="15">
        <f t="shared" si="56"/>
        <v>7729.2</v>
      </c>
      <c r="M412" s="15">
        <v>0</v>
      </c>
      <c r="N412" s="15">
        <v>0</v>
      </c>
      <c r="O412" s="15">
        <v>0</v>
      </c>
      <c r="P412" s="15">
        <v>0</v>
      </c>
      <c r="Q412" s="15">
        <v>0</v>
      </c>
      <c r="R412" s="15">
        <v>0</v>
      </c>
      <c r="S412" s="15">
        <v>0</v>
      </c>
      <c r="T412" s="15">
        <v>0</v>
      </c>
      <c r="U412" s="15">
        <v>0</v>
      </c>
      <c r="V412" s="15">
        <v>0</v>
      </c>
      <c r="W412" s="15">
        <v>0</v>
      </c>
      <c r="X412" s="15">
        <v>0</v>
      </c>
      <c r="Y412" s="15">
        <v>0</v>
      </c>
      <c r="Z412" s="15">
        <v>0</v>
      </c>
      <c r="AA412" s="15">
        <v>0</v>
      </c>
      <c r="AB412" s="15">
        <v>0</v>
      </c>
      <c r="AC412" s="15">
        <v>0</v>
      </c>
      <c r="AD412" s="15">
        <v>0</v>
      </c>
      <c r="AE412" s="15">
        <v>0</v>
      </c>
      <c r="AF412" s="15">
        <v>0</v>
      </c>
      <c r="AG412" s="15">
        <v>0</v>
      </c>
      <c r="AH412" s="15">
        <v>0</v>
      </c>
      <c r="AI412" s="15">
        <v>0</v>
      </c>
      <c r="AJ412" s="15">
        <v>0</v>
      </c>
      <c r="AK412" s="15">
        <v>515.28</v>
      </c>
      <c r="AL412" s="15">
        <v>1545.84</v>
      </c>
      <c r="AM412" s="63">
        <v>901.74</v>
      </c>
      <c r="AN412" s="15">
        <f t="shared" si="57"/>
        <v>2962.8599999999997</v>
      </c>
      <c r="AO412" s="15">
        <f t="shared" si="44"/>
        <v>5625.14</v>
      </c>
      <c r="AP412" s="44"/>
      <c r="AQ412" s="45"/>
      <c r="AS412" s="34">
        <f t="shared" si="40"/>
        <v>4766.34</v>
      </c>
    </row>
    <row r="413" spans="1:45" s="35" customFormat="1" ht="90.75" customHeight="1">
      <c r="A413" s="55" t="s">
        <v>2074</v>
      </c>
      <c r="B413" s="14" t="s">
        <v>2071</v>
      </c>
      <c r="C413" s="14" t="s">
        <v>1187</v>
      </c>
      <c r="D413" s="56" t="s">
        <v>96</v>
      </c>
      <c r="E413" s="46" t="s">
        <v>2081</v>
      </c>
      <c r="F413" s="46" t="s">
        <v>2073</v>
      </c>
      <c r="G413" s="46" t="s">
        <v>1104</v>
      </c>
      <c r="H413" s="14" t="s">
        <v>32</v>
      </c>
      <c r="I413" s="57">
        <v>43700</v>
      </c>
      <c r="J413" s="15">
        <v>8588</v>
      </c>
      <c r="K413" s="15">
        <f t="shared" si="55"/>
        <v>858.80000000000007</v>
      </c>
      <c r="L413" s="15">
        <f t="shared" si="56"/>
        <v>7729.2</v>
      </c>
      <c r="M413" s="15">
        <v>0</v>
      </c>
      <c r="N413" s="15">
        <v>0</v>
      </c>
      <c r="O413" s="15">
        <v>0</v>
      </c>
      <c r="P413" s="15">
        <v>0</v>
      </c>
      <c r="Q413" s="15">
        <v>0</v>
      </c>
      <c r="R413" s="15">
        <v>0</v>
      </c>
      <c r="S413" s="15">
        <v>0</v>
      </c>
      <c r="T413" s="15">
        <v>0</v>
      </c>
      <c r="U413" s="15">
        <v>0</v>
      </c>
      <c r="V413" s="15">
        <v>0</v>
      </c>
      <c r="W413" s="15">
        <v>0</v>
      </c>
      <c r="X413" s="15">
        <v>0</v>
      </c>
      <c r="Y413" s="15">
        <v>0</v>
      </c>
      <c r="Z413" s="15">
        <v>0</v>
      </c>
      <c r="AA413" s="15">
        <v>0</v>
      </c>
      <c r="AB413" s="15">
        <v>0</v>
      </c>
      <c r="AC413" s="15">
        <v>0</v>
      </c>
      <c r="AD413" s="15">
        <v>0</v>
      </c>
      <c r="AE413" s="15">
        <v>0</v>
      </c>
      <c r="AF413" s="15">
        <v>0</v>
      </c>
      <c r="AG413" s="15">
        <v>0</v>
      </c>
      <c r="AH413" s="15">
        <v>0</v>
      </c>
      <c r="AI413" s="15">
        <v>0</v>
      </c>
      <c r="AJ413" s="15">
        <v>0</v>
      </c>
      <c r="AK413" s="15">
        <v>515.28</v>
      </c>
      <c r="AL413" s="15">
        <v>1545.84</v>
      </c>
      <c r="AM413" s="63">
        <v>901.74</v>
      </c>
      <c r="AN413" s="15">
        <f>SUM(M413:AM413)</f>
        <v>2962.8599999999997</v>
      </c>
      <c r="AO413" s="15">
        <f t="shared" si="44"/>
        <v>5625.14</v>
      </c>
      <c r="AP413" s="44"/>
      <c r="AQ413" s="45"/>
      <c r="AS413" s="34">
        <f t="shared" si="40"/>
        <v>4766.34</v>
      </c>
    </row>
    <row r="414" spans="1:45" s="35" customFormat="1" ht="90.75" customHeight="1">
      <c r="A414" s="55" t="s">
        <v>2075</v>
      </c>
      <c r="B414" s="14" t="s">
        <v>2071</v>
      </c>
      <c r="C414" s="14" t="s">
        <v>1187</v>
      </c>
      <c r="D414" s="56" t="s">
        <v>96</v>
      </c>
      <c r="E414" s="46" t="s">
        <v>2085</v>
      </c>
      <c r="F414" s="46" t="s">
        <v>2073</v>
      </c>
      <c r="G414" s="46" t="s">
        <v>1104</v>
      </c>
      <c r="H414" s="14" t="s">
        <v>32</v>
      </c>
      <c r="I414" s="57">
        <v>43700</v>
      </c>
      <c r="J414" s="15">
        <v>8588</v>
      </c>
      <c r="K414" s="15">
        <f t="shared" si="55"/>
        <v>858.80000000000007</v>
      </c>
      <c r="L414" s="15">
        <f t="shared" si="56"/>
        <v>7729.2</v>
      </c>
      <c r="M414" s="15">
        <v>0</v>
      </c>
      <c r="N414" s="15">
        <v>0</v>
      </c>
      <c r="O414" s="15">
        <v>0</v>
      </c>
      <c r="P414" s="15">
        <v>0</v>
      </c>
      <c r="Q414" s="15">
        <v>0</v>
      </c>
      <c r="R414" s="15">
        <v>0</v>
      </c>
      <c r="S414" s="15">
        <v>0</v>
      </c>
      <c r="T414" s="15">
        <v>0</v>
      </c>
      <c r="U414" s="15">
        <v>0</v>
      </c>
      <c r="V414" s="15">
        <v>0</v>
      </c>
      <c r="W414" s="15">
        <v>0</v>
      </c>
      <c r="X414" s="15">
        <v>0</v>
      </c>
      <c r="Y414" s="15">
        <v>0</v>
      </c>
      <c r="Z414" s="15">
        <v>0</v>
      </c>
      <c r="AA414" s="15">
        <v>0</v>
      </c>
      <c r="AB414" s="15">
        <v>0</v>
      </c>
      <c r="AC414" s="15">
        <v>0</v>
      </c>
      <c r="AD414" s="15">
        <v>0</v>
      </c>
      <c r="AE414" s="15">
        <v>0</v>
      </c>
      <c r="AF414" s="15">
        <v>0</v>
      </c>
      <c r="AG414" s="15">
        <v>0</v>
      </c>
      <c r="AH414" s="15">
        <v>0</v>
      </c>
      <c r="AI414" s="15">
        <v>0</v>
      </c>
      <c r="AJ414" s="15">
        <v>0</v>
      </c>
      <c r="AK414" s="15">
        <v>515.28</v>
      </c>
      <c r="AL414" s="15">
        <v>1545.84</v>
      </c>
      <c r="AM414" s="63">
        <v>901.74</v>
      </c>
      <c r="AN414" s="15">
        <f t="shared" si="57"/>
        <v>2962.8599999999997</v>
      </c>
      <c r="AO414" s="15">
        <f t="shared" si="44"/>
        <v>5625.14</v>
      </c>
      <c r="AP414" s="44"/>
      <c r="AQ414" s="45"/>
      <c r="AS414" s="34">
        <f t="shared" si="40"/>
        <v>4766.34</v>
      </c>
    </row>
    <row r="415" spans="1:45" s="35" customFormat="1" ht="90.75" customHeight="1">
      <c r="A415" s="55" t="s">
        <v>2076</v>
      </c>
      <c r="B415" s="14" t="s">
        <v>2071</v>
      </c>
      <c r="C415" s="14" t="s">
        <v>1187</v>
      </c>
      <c r="D415" s="56" t="s">
        <v>96</v>
      </c>
      <c r="E415" s="46" t="s">
        <v>2086</v>
      </c>
      <c r="F415" s="46" t="s">
        <v>2073</v>
      </c>
      <c r="G415" s="46" t="s">
        <v>1104</v>
      </c>
      <c r="H415" s="14" t="s">
        <v>32</v>
      </c>
      <c r="I415" s="57">
        <v>43700</v>
      </c>
      <c r="J415" s="15">
        <v>8588</v>
      </c>
      <c r="K415" s="15">
        <f t="shared" si="55"/>
        <v>858.80000000000007</v>
      </c>
      <c r="L415" s="15">
        <f t="shared" si="56"/>
        <v>7729.2</v>
      </c>
      <c r="M415" s="15">
        <v>0</v>
      </c>
      <c r="N415" s="15">
        <v>0</v>
      </c>
      <c r="O415" s="15">
        <v>0</v>
      </c>
      <c r="P415" s="15">
        <v>0</v>
      </c>
      <c r="Q415" s="15">
        <v>0</v>
      </c>
      <c r="R415" s="15">
        <v>0</v>
      </c>
      <c r="S415" s="15">
        <v>0</v>
      </c>
      <c r="T415" s="15">
        <v>0</v>
      </c>
      <c r="U415" s="15">
        <v>0</v>
      </c>
      <c r="V415" s="15">
        <v>0</v>
      </c>
      <c r="W415" s="15">
        <v>0</v>
      </c>
      <c r="X415" s="15">
        <v>0</v>
      </c>
      <c r="Y415" s="15">
        <v>0</v>
      </c>
      <c r="Z415" s="15">
        <v>0</v>
      </c>
      <c r="AA415" s="15">
        <v>0</v>
      </c>
      <c r="AB415" s="15">
        <v>0</v>
      </c>
      <c r="AC415" s="15">
        <v>0</v>
      </c>
      <c r="AD415" s="15">
        <v>0</v>
      </c>
      <c r="AE415" s="15">
        <v>0</v>
      </c>
      <c r="AF415" s="15">
        <v>0</v>
      </c>
      <c r="AG415" s="15">
        <v>0</v>
      </c>
      <c r="AH415" s="15">
        <v>0</v>
      </c>
      <c r="AI415" s="15">
        <v>0</v>
      </c>
      <c r="AJ415" s="15">
        <v>0</v>
      </c>
      <c r="AK415" s="15">
        <v>515.28</v>
      </c>
      <c r="AL415" s="15">
        <v>1545.84</v>
      </c>
      <c r="AM415" s="63">
        <v>901.74</v>
      </c>
      <c r="AN415" s="15">
        <f t="shared" si="57"/>
        <v>2962.8599999999997</v>
      </c>
      <c r="AO415" s="15">
        <f t="shared" si="44"/>
        <v>5625.14</v>
      </c>
      <c r="AP415" s="44"/>
      <c r="AQ415" s="45"/>
      <c r="AS415" s="34">
        <f t="shared" si="40"/>
        <v>4766.34</v>
      </c>
    </row>
    <row r="416" spans="1:45" s="35" customFormat="1" ht="90.75" customHeight="1">
      <c r="A416" s="55" t="s">
        <v>2077</v>
      </c>
      <c r="B416" s="14" t="s">
        <v>2071</v>
      </c>
      <c r="C416" s="14" t="s">
        <v>1187</v>
      </c>
      <c r="D416" s="56" t="s">
        <v>96</v>
      </c>
      <c r="E416" s="46" t="s">
        <v>2082</v>
      </c>
      <c r="F416" s="46" t="s">
        <v>2073</v>
      </c>
      <c r="G416" s="46" t="s">
        <v>1104</v>
      </c>
      <c r="H416" s="14" t="s">
        <v>32</v>
      </c>
      <c r="I416" s="57">
        <v>43700</v>
      </c>
      <c r="J416" s="15">
        <v>8588</v>
      </c>
      <c r="K416" s="15">
        <f t="shared" si="55"/>
        <v>858.80000000000007</v>
      </c>
      <c r="L416" s="15">
        <f t="shared" si="56"/>
        <v>7729.2</v>
      </c>
      <c r="M416" s="15">
        <v>0</v>
      </c>
      <c r="N416" s="15">
        <v>0</v>
      </c>
      <c r="O416" s="15">
        <v>0</v>
      </c>
      <c r="P416" s="15">
        <v>0</v>
      </c>
      <c r="Q416" s="15">
        <v>0</v>
      </c>
      <c r="R416" s="15">
        <v>0</v>
      </c>
      <c r="S416" s="15">
        <v>0</v>
      </c>
      <c r="T416" s="15">
        <v>0</v>
      </c>
      <c r="U416" s="15">
        <v>0</v>
      </c>
      <c r="V416" s="15">
        <v>0</v>
      </c>
      <c r="W416" s="15">
        <v>0</v>
      </c>
      <c r="X416" s="15">
        <v>0</v>
      </c>
      <c r="Y416" s="15">
        <v>0</v>
      </c>
      <c r="Z416" s="15">
        <v>0</v>
      </c>
      <c r="AA416" s="15">
        <v>0</v>
      </c>
      <c r="AB416" s="15">
        <v>0</v>
      </c>
      <c r="AC416" s="15">
        <v>0</v>
      </c>
      <c r="AD416" s="15">
        <v>0</v>
      </c>
      <c r="AE416" s="15">
        <v>0</v>
      </c>
      <c r="AF416" s="15">
        <v>0</v>
      </c>
      <c r="AG416" s="15">
        <v>0</v>
      </c>
      <c r="AH416" s="15">
        <v>0</v>
      </c>
      <c r="AI416" s="15">
        <v>0</v>
      </c>
      <c r="AJ416" s="15">
        <v>0</v>
      </c>
      <c r="AK416" s="15">
        <v>515.28</v>
      </c>
      <c r="AL416" s="15">
        <v>1545.84</v>
      </c>
      <c r="AM416" s="63">
        <v>901.74</v>
      </c>
      <c r="AN416" s="15">
        <f t="shared" si="57"/>
        <v>2962.8599999999997</v>
      </c>
      <c r="AO416" s="15">
        <f t="shared" si="44"/>
        <v>5625.14</v>
      </c>
      <c r="AP416" s="44"/>
      <c r="AQ416" s="45"/>
      <c r="AS416" s="34">
        <f t="shared" si="40"/>
        <v>4766.34</v>
      </c>
    </row>
    <row r="417" spans="1:45" s="35" customFormat="1" ht="90.75" customHeight="1">
      <c r="A417" s="55" t="s">
        <v>2078</v>
      </c>
      <c r="B417" s="14" t="s">
        <v>2071</v>
      </c>
      <c r="C417" s="14" t="s">
        <v>1187</v>
      </c>
      <c r="D417" s="56" t="s">
        <v>96</v>
      </c>
      <c r="E417" s="46" t="s">
        <v>2083</v>
      </c>
      <c r="F417" s="46" t="s">
        <v>2073</v>
      </c>
      <c r="G417" s="46" t="s">
        <v>1104</v>
      </c>
      <c r="H417" s="14" t="s">
        <v>32</v>
      </c>
      <c r="I417" s="57">
        <v>43700</v>
      </c>
      <c r="J417" s="15">
        <v>8588</v>
      </c>
      <c r="K417" s="15">
        <f t="shared" si="55"/>
        <v>858.80000000000007</v>
      </c>
      <c r="L417" s="15">
        <f t="shared" si="56"/>
        <v>7729.2</v>
      </c>
      <c r="M417" s="15">
        <v>0</v>
      </c>
      <c r="N417" s="15">
        <v>0</v>
      </c>
      <c r="O417" s="15">
        <v>0</v>
      </c>
      <c r="P417" s="15">
        <v>0</v>
      </c>
      <c r="Q417" s="15">
        <v>0</v>
      </c>
      <c r="R417" s="15">
        <v>0</v>
      </c>
      <c r="S417" s="15">
        <v>0</v>
      </c>
      <c r="T417" s="15">
        <v>0</v>
      </c>
      <c r="U417" s="15">
        <v>0</v>
      </c>
      <c r="V417" s="15">
        <v>0</v>
      </c>
      <c r="W417" s="15">
        <v>0</v>
      </c>
      <c r="X417" s="15">
        <v>0</v>
      </c>
      <c r="Y417" s="15">
        <v>0</v>
      </c>
      <c r="Z417" s="15">
        <v>0</v>
      </c>
      <c r="AA417" s="15">
        <v>0</v>
      </c>
      <c r="AB417" s="15">
        <v>0</v>
      </c>
      <c r="AC417" s="15">
        <v>0</v>
      </c>
      <c r="AD417" s="15">
        <v>0</v>
      </c>
      <c r="AE417" s="15">
        <v>0</v>
      </c>
      <c r="AF417" s="15">
        <v>0</v>
      </c>
      <c r="AG417" s="15">
        <v>0</v>
      </c>
      <c r="AH417" s="15">
        <v>0</v>
      </c>
      <c r="AI417" s="15">
        <v>0</v>
      </c>
      <c r="AJ417" s="15">
        <v>0</v>
      </c>
      <c r="AK417" s="15">
        <v>515.28</v>
      </c>
      <c r="AL417" s="15">
        <v>1545.84</v>
      </c>
      <c r="AM417" s="63">
        <v>901.74</v>
      </c>
      <c r="AN417" s="15">
        <f t="shared" si="57"/>
        <v>2962.8599999999997</v>
      </c>
      <c r="AO417" s="15">
        <f t="shared" si="44"/>
        <v>5625.14</v>
      </c>
      <c r="AP417" s="44"/>
      <c r="AQ417" s="45"/>
      <c r="AS417" s="34">
        <f t="shared" si="40"/>
        <v>4766.34</v>
      </c>
    </row>
    <row r="418" spans="1:45" s="35" customFormat="1" ht="90.75" customHeight="1">
      <c r="A418" s="55" t="s">
        <v>2079</v>
      </c>
      <c r="B418" s="14" t="s">
        <v>2071</v>
      </c>
      <c r="C418" s="14" t="s">
        <v>1187</v>
      </c>
      <c r="D418" s="56" t="s">
        <v>96</v>
      </c>
      <c r="E418" s="46" t="s">
        <v>2084</v>
      </c>
      <c r="F418" s="46" t="s">
        <v>2073</v>
      </c>
      <c r="G418" s="46" t="s">
        <v>1104</v>
      </c>
      <c r="H418" s="14" t="s">
        <v>32</v>
      </c>
      <c r="I418" s="57">
        <v>43700</v>
      </c>
      <c r="J418" s="15">
        <v>8588</v>
      </c>
      <c r="K418" s="15">
        <f t="shared" si="55"/>
        <v>858.80000000000007</v>
      </c>
      <c r="L418" s="15">
        <f t="shared" si="56"/>
        <v>7729.2</v>
      </c>
      <c r="M418" s="15">
        <v>0</v>
      </c>
      <c r="N418" s="15">
        <v>0</v>
      </c>
      <c r="O418" s="15">
        <v>0</v>
      </c>
      <c r="P418" s="15">
        <v>0</v>
      </c>
      <c r="Q418" s="15">
        <v>0</v>
      </c>
      <c r="R418" s="15">
        <v>0</v>
      </c>
      <c r="S418" s="15">
        <v>0</v>
      </c>
      <c r="T418" s="15">
        <v>0</v>
      </c>
      <c r="U418" s="15">
        <v>0</v>
      </c>
      <c r="V418" s="15">
        <v>0</v>
      </c>
      <c r="W418" s="15">
        <v>0</v>
      </c>
      <c r="X418" s="15">
        <v>0</v>
      </c>
      <c r="Y418" s="15">
        <v>0</v>
      </c>
      <c r="Z418" s="15">
        <v>0</v>
      </c>
      <c r="AA418" s="15">
        <v>0</v>
      </c>
      <c r="AB418" s="15">
        <v>0</v>
      </c>
      <c r="AC418" s="15">
        <v>0</v>
      </c>
      <c r="AD418" s="15">
        <v>0</v>
      </c>
      <c r="AE418" s="15">
        <v>0</v>
      </c>
      <c r="AF418" s="15">
        <v>0</v>
      </c>
      <c r="AG418" s="15">
        <v>0</v>
      </c>
      <c r="AH418" s="15">
        <v>0</v>
      </c>
      <c r="AI418" s="15">
        <v>0</v>
      </c>
      <c r="AJ418" s="15">
        <v>0</v>
      </c>
      <c r="AK418" s="15">
        <v>515.28</v>
      </c>
      <c r="AL418" s="15">
        <v>1545.84</v>
      </c>
      <c r="AM418" s="63">
        <v>901.74</v>
      </c>
      <c r="AN418" s="15">
        <f>SUM(M418:AM418)</f>
        <v>2962.8599999999997</v>
      </c>
      <c r="AO418" s="15">
        <f t="shared" si="44"/>
        <v>5625.14</v>
      </c>
      <c r="AP418" s="44"/>
      <c r="AQ418" s="45"/>
      <c r="AS418" s="34">
        <f t="shared" si="40"/>
        <v>4766.34</v>
      </c>
    </row>
    <row r="419" spans="1:45" s="35" customFormat="1" ht="90.75" customHeight="1">
      <c r="A419" s="55" t="s">
        <v>2080</v>
      </c>
      <c r="B419" s="14" t="s">
        <v>2071</v>
      </c>
      <c r="C419" s="14" t="s">
        <v>1187</v>
      </c>
      <c r="D419" s="56" t="s">
        <v>96</v>
      </c>
      <c r="E419" s="46" t="s">
        <v>2087</v>
      </c>
      <c r="F419" s="46" t="s">
        <v>2073</v>
      </c>
      <c r="G419" s="46" t="s">
        <v>1104</v>
      </c>
      <c r="H419" s="14" t="s">
        <v>32</v>
      </c>
      <c r="I419" s="57">
        <v>43700</v>
      </c>
      <c r="J419" s="15">
        <v>8588</v>
      </c>
      <c r="K419" s="15">
        <f t="shared" si="55"/>
        <v>858.80000000000007</v>
      </c>
      <c r="L419" s="15">
        <f t="shared" si="56"/>
        <v>7729.2</v>
      </c>
      <c r="M419" s="15">
        <v>0</v>
      </c>
      <c r="N419" s="15">
        <v>0</v>
      </c>
      <c r="O419" s="15">
        <v>0</v>
      </c>
      <c r="P419" s="15">
        <v>0</v>
      </c>
      <c r="Q419" s="15">
        <v>0</v>
      </c>
      <c r="R419" s="15">
        <v>0</v>
      </c>
      <c r="S419" s="15">
        <v>0</v>
      </c>
      <c r="T419" s="15">
        <v>0</v>
      </c>
      <c r="U419" s="15">
        <v>0</v>
      </c>
      <c r="V419" s="15">
        <v>0</v>
      </c>
      <c r="W419" s="15">
        <v>0</v>
      </c>
      <c r="X419" s="15">
        <v>0</v>
      </c>
      <c r="Y419" s="15">
        <v>0</v>
      </c>
      <c r="Z419" s="15">
        <v>0</v>
      </c>
      <c r="AA419" s="15">
        <v>0</v>
      </c>
      <c r="AB419" s="15">
        <v>0</v>
      </c>
      <c r="AC419" s="15">
        <v>0</v>
      </c>
      <c r="AD419" s="15">
        <v>0</v>
      </c>
      <c r="AE419" s="15">
        <v>0</v>
      </c>
      <c r="AF419" s="15">
        <v>0</v>
      </c>
      <c r="AG419" s="15">
        <v>0</v>
      </c>
      <c r="AH419" s="15">
        <v>0</v>
      </c>
      <c r="AI419" s="15">
        <v>0</v>
      </c>
      <c r="AJ419" s="15">
        <v>0</v>
      </c>
      <c r="AK419" s="15">
        <v>515.28</v>
      </c>
      <c r="AL419" s="15">
        <v>1545.84</v>
      </c>
      <c r="AM419" s="63">
        <v>901.74</v>
      </c>
      <c r="AN419" s="15">
        <f t="shared" si="57"/>
        <v>2962.8599999999997</v>
      </c>
      <c r="AO419" s="15">
        <f t="shared" si="44"/>
        <v>5625.14</v>
      </c>
      <c r="AP419" s="44"/>
      <c r="AQ419" s="45"/>
      <c r="AS419" s="34">
        <f t="shared" si="40"/>
        <v>4766.34</v>
      </c>
    </row>
    <row r="420" spans="1:45" s="35" customFormat="1" ht="90.75" customHeight="1">
      <c r="A420" s="55" t="s">
        <v>2346</v>
      </c>
      <c r="B420" s="14" t="s">
        <v>2347</v>
      </c>
      <c r="C420" s="14" t="s">
        <v>1187</v>
      </c>
      <c r="D420" s="56" t="s">
        <v>96</v>
      </c>
      <c r="E420" s="46" t="s">
        <v>2348</v>
      </c>
      <c r="F420" s="46" t="s">
        <v>2349</v>
      </c>
      <c r="G420" s="46" t="s">
        <v>1104</v>
      </c>
      <c r="H420" s="14"/>
      <c r="I420" s="57">
        <v>44255</v>
      </c>
      <c r="J420" s="15">
        <v>13560</v>
      </c>
      <c r="K420" s="15">
        <f t="shared" si="55"/>
        <v>1356</v>
      </c>
      <c r="L420" s="15">
        <f t="shared" si="56"/>
        <v>12204</v>
      </c>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v>0</v>
      </c>
      <c r="AL420" s="15"/>
      <c r="AM420" s="63">
        <v>1017</v>
      </c>
      <c r="AN420" s="15">
        <f t="shared" si="57"/>
        <v>1017</v>
      </c>
      <c r="AO420" s="15">
        <f>J420-AN420</f>
        <v>12543</v>
      </c>
      <c r="AP420" s="44"/>
      <c r="AQ420" s="45"/>
      <c r="AS420" s="34"/>
    </row>
    <row r="421" spans="1:45" s="47" customFormat="1" ht="50.1" customHeight="1">
      <c r="A421" s="55" t="s">
        <v>864</v>
      </c>
      <c r="B421" s="14" t="s">
        <v>859</v>
      </c>
      <c r="C421" s="14" t="s">
        <v>109</v>
      </c>
      <c r="D421" s="14" t="s">
        <v>96</v>
      </c>
      <c r="E421" s="14" t="s">
        <v>861</v>
      </c>
      <c r="F421" s="14" t="s">
        <v>860</v>
      </c>
      <c r="G421" s="46" t="s">
        <v>1104</v>
      </c>
      <c r="H421" s="14" t="s">
        <v>867</v>
      </c>
      <c r="I421" s="57">
        <v>41244</v>
      </c>
      <c r="J421" s="15">
        <v>736.87</v>
      </c>
      <c r="K421" s="15">
        <f t="shared" si="41"/>
        <v>73.686999999999998</v>
      </c>
      <c r="L421" s="15">
        <f t="shared" si="42"/>
        <v>663.18299999999999</v>
      </c>
      <c r="M421" s="15">
        <v>0</v>
      </c>
      <c r="N421" s="15">
        <v>0</v>
      </c>
      <c r="O421" s="15">
        <v>0</v>
      </c>
      <c r="P421" s="15">
        <v>0</v>
      </c>
      <c r="Q421" s="15">
        <v>0</v>
      </c>
      <c r="R421" s="15">
        <v>0</v>
      </c>
      <c r="S421" s="15">
        <v>0</v>
      </c>
      <c r="T421" s="15">
        <v>0</v>
      </c>
      <c r="U421" s="15">
        <v>0</v>
      </c>
      <c r="V421" s="15">
        <v>0</v>
      </c>
      <c r="W421" s="15">
        <v>0</v>
      </c>
      <c r="X421" s="15">
        <v>0</v>
      </c>
      <c r="Y421" s="15">
        <v>0</v>
      </c>
      <c r="Z421" s="15">
        <v>0</v>
      </c>
      <c r="AA421" s="15">
        <v>0</v>
      </c>
      <c r="AB421" s="15">
        <v>0</v>
      </c>
      <c r="AC421" s="15">
        <v>132.63999999999999</v>
      </c>
      <c r="AD421" s="15">
        <v>132.63999999999999</v>
      </c>
      <c r="AE421" s="15">
        <v>132.63999999999999</v>
      </c>
      <c r="AF421" s="15">
        <v>0</v>
      </c>
      <c r="AG421" s="15">
        <v>132.63999999999999</v>
      </c>
      <c r="AH421" s="15">
        <v>0</v>
      </c>
      <c r="AI421" s="15">
        <v>132.62</v>
      </c>
      <c r="AJ421" s="15">
        <v>0</v>
      </c>
      <c r="AK421" s="15">
        <v>0</v>
      </c>
      <c r="AL421" s="15"/>
      <c r="AM421" s="15"/>
      <c r="AN421" s="15">
        <f t="shared" ref="AN421:AN423" si="58">SUM(M421:AM421)</f>
        <v>663.18</v>
      </c>
      <c r="AO421" s="15">
        <f t="shared" si="44"/>
        <v>73.690000000000055</v>
      </c>
      <c r="AP421" s="80" t="s">
        <v>1333</v>
      </c>
      <c r="AQ421" s="91" t="s">
        <v>703</v>
      </c>
      <c r="AS421" s="48">
        <f t="shared" si="40"/>
        <v>3.0000000000427463E-3</v>
      </c>
    </row>
    <row r="422" spans="1:45" s="47" customFormat="1" ht="50.1" customHeight="1">
      <c r="A422" s="67" t="s">
        <v>865</v>
      </c>
      <c r="B422" s="14" t="s">
        <v>858</v>
      </c>
      <c r="C422" s="14" t="s">
        <v>109</v>
      </c>
      <c r="D422" s="14" t="s">
        <v>96</v>
      </c>
      <c r="E422" s="14" t="s">
        <v>862</v>
      </c>
      <c r="F422" s="14" t="s">
        <v>860</v>
      </c>
      <c r="G422" s="46" t="s">
        <v>1104</v>
      </c>
      <c r="H422" s="14" t="s">
        <v>867</v>
      </c>
      <c r="I422" s="57">
        <v>41244</v>
      </c>
      <c r="J422" s="15">
        <v>736.87</v>
      </c>
      <c r="K422" s="15">
        <f t="shared" si="41"/>
        <v>73.686999999999998</v>
      </c>
      <c r="L422" s="15">
        <f t="shared" si="42"/>
        <v>663.18299999999999</v>
      </c>
      <c r="M422" s="15">
        <v>0</v>
      </c>
      <c r="N422" s="15">
        <v>0</v>
      </c>
      <c r="O422" s="15">
        <v>0</v>
      </c>
      <c r="P422" s="15">
        <v>0</v>
      </c>
      <c r="Q422" s="15">
        <v>0</v>
      </c>
      <c r="R422" s="15">
        <v>0</v>
      </c>
      <c r="S422" s="15">
        <v>0</v>
      </c>
      <c r="T422" s="15">
        <v>0</v>
      </c>
      <c r="U422" s="15">
        <v>0</v>
      </c>
      <c r="V422" s="15">
        <v>0</v>
      </c>
      <c r="W422" s="15">
        <v>0</v>
      </c>
      <c r="X422" s="15">
        <v>0</v>
      </c>
      <c r="Y422" s="15">
        <v>0</v>
      </c>
      <c r="Z422" s="15">
        <v>0</v>
      </c>
      <c r="AA422" s="15">
        <v>0</v>
      </c>
      <c r="AB422" s="15">
        <v>0</v>
      </c>
      <c r="AC422" s="15">
        <v>132.63999999999999</v>
      </c>
      <c r="AD422" s="15">
        <v>132.63999999999999</v>
      </c>
      <c r="AE422" s="15">
        <v>132.63999999999999</v>
      </c>
      <c r="AF422" s="15">
        <v>0</v>
      </c>
      <c r="AG422" s="15">
        <v>132.63999999999999</v>
      </c>
      <c r="AH422" s="15">
        <v>0</v>
      </c>
      <c r="AI422" s="15">
        <v>132.62</v>
      </c>
      <c r="AJ422" s="15">
        <v>0</v>
      </c>
      <c r="AK422" s="15">
        <v>0</v>
      </c>
      <c r="AL422" s="15"/>
      <c r="AM422" s="15"/>
      <c r="AN422" s="15">
        <f t="shared" si="58"/>
        <v>663.18</v>
      </c>
      <c r="AO422" s="15">
        <f t="shared" si="44"/>
        <v>73.690000000000055</v>
      </c>
      <c r="AP422" s="80" t="s">
        <v>1333</v>
      </c>
      <c r="AQ422" s="91" t="s">
        <v>703</v>
      </c>
      <c r="AS422" s="48">
        <f t="shared" si="40"/>
        <v>3.0000000000427463E-3</v>
      </c>
    </row>
    <row r="423" spans="1:45" s="47" customFormat="1" ht="50.1" customHeight="1">
      <c r="A423" s="67" t="s">
        <v>866</v>
      </c>
      <c r="B423" s="14" t="s">
        <v>858</v>
      </c>
      <c r="C423" s="14" t="s">
        <v>109</v>
      </c>
      <c r="D423" s="14" t="s">
        <v>96</v>
      </c>
      <c r="E423" s="14" t="s">
        <v>863</v>
      </c>
      <c r="F423" s="14" t="s">
        <v>860</v>
      </c>
      <c r="G423" s="46" t="s">
        <v>1104</v>
      </c>
      <c r="H423" s="14" t="s">
        <v>867</v>
      </c>
      <c r="I423" s="57">
        <v>41244</v>
      </c>
      <c r="J423" s="15">
        <v>736.87</v>
      </c>
      <c r="K423" s="15">
        <f t="shared" si="41"/>
        <v>73.686999999999998</v>
      </c>
      <c r="L423" s="15">
        <f t="shared" si="42"/>
        <v>663.18299999999999</v>
      </c>
      <c r="M423" s="15">
        <v>0</v>
      </c>
      <c r="N423" s="15">
        <v>0</v>
      </c>
      <c r="O423" s="15">
        <v>0</v>
      </c>
      <c r="P423" s="15">
        <v>0</v>
      </c>
      <c r="Q423" s="15">
        <v>0</v>
      </c>
      <c r="R423" s="15">
        <v>0</v>
      </c>
      <c r="S423" s="15">
        <v>0</v>
      </c>
      <c r="T423" s="15">
        <v>0</v>
      </c>
      <c r="U423" s="15">
        <v>0</v>
      </c>
      <c r="V423" s="15">
        <v>0</v>
      </c>
      <c r="W423" s="15">
        <v>0</v>
      </c>
      <c r="X423" s="15">
        <v>0</v>
      </c>
      <c r="Y423" s="15">
        <v>0</v>
      </c>
      <c r="Z423" s="15">
        <v>0</v>
      </c>
      <c r="AA423" s="15">
        <v>0</v>
      </c>
      <c r="AB423" s="15">
        <v>0</v>
      </c>
      <c r="AC423" s="15">
        <v>132.63999999999999</v>
      </c>
      <c r="AD423" s="15">
        <v>132.63999999999999</v>
      </c>
      <c r="AE423" s="15">
        <v>132.63999999999999</v>
      </c>
      <c r="AF423" s="15">
        <v>0</v>
      </c>
      <c r="AG423" s="15">
        <v>132.63999999999999</v>
      </c>
      <c r="AH423" s="15">
        <v>0</v>
      </c>
      <c r="AI423" s="15">
        <v>132.62</v>
      </c>
      <c r="AJ423" s="15">
        <v>0</v>
      </c>
      <c r="AK423" s="15">
        <v>0</v>
      </c>
      <c r="AL423" s="15"/>
      <c r="AM423" s="15"/>
      <c r="AN423" s="15">
        <f t="shared" si="58"/>
        <v>663.18</v>
      </c>
      <c r="AO423" s="15">
        <f t="shared" si="44"/>
        <v>73.690000000000055</v>
      </c>
      <c r="AP423" s="80" t="s">
        <v>1333</v>
      </c>
      <c r="AQ423" s="91" t="s">
        <v>703</v>
      </c>
      <c r="AS423" s="48">
        <f t="shared" si="40"/>
        <v>3.0000000000427463E-3</v>
      </c>
    </row>
    <row r="424" spans="1:45" s="47" customFormat="1" ht="50.1" customHeight="1">
      <c r="A424" s="55" t="s">
        <v>1541</v>
      </c>
      <c r="B424" s="46" t="s">
        <v>1542</v>
      </c>
      <c r="C424" s="46" t="s">
        <v>998</v>
      </c>
      <c r="D424" s="14" t="s">
        <v>999</v>
      </c>
      <c r="E424" s="14" t="s">
        <v>1543</v>
      </c>
      <c r="F424" s="14" t="s">
        <v>1544</v>
      </c>
      <c r="G424" s="46" t="s">
        <v>1104</v>
      </c>
      <c r="H424" s="14" t="s">
        <v>33</v>
      </c>
      <c r="I424" s="58">
        <v>42340</v>
      </c>
      <c r="J424" s="16">
        <v>2156.06</v>
      </c>
      <c r="K424" s="15">
        <f t="shared" si="41"/>
        <v>215.60599999999999</v>
      </c>
      <c r="L424" s="15">
        <f t="shared" si="42"/>
        <v>1940.454</v>
      </c>
      <c r="M424" s="15">
        <v>0</v>
      </c>
      <c r="N424" s="15">
        <v>0</v>
      </c>
      <c r="O424" s="15">
        <v>0</v>
      </c>
      <c r="P424" s="15">
        <v>0</v>
      </c>
      <c r="Q424" s="15">
        <v>0</v>
      </c>
      <c r="R424" s="15">
        <v>0</v>
      </c>
      <c r="S424" s="15">
        <v>0</v>
      </c>
      <c r="T424" s="15">
        <v>0</v>
      </c>
      <c r="U424" s="15">
        <v>0</v>
      </c>
      <c r="V424" s="15">
        <v>0</v>
      </c>
      <c r="W424" s="15">
        <v>0</v>
      </c>
      <c r="X424" s="15">
        <v>0</v>
      </c>
      <c r="Y424" s="15">
        <v>0</v>
      </c>
      <c r="Z424" s="15">
        <v>0</v>
      </c>
      <c r="AA424" s="15">
        <v>0</v>
      </c>
      <c r="AB424" s="15">
        <v>0</v>
      </c>
      <c r="AC424" s="15">
        <v>0</v>
      </c>
      <c r="AD424" s="15">
        <v>0</v>
      </c>
      <c r="AE424" s="15">
        <v>0</v>
      </c>
      <c r="AF424" s="15">
        <v>0</v>
      </c>
      <c r="AG424" s="15">
        <v>388.09</v>
      </c>
      <c r="AH424" s="15">
        <v>0</v>
      </c>
      <c r="AI424" s="15">
        <v>388.09</v>
      </c>
      <c r="AJ424" s="15">
        <v>388.09</v>
      </c>
      <c r="AK424" s="15">
        <v>388.09</v>
      </c>
      <c r="AL424" s="15">
        <v>388.09</v>
      </c>
      <c r="AM424" s="15">
        <v>0</v>
      </c>
      <c r="AN424" s="15">
        <f>SUM(M424:AM424)</f>
        <v>1940.4499999999998</v>
      </c>
      <c r="AO424" s="15">
        <f t="shared" si="44"/>
        <v>215.61000000000013</v>
      </c>
      <c r="AP424" s="80" t="s">
        <v>1334</v>
      </c>
      <c r="AQ424" s="91" t="s">
        <v>1278</v>
      </c>
      <c r="AS424" s="48">
        <f t="shared" si="40"/>
        <v>4.0000000001327862E-3</v>
      </c>
    </row>
    <row r="425" spans="1:45" s="5" customFormat="1" ht="50.1" customHeight="1">
      <c r="A425" s="55" t="s">
        <v>2278</v>
      </c>
      <c r="B425" s="46" t="s">
        <v>2294</v>
      </c>
      <c r="C425" s="46" t="s">
        <v>2063</v>
      </c>
      <c r="D425" s="14" t="s">
        <v>2295</v>
      </c>
      <c r="E425" s="14" t="s">
        <v>2296</v>
      </c>
      <c r="F425" s="14" t="s">
        <v>2297</v>
      </c>
      <c r="G425" s="46" t="s">
        <v>1104</v>
      </c>
      <c r="H425" s="14"/>
      <c r="I425" s="58">
        <v>43843</v>
      </c>
      <c r="J425" s="16">
        <v>1281.25</v>
      </c>
      <c r="K425" s="15">
        <f t="shared" si="41"/>
        <v>128.125</v>
      </c>
      <c r="L425" s="15">
        <f t="shared" si="42"/>
        <v>1153.125</v>
      </c>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v>230.63</v>
      </c>
      <c r="AM425" s="63">
        <v>134.52000000000001</v>
      </c>
      <c r="AN425" s="15">
        <f>SUM(M425:AM425)</f>
        <v>365.15</v>
      </c>
      <c r="AO425" s="15">
        <f t="shared" si="44"/>
        <v>916.1</v>
      </c>
      <c r="AP425" s="14"/>
      <c r="AQ425" s="43"/>
      <c r="AS425" s="34"/>
    </row>
    <row r="426" spans="1:45" s="5" customFormat="1" ht="50.1" customHeight="1">
      <c r="A426" s="55" t="s">
        <v>2279</v>
      </c>
      <c r="B426" s="46" t="s">
        <v>2294</v>
      </c>
      <c r="C426" s="46" t="s">
        <v>2063</v>
      </c>
      <c r="D426" s="14" t="s">
        <v>2295</v>
      </c>
      <c r="E426" s="14" t="s">
        <v>2296</v>
      </c>
      <c r="F426" s="14" t="s">
        <v>2297</v>
      </c>
      <c r="G426" s="46" t="s">
        <v>1104</v>
      </c>
      <c r="H426" s="14"/>
      <c r="I426" s="58">
        <v>43843</v>
      </c>
      <c r="J426" s="16">
        <v>1281.25</v>
      </c>
      <c r="K426" s="15">
        <f t="shared" ref="K426:K441" si="59">+J426*0.1</f>
        <v>128.125</v>
      </c>
      <c r="L426" s="15">
        <f t="shared" si="42"/>
        <v>1153.125</v>
      </c>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v>230.63</v>
      </c>
      <c r="AM426" s="63">
        <v>134.52000000000001</v>
      </c>
      <c r="AN426" s="15">
        <f t="shared" ref="AN426:AN444" si="60">SUM(M426:AM426)</f>
        <v>365.15</v>
      </c>
      <c r="AO426" s="15">
        <f t="shared" si="44"/>
        <v>916.1</v>
      </c>
      <c r="AP426" s="14"/>
      <c r="AQ426" s="43"/>
      <c r="AS426" s="34"/>
    </row>
    <row r="427" spans="1:45" s="5" customFormat="1" ht="50.1" customHeight="1">
      <c r="A427" s="55" t="s">
        <v>2280</v>
      </c>
      <c r="B427" s="46" t="s">
        <v>2294</v>
      </c>
      <c r="C427" s="46" t="s">
        <v>2063</v>
      </c>
      <c r="D427" s="14" t="s">
        <v>2295</v>
      </c>
      <c r="E427" s="14" t="s">
        <v>2296</v>
      </c>
      <c r="F427" s="14" t="s">
        <v>2297</v>
      </c>
      <c r="G427" s="46" t="s">
        <v>1104</v>
      </c>
      <c r="H427" s="14"/>
      <c r="I427" s="58">
        <v>43843</v>
      </c>
      <c r="J427" s="16">
        <v>1281.25</v>
      </c>
      <c r="K427" s="15">
        <f t="shared" si="59"/>
        <v>128.125</v>
      </c>
      <c r="L427" s="15">
        <f t="shared" si="42"/>
        <v>1153.125</v>
      </c>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v>230.63</v>
      </c>
      <c r="AM427" s="63">
        <v>134.52000000000001</v>
      </c>
      <c r="AN427" s="15">
        <f t="shared" si="60"/>
        <v>365.15</v>
      </c>
      <c r="AO427" s="15">
        <f t="shared" si="44"/>
        <v>916.1</v>
      </c>
      <c r="AP427" s="14"/>
      <c r="AQ427" s="43"/>
      <c r="AS427" s="34"/>
    </row>
    <row r="428" spans="1:45" s="5" customFormat="1" ht="50.1" customHeight="1">
      <c r="A428" s="55" t="s">
        <v>2281</v>
      </c>
      <c r="B428" s="46" t="s">
        <v>2294</v>
      </c>
      <c r="C428" s="46" t="s">
        <v>2063</v>
      </c>
      <c r="D428" s="14" t="s">
        <v>2295</v>
      </c>
      <c r="E428" s="14" t="s">
        <v>2296</v>
      </c>
      <c r="F428" s="14" t="s">
        <v>2297</v>
      </c>
      <c r="G428" s="46" t="s">
        <v>1104</v>
      </c>
      <c r="H428" s="14"/>
      <c r="I428" s="58">
        <v>43843</v>
      </c>
      <c r="J428" s="16">
        <v>1281.25</v>
      </c>
      <c r="K428" s="15">
        <f t="shared" si="59"/>
        <v>128.125</v>
      </c>
      <c r="L428" s="15">
        <f t="shared" si="42"/>
        <v>1153.125</v>
      </c>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v>230.63</v>
      </c>
      <c r="AM428" s="63">
        <v>134.52000000000001</v>
      </c>
      <c r="AN428" s="15">
        <f t="shared" si="60"/>
        <v>365.15</v>
      </c>
      <c r="AO428" s="15">
        <f t="shared" si="44"/>
        <v>916.1</v>
      </c>
      <c r="AP428" s="14"/>
      <c r="AQ428" s="43"/>
      <c r="AS428" s="34"/>
    </row>
    <row r="429" spans="1:45" s="5" customFormat="1" ht="50.1" customHeight="1">
      <c r="A429" s="55" t="s">
        <v>2282</v>
      </c>
      <c r="B429" s="46" t="s">
        <v>2294</v>
      </c>
      <c r="C429" s="46" t="s">
        <v>2063</v>
      </c>
      <c r="D429" s="14" t="s">
        <v>2295</v>
      </c>
      <c r="E429" s="14" t="s">
        <v>2296</v>
      </c>
      <c r="F429" s="14" t="s">
        <v>2297</v>
      </c>
      <c r="G429" s="46" t="s">
        <v>1104</v>
      </c>
      <c r="H429" s="14"/>
      <c r="I429" s="58">
        <v>43843</v>
      </c>
      <c r="J429" s="16">
        <v>1281.25</v>
      </c>
      <c r="K429" s="15">
        <f t="shared" si="59"/>
        <v>128.125</v>
      </c>
      <c r="L429" s="15">
        <f t="shared" si="42"/>
        <v>1153.125</v>
      </c>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v>230.63</v>
      </c>
      <c r="AM429" s="63">
        <v>134.52000000000001</v>
      </c>
      <c r="AN429" s="15">
        <f t="shared" si="60"/>
        <v>365.15</v>
      </c>
      <c r="AO429" s="15">
        <f t="shared" si="44"/>
        <v>916.1</v>
      </c>
      <c r="AP429" s="14"/>
      <c r="AQ429" s="43"/>
      <c r="AS429" s="34"/>
    </row>
    <row r="430" spans="1:45" s="5" customFormat="1" ht="50.1" customHeight="1">
      <c r="A430" s="55" t="s">
        <v>2283</v>
      </c>
      <c r="B430" s="46" t="s">
        <v>2294</v>
      </c>
      <c r="C430" s="46" t="s">
        <v>2063</v>
      </c>
      <c r="D430" s="14" t="s">
        <v>2295</v>
      </c>
      <c r="E430" s="14" t="s">
        <v>2296</v>
      </c>
      <c r="F430" s="14" t="s">
        <v>2297</v>
      </c>
      <c r="G430" s="46" t="s">
        <v>1104</v>
      </c>
      <c r="H430" s="14"/>
      <c r="I430" s="58">
        <v>43843</v>
      </c>
      <c r="J430" s="16">
        <v>1281.25</v>
      </c>
      <c r="K430" s="15">
        <f t="shared" si="59"/>
        <v>128.125</v>
      </c>
      <c r="L430" s="15">
        <f t="shared" si="42"/>
        <v>1153.125</v>
      </c>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v>230.63</v>
      </c>
      <c r="AM430" s="63">
        <v>134.52000000000001</v>
      </c>
      <c r="AN430" s="15">
        <f t="shared" si="60"/>
        <v>365.15</v>
      </c>
      <c r="AO430" s="15">
        <f t="shared" si="44"/>
        <v>916.1</v>
      </c>
      <c r="AP430" s="14"/>
      <c r="AQ430" s="43"/>
      <c r="AS430" s="34"/>
    </row>
    <row r="431" spans="1:45" s="5" customFormat="1" ht="50.1" customHeight="1">
      <c r="A431" s="55" t="s">
        <v>2284</v>
      </c>
      <c r="B431" s="46" t="s">
        <v>2294</v>
      </c>
      <c r="C431" s="46" t="s">
        <v>2063</v>
      </c>
      <c r="D431" s="14" t="s">
        <v>2295</v>
      </c>
      <c r="E431" s="14" t="s">
        <v>2296</v>
      </c>
      <c r="F431" s="14" t="s">
        <v>2297</v>
      </c>
      <c r="G431" s="46" t="s">
        <v>1104</v>
      </c>
      <c r="H431" s="14"/>
      <c r="I431" s="58">
        <v>43843</v>
      </c>
      <c r="J431" s="16">
        <v>1281.25</v>
      </c>
      <c r="K431" s="15">
        <f t="shared" si="59"/>
        <v>128.125</v>
      </c>
      <c r="L431" s="15">
        <f t="shared" si="42"/>
        <v>1153.125</v>
      </c>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v>230.63</v>
      </c>
      <c r="AM431" s="63">
        <v>134.52000000000001</v>
      </c>
      <c r="AN431" s="15">
        <f t="shared" si="60"/>
        <v>365.15</v>
      </c>
      <c r="AO431" s="15">
        <f t="shared" si="44"/>
        <v>916.1</v>
      </c>
      <c r="AP431" s="14"/>
      <c r="AQ431" s="43"/>
      <c r="AS431" s="34"/>
    </row>
    <row r="432" spans="1:45" s="5" customFormat="1" ht="50.1" customHeight="1">
      <c r="A432" s="55" t="s">
        <v>2285</v>
      </c>
      <c r="B432" s="46" t="s">
        <v>2294</v>
      </c>
      <c r="C432" s="46" t="s">
        <v>2063</v>
      </c>
      <c r="D432" s="14" t="s">
        <v>2295</v>
      </c>
      <c r="E432" s="14" t="s">
        <v>2296</v>
      </c>
      <c r="F432" s="14" t="s">
        <v>2297</v>
      </c>
      <c r="G432" s="46" t="s">
        <v>1104</v>
      </c>
      <c r="H432" s="14"/>
      <c r="I432" s="58">
        <v>43843</v>
      </c>
      <c r="J432" s="16">
        <v>1281.25</v>
      </c>
      <c r="K432" s="15">
        <f t="shared" si="59"/>
        <v>128.125</v>
      </c>
      <c r="L432" s="15">
        <f t="shared" si="42"/>
        <v>1153.125</v>
      </c>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v>230.63</v>
      </c>
      <c r="AM432" s="63">
        <v>134.52000000000001</v>
      </c>
      <c r="AN432" s="15">
        <f t="shared" si="60"/>
        <v>365.15</v>
      </c>
      <c r="AO432" s="15">
        <f t="shared" si="44"/>
        <v>916.1</v>
      </c>
      <c r="AP432" s="14"/>
      <c r="AQ432" s="43"/>
      <c r="AS432" s="34"/>
    </row>
    <row r="433" spans="1:45" s="5" customFormat="1" ht="50.1" customHeight="1">
      <c r="A433" s="55" t="s">
        <v>2286</v>
      </c>
      <c r="B433" s="46" t="s">
        <v>2294</v>
      </c>
      <c r="C433" s="46" t="s">
        <v>2063</v>
      </c>
      <c r="D433" s="14" t="s">
        <v>2295</v>
      </c>
      <c r="E433" s="14" t="s">
        <v>2296</v>
      </c>
      <c r="F433" s="14" t="s">
        <v>2297</v>
      </c>
      <c r="G433" s="46" t="s">
        <v>1104</v>
      </c>
      <c r="H433" s="14"/>
      <c r="I433" s="58">
        <v>43843</v>
      </c>
      <c r="J433" s="16">
        <v>1281.25</v>
      </c>
      <c r="K433" s="15">
        <f t="shared" si="59"/>
        <v>128.125</v>
      </c>
      <c r="L433" s="15">
        <f t="shared" si="42"/>
        <v>1153.125</v>
      </c>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v>230.63</v>
      </c>
      <c r="AM433" s="63">
        <v>134.52000000000001</v>
      </c>
      <c r="AN433" s="15">
        <f t="shared" si="60"/>
        <v>365.15</v>
      </c>
      <c r="AO433" s="15">
        <f t="shared" si="44"/>
        <v>916.1</v>
      </c>
      <c r="AP433" s="14"/>
      <c r="AQ433" s="43"/>
      <c r="AS433" s="34"/>
    </row>
    <row r="434" spans="1:45" s="5" customFormat="1" ht="50.1" customHeight="1">
      <c r="A434" s="55" t="s">
        <v>2287</v>
      </c>
      <c r="B434" s="46" t="s">
        <v>2294</v>
      </c>
      <c r="C434" s="46" t="s">
        <v>2063</v>
      </c>
      <c r="D434" s="14" t="s">
        <v>2295</v>
      </c>
      <c r="E434" s="14" t="s">
        <v>2296</v>
      </c>
      <c r="F434" s="14" t="s">
        <v>2297</v>
      </c>
      <c r="G434" s="46" t="s">
        <v>1104</v>
      </c>
      <c r="H434" s="14"/>
      <c r="I434" s="58">
        <v>43843</v>
      </c>
      <c r="J434" s="16">
        <v>1281.25</v>
      </c>
      <c r="K434" s="15">
        <f t="shared" si="59"/>
        <v>128.125</v>
      </c>
      <c r="L434" s="15">
        <f t="shared" si="42"/>
        <v>1153.125</v>
      </c>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v>230.63</v>
      </c>
      <c r="AM434" s="63">
        <v>134.52000000000001</v>
      </c>
      <c r="AN434" s="15">
        <f t="shared" si="60"/>
        <v>365.15</v>
      </c>
      <c r="AO434" s="15">
        <f t="shared" si="44"/>
        <v>916.1</v>
      </c>
      <c r="AP434" s="14"/>
      <c r="AQ434" s="43"/>
      <c r="AS434" s="34"/>
    </row>
    <row r="435" spans="1:45" s="5" customFormat="1" ht="50.1" customHeight="1">
      <c r="A435" s="55" t="s">
        <v>2288</v>
      </c>
      <c r="B435" s="46" t="s">
        <v>2294</v>
      </c>
      <c r="C435" s="46" t="s">
        <v>2063</v>
      </c>
      <c r="D435" s="14" t="s">
        <v>2295</v>
      </c>
      <c r="E435" s="14" t="s">
        <v>2296</v>
      </c>
      <c r="F435" s="14" t="s">
        <v>2297</v>
      </c>
      <c r="G435" s="46" t="s">
        <v>1104</v>
      </c>
      <c r="H435" s="14"/>
      <c r="I435" s="58">
        <v>43843</v>
      </c>
      <c r="J435" s="16">
        <v>1281.25</v>
      </c>
      <c r="K435" s="15">
        <f t="shared" si="59"/>
        <v>128.125</v>
      </c>
      <c r="L435" s="15">
        <f t="shared" si="42"/>
        <v>1153.125</v>
      </c>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v>230.63</v>
      </c>
      <c r="AM435" s="63">
        <v>134.52000000000001</v>
      </c>
      <c r="AN435" s="15">
        <f t="shared" si="60"/>
        <v>365.15</v>
      </c>
      <c r="AO435" s="15">
        <f t="shared" si="44"/>
        <v>916.1</v>
      </c>
      <c r="AP435" s="14"/>
      <c r="AQ435" s="43"/>
      <c r="AS435" s="34"/>
    </row>
    <row r="436" spans="1:45" s="5" customFormat="1" ht="50.1" customHeight="1">
      <c r="A436" s="55" t="s">
        <v>2289</v>
      </c>
      <c r="B436" s="46" t="s">
        <v>2294</v>
      </c>
      <c r="C436" s="46" t="s">
        <v>2063</v>
      </c>
      <c r="D436" s="14" t="s">
        <v>2295</v>
      </c>
      <c r="E436" s="14" t="s">
        <v>2296</v>
      </c>
      <c r="F436" s="14" t="s">
        <v>2297</v>
      </c>
      <c r="G436" s="46" t="s">
        <v>1104</v>
      </c>
      <c r="H436" s="14"/>
      <c r="I436" s="58">
        <v>43843</v>
      </c>
      <c r="J436" s="16">
        <v>1281.25</v>
      </c>
      <c r="K436" s="15">
        <f t="shared" si="59"/>
        <v>128.125</v>
      </c>
      <c r="L436" s="15">
        <f t="shared" si="42"/>
        <v>1153.125</v>
      </c>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v>230.63</v>
      </c>
      <c r="AM436" s="63">
        <v>134.52000000000001</v>
      </c>
      <c r="AN436" s="15">
        <f>SUM(M436:AM436)</f>
        <v>365.15</v>
      </c>
      <c r="AO436" s="15">
        <f t="shared" si="44"/>
        <v>916.1</v>
      </c>
      <c r="AP436" s="14"/>
      <c r="AQ436" s="43"/>
      <c r="AS436" s="34"/>
    </row>
    <row r="437" spans="1:45" s="5" customFormat="1" ht="50.1" customHeight="1">
      <c r="A437" s="55" t="s">
        <v>2290</v>
      </c>
      <c r="B437" s="46" t="s">
        <v>2294</v>
      </c>
      <c r="C437" s="46" t="s">
        <v>2063</v>
      </c>
      <c r="D437" s="14" t="s">
        <v>2295</v>
      </c>
      <c r="E437" s="14" t="s">
        <v>2296</v>
      </c>
      <c r="F437" s="14" t="s">
        <v>2297</v>
      </c>
      <c r="G437" s="46" t="s">
        <v>1104</v>
      </c>
      <c r="H437" s="14"/>
      <c r="I437" s="58">
        <v>43843</v>
      </c>
      <c r="J437" s="16">
        <v>1281.25</v>
      </c>
      <c r="K437" s="15">
        <f t="shared" si="59"/>
        <v>128.125</v>
      </c>
      <c r="L437" s="15">
        <f t="shared" si="42"/>
        <v>1153.125</v>
      </c>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v>230.63</v>
      </c>
      <c r="AM437" s="63">
        <v>134.52000000000001</v>
      </c>
      <c r="AN437" s="15">
        <f t="shared" si="60"/>
        <v>365.15</v>
      </c>
      <c r="AO437" s="15">
        <f t="shared" si="44"/>
        <v>916.1</v>
      </c>
      <c r="AP437" s="14"/>
      <c r="AQ437" s="43"/>
      <c r="AS437" s="34"/>
    </row>
    <row r="438" spans="1:45" s="5" customFormat="1" ht="50.1" customHeight="1">
      <c r="A438" s="55" t="s">
        <v>2291</v>
      </c>
      <c r="B438" s="46" t="s">
        <v>2294</v>
      </c>
      <c r="C438" s="46" t="s">
        <v>2063</v>
      </c>
      <c r="D438" s="14" t="s">
        <v>2295</v>
      </c>
      <c r="E438" s="14" t="s">
        <v>2296</v>
      </c>
      <c r="F438" s="14" t="s">
        <v>2297</v>
      </c>
      <c r="G438" s="46" t="s">
        <v>1104</v>
      </c>
      <c r="H438" s="14"/>
      <c r="I438" s="58">
        <v>43843</v>
      </c>
      <c r="J438" s="16">
        <v>1281.25</v>
      </c>
      <c r="K438" s="15">
        <f t="shared" si="59"/>
        <v>128.125</v>
      </c>
      <c r="L438" s="15">
        <f t="shared" si="42"/>
        <v>1153.125</v>
      </c>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v>230.63</v>
      </c>
      <c r="AM438" s="63">
        <v>134.52000000000001</v>
      </c>
      <c r="AN438" s="15">
        <f t="shared" si="60"/>
        <v>365.15</v>
      </c>
      <c r="AO438" s="15">
        <f t="shared" si="44"/>
        <v>916.1</v>
      </c>
      <c r="AP438" s="14"/>
      <c r="AQ438" s="43"/>
      <c r="AS438" s="34"/>
    </row>
    <row r="439" spans="1:45" s="5" customFormat="1" ht="50.1" customHeight="1">
      <c r="A439" s="55" t="s">
        <v>2292</v>
      </c>
      <c r="B439" s="46" t="s">
        <v>2294</v>
      </c>
      <c r="C439" s="46" t="s">
        <v>2063</v>
      </c>
      <c r="D439" s="14" t="s">
        <v>2295</v>
      </c>
      <c r="E439" s="14" t="s">
        <v>2296</v>
      </c>
      <c r="F439" s="14" t="s">
        <v>2297</v>
      </c>
      <c r="G439" s="46" t="s">
        <v>1104</v>
      </c>
      <c r="H439" s="14"/>
      <c r="I439" s="58">
        <v>43843</v>
      </c>
      <c r="J439" s="16">
        <v>1281.25</v>
      </c>
      <c r="K439" s="15">
        <f t="shared" si="59"/>
        <v>128.125</v>
      </c>
      <c r="L439" s="15">
        <f t="shared" si="42"/>
        <v>1153.125</v>
      </c>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v>230.63</v>
      </c>
      <c r="AM439" s="63">
        <v>134.52000000000001</v>
      </c>
      <c r="AN439" s="15">
        <f t="shared" si="60"/>
        <v>365.15</v>
      </c>
      <c r="AO439" s="15">
        <f t="shared" si="44"/>
        <v>916.1</v>
      </c>
      <c r="AP439" s="14"/>
      <c r="AQ439" s="43"/>
      <c r="AS439" s="34"/>
    </row>
    <row r="440" spans="1:45" s="5" customFormat="1" ht="50.1" customHeight="1">
      <c r="A440" s="55" t="s">
        <v>2293</v>
      </c>
      <c r="B440" s="46" t="s">
        <v>2294</v>
      </c>
      <c r="C440" s="46" t="s">
        <v>2063</v>
      </c>
      <c r="D440" s="14" t="s">
        <v>2295</v>
      </c>
      <c r="E440" s="14" t="s">
        <v>2296</v>
      </c>
      <c r="F440" s="14" t="s">
        <v>2297</v>
      </c>
      <c r="G440" s="46" t="s">
        <v>1104</v>
      </c>
      <c r="H440" s="14"/>
      <c r="I440" s="58">
        <v>43843</v>
      </c>
      <c r="J440" s="16">
        <v>1281.25</v>
      </c>
      <c r="K440" s="15">
        <f t="shared" si="59"/>
        <v>128.125</v>
      </c>
      <c r="L440" s="15">
        <f t="shared" si="42"/>
        <v>1153.125</v>
      </c>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v>230.63</v>
      </c>
      <c r="AM440" s="63">
        <v>134.52000000000001</v>
      </c>
      <c r="AN440" s="15">
        <f t="shared" si="60"/>
        <v>365.15</v>
      </c>
      <c r="AO440" s="15">
        <f t="shared" si="44"/>
        <v>916.1</v>
      </c>
      <c r="AP440" s="14"/>
      <c r="AQ440" s="43"/>
      <c r="AS440" s="34"/>
    </row>
    <row r="441" spans="1:45" s="5" customFormat="1" ht="50.1" customHeight="1">
      <c r="A441" s="55" t="s">
        <v>2357</v>
      </c>
      <c r="B441" s="55" t="s">
        <v>2343</v>
      </c>
      <c r="C441" s="46" t="s">
        <v>2344</v>
      </c>
      <c r="D441" s="14" t="s">
        <v>2295</v>
      </c>
      <c r="E441" s="14" t="s">
        <v>2358</v>
      </c>
      <c r="F441" s="14" t="s">
        <v>2359</v>
      </c>
      <c r="G441" s="46" t="s">
        <v>1104</v>
      </c>
      <c r="H441" s="14"/>
      <c r="I441" s="58">
        <v>44181</v>
      </c>
      <c r="J441" s="16">
        <v>5221.5600000000004</v>
      </c>
      <c r="K441" s="15">
        <f t="shared" si="59"/>
        <v>522.15600000000006</v>
      </c>
      <c r="L441" s="15">
        <f t="shared" si="42"/>
        <v>4699.4040000000005</v>
      </c>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63">
        <v>548.26</v>
      </c>
      <c r="AN441" s="15">
        <f t="shared" si="60"/>
        <v>548.26</v>
      </c>
      <c r="AO441" s="15">
        <f t="shared" si="44"/>
        <v>4673.3</v>
      </c>
      <c r="AP441" s="14"/>
      <c r="AQ441" s="43"/>
      <c r="AS441" s="34"/>
    </row>
    <row r="442" spans="1:45" s="5" customFormat="1" ht="69.75" customHeight="1">
      <c r="A442" s="55" t="s">
        <v>2300</v>
      </c>
      <c r="B442" s="46" t="s">
        <v>2065</v>
      </c>
      <c r="C442" s="46" t="s">
        <v>998</v>
      </c>
      <c r="D442" s="14" t="s">
        <v>2298</v>
      </c>
      <c r="E442" s="14" t="s">
        <v>2296</v>
      </c>
      <c r="F442" s="14" t="s">
        <v>2299</v>
      </c>
      <c r="G442" s="46" t="s">
        <v>1104</v>
      </c>
      <c r="H442" s="14"/>
      <c r="I442" s="58">
        <v>43990</v>
      </c>
      <c r="J442" s="16">
        <v>15694.68</v>
      </c>
      <c r="K442" s="15">
        <f t="shared" si="41"/>
        <v>1569.4680000000001</v>
      </c>
      <c r="L442" s="15">
        <f t="shared" si="42"/>
        <v>14125.212</v>
      </c>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v>1647.94</v>
      </c>
      <c r="AM442" s="63">
        <v>1647.94</v>
      </c>
      <c r="AN442" s="15">
        <f t="shared" si="60"/>
        <v>3295.88</v>
      </c>
      <c r="AO442" s="15">
        <f t="shared" si="44"/>
        <v>12398.8</v>
      </c>
      <c r="AP442" s="14"/>
      <c r="AQ442" s="43"/>
      <c r="AS442" s="42"/>
    </row>
    <row r="443" spans="1:45" s="5" customFormat="1" ht="50.1" customHeight="1">
      <c r="A443" s="55" t="s">
        <v>2305</v>
      </c>
      <c r="B443" s="46" t="s">
        <v>2301</v>
      </c>
      <c r="C443" s="46" t="s">
        <v>1187</v>
      </c>
      <c r="D443" s="14" t="s">
        <v>96</v>
      </c>
      <c r="E443" s="14" t="s">
        <v>2302</v>
      </c>
      <c r="F443" s="14" t="s">
        <v>2303</v>
      </c>
      <c r="G443" s="46" t="s">
        <v>1104</v>
      </c>
      <c r="H443" s="14" t="s">
        <v>2304</v>
      </c>
      <c r="I443" s="58">
        <v>44001</v>
      </c>
      <c r="J443" s="16">
        <v>4800</v>
      </c>
      <c r="K443" s="15">
        <f t="shared" si="41"/>
        <v>480</v>
      </c>
      <c r="L443" s="15">
        <f t="shared" si="42"/>
        <v>4320</v>
      </c>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v>432</v>
      </c>
      <c r="AM443" s="63">
        <v>504</v>
      </c>
      <c r="AN443" s="15">
        <f t="shared" si="60"/>
        <v>936</v>
      </c>
      <c r="AO443" s="15">
        <f t="shared" si="44"/>
        <v>3864</v>
      </c>
      <c r="AP443" s="14"/>
      <c r="AQ443" s="43"/>
      <c r="AS443" s="42"/>
    </row>
    <row r="444" spans="1:45" s="5" customFormat="1" ht="50.1" customHeight="1">
      <c r="A444" s="55" t="s">
        <v>2350</v>
      </c>
      <c r="B444" s="46" t="s">
        <v>2301</v>
      </c>
      <c r="C444" s="46" t="s">
        <v>2345</v>
      </c>
      <c r="D444" s="14" t="s">
        <v>96</v>
      </c>
      <c r="E444" s="14" t="s">
        <v>2351</v>
      </c>
      <c r="F444" s="14" t="s">
        <v>2352</v>
      </c>
      <c r="G444" s="46" t="s">
        <v>1104</v>
      </c>
      <c r="H444" s="14"/>
      <c r="I444" s="58">
        <v>44187</v>
      </c>
      <c r="J444" s="16">
        <v>4787.5200000000004</v>
      </c>
      <c r="K444" s="15">
        <f t="shared" si="41"/>
        <v>478.75200000000007</v>
      </c>
      <c r="L444" s="15">
        <f t="shared" si="42"/>
        <v>4308.768</v>
      </c>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v>0</v>
      </c>
      <c r="AL444" s="15">
        <v>0</v>
      </c>
      <c r="AM444" s="63">
        <v>502.69</v>
      </c>
      <c r="AN444" s="15">
        <f t="shared" si="60"/>
        <v>502.69</v>
      </c>
      <c r="AO444" s="15">
        <f t="shared" si="44"/>
        <v>4284.8300000000008</v>
      </c>
      <c r="AP444" s="14"/>
      <c r="AQ444" s="43"/>
      <c r="AS444" s="42"/>
    </row>
    <row r="445" spans="1:45" s="5" customFormat="1" ht="50.1" customHeight="1">
      <c r="A445" s="55" t="s">
        <v>158</v>
      </c>
      <c r="B445" s="14" t="s">
        <v>156</v>
      </c>
      <c r="C445" s="14" t="s">
        <v>109</v>
      </c>
      <c r="D445" s="14" t="s">
        <v>84</v>
      </c>
      <c r="E445" s="14" t="s">
        <v>159</v>
      </c>
      <c r="F445" s="14" t="s">
        <v>157</v>
      </c>
      <c r="G445" s="46" t="s">
        <v>1104</v>
      </c>
      <c r="H445" s="14" t="s">
        <v>32</v>
      </c>
      <c r="I445" s="57">
        <v>39569</v>
      </c>
      <c r="J445" s="15">
        <v>2769.63</v>
      </c>
      <c r="K445" s="15">
        <f t="shared" si="41"/>
        <v>276.96300000000002</v>
      </c>
      <c r="L445" s="15">
        <f t="shared" si="42"/>
        <v>2492.6669999999999</v>
      </c>
      <c r="M445" s="15">
        <v>0</v>
      </c>
      <c r="N445" s="15">
        <v>0</v>
      </c>
      <c r="O445" s="15">
        <v>0</v>
      </c>
      <c r="P445" s="15">
        <v>0</v>
      </c>
      <c r="Q445" s="15">
        <v>0</v>
      </c>
      <c r="R445" s="15">
        <v>0</v>
      </c>
      <c r="S445" s="15">
        <v>0</v>
      </c>
      <c r="T445" s="15">
        <v>0</v>
      </c>
      <c r="U445" s="15">
        <v>0</v>
      </c>
      <c r="V445" s="16">
        <v>0</v>
      </c>
      <c r="W445" s="15">
        <v>339.28</v>
      </c>
      <c r="X445" s="15">
        <v>498.53</v>
      </c>
      <c r="Y445" s="15">
        <v>498.53</v>
      </c>
      <c r="Z445" s="15">
        <v>498.53</v>
      </c>
      <c r="AA445" s="15">
        <v>498.53</v>
      </c>
      <c r="AB445" s="15">
        <v>0</v>
      </c>
      <c r="AC445" s="15">
        <v>159.27000000000001</v>
      </c>
      <c r="AD445" s="15">
        <v>0</v>
      </c>
      <c r="AE445" s="15">
        <v>0</v>
      </c>
      <c r="AF445" s="15">
        <v>0</v>
      </c>
      <c r="AG445" s="15">
        <v>0</v>
      </c>
      <c r="AH445" s="15">
        <v>0</v>
      </c>
      <c r="AI445" s="15">
        <v>0</v>
      </c>
      <c r="AJ445" s="15"/>
      <c r="AK445" s="15">
        <v>0</v>
      </c>
      <c r="AL445" s="15"/>
      <c r="AM445" s="15"/>
      <c r="AN445" s="15">
        <f>SUM(M445:AM445)</f>
        <v>2492.6699999999996</v>
      </c>
      <c r="AO445" s="15">
        <f t="shared" si="44"/>
        <v>276.96000000000049</v>
      </c>
      <c r="AP445" s="80" t="s">
        <v>267</v>
      </c>
      <c r="AQ445" s="91" t="s">
        <v>206</v>
      </c>
      <c r="AS445" s="34">
        <f t="shared" ref="AS445:AS524" si="61">L445-AN445</f>
        <v>-2.9999999997016857E-3</v>
      </c>
    </row>
    <row r="446" spans="1:45" s="47" customFormat="1" ht="50.1" customHeight="1">
      <c r="A446" s="67" t="s">
        <v>160</v>
      </c>
      <c r="B446" s="14" t="s">
        <v>161</v>
      </c>
      <c r="C446" s="14" t="s">
        <v>139</v>
      </c>
      <c r="D446" s="14" t="s">
        <v>162</v>
      </c>
      <c r="E446" s="14" t="s">
        <v>166</v>
      </c>
      <c r="F446" s="14" t="s">
        <v>164</v>
      </c>
      <c r="G446" s="46" t="s">
        <v>1104</v>
      </c>
      <c r="H446" s="14" t="s">
        <v>32</v>
      </c>
      <c r="I446" s="57">
        <v>39722</v>
      </c>
      <c r="J446" s="15">
        <v>1625</v>
      </c>
      <c r="K446" s="15">
        <f t="shared" si="41"/>
        <v>162.5</v>
      </c>
      <c r="L446" s="15">
        <f t="shared" si="42"/>
        <v>1462.5</v>
      </c>
      <c r="M446" s="15">
        <v>0</v>
      </c>
      <c r="N446" s="15">
        <v>0</v>
      </c>
      <c r="O446" s="15">
        <v>0</v>
      </c>
      <c r="P446" s="15">
        <v>0</v>
      </c>
      <c r="Q446" s="15">
        <v>0</v>
      </c>
      <c r="R446" s="15">
        <v>0</v>
      </c>
      <c r="S446" s="15">
        <v>0</v>
      </c>
      <c r="T446" s="15">
        <v>0</v>
      </c>
      <c r="U446" s="15">
        <v>0</v>
      </c>
      <c r="V446" s="16">
        <v>0</v>
      </c>
      <c r="W446" s="15">
        <v>99.13</v>
      </c>
      <c r="X446" s="15">
        <v>292.5</v>
      </c>
      <c r="Y446" s="15">
        <v>292.5</v>
      </c>
      <c r="Z446" s="15">
        <v>292.5</v>
      </c>
      <c r="AA446" s="15">
        <v>292.5</v>
      </c>
      <c r="AB446" s="15">
        <v>0</v>
      </c>
      <c r="AC446" s="15">
        <v>193.37</v>
      </c>
      <c r="AD446" s="15">
        <v>0</v>
      </c>
      <c r="AE446" s="15">
        <v>0</v>
      </c>
      <c r="AF446" s="15">
        <v>0</v>
      </c>
      <c r="AG446" s="15">
        <v>0</v>
      </c>
      <c r="AH446" s="15">
        <v>0</v>
      </c>
      <c r="AI446" s="15">
        <v>0</v>
      </c>
      <c r="AJ446" s="15">
        <v>0</v>
      </c>
      <c r="AK446" s="15">
        <v>0</v>
      </c>
      <c r="AL446" s="15"/>
      <c r="AM446" s="15"/>
      <c r="AN446" s="15">
        <f t="shared" ref="AN446:AN451" si="62">SUM(M446:AM446)</f>
        <v>1462.5</v>
      </c>
      <c r="AO446" s="15">
        <f t="shared" si="44"/>
        <v>162.5</v>
      </c>
      <c r="AP446" s="80" t="s">
        <v>1594</v>
      </c>
      <c r="AQ446" s="91" t="s">
        <v>1286</v>
      </c>
      <c r="AS446" s="48">
        <f t="shared" si="61"/>
        <v>0</v>
      </c>
    </row>
    <row r="447" spans="1:45" s="47" customFormat="1" ht="50.1" customHeight="1">
      <c r="A447" s="67" t="s">
        <v>165</v>
      </c>
      <c r="B447" s="14" t="s">
        <v>161</v>
      </c>
      <c r="C447" s="14" t="s">
        <v>139</v>
      </c>
      <c r="D447" s="14" t="s">
        <v>162</v>
      </c>
      <c r="E447" s="14" t="s">
        <v>163</v>
      </c>
      <c r="F447" s="14" t="s">
        <v>164</v>
      </c>
      <c r="G447" s="46" t="s">
        <v>1104</v>
      </c>
      <c r="H447" s="14" t="s">
        <v>32</v>
      </c>
      <c r="I447" s="57">
        <v>39722</v>
      </c>
      <c r="J447" s="15">
        <v>1625</v>
      </c>
      <c r="K447" s="15">
        <f t="shared" si="41"/>
        <v>162.5</v>
      </c>
      <c r="L447" s="15">
        <f t="shared" si="42"/>
        <v>1462.5</v>
      </c>
      <c r="M447" s="15">
        <v>0</v>
      </c>
      <c r="N447" s="15">
        <v>0</v>
      </c>
      <c r="O447" s="15">
        <v>0</v>
      </c>
      <c r="P447" s="15">
        <v>0</v>
      </c>
      <c r="Q447" s="15">
        <v>0</v>
      </c>
      <c r="R447" s="15">
        <v>0</v>
      </c>
      <c r="S447" s="15">
        <v>0</v>
      </c>
      <c r="T447" s="15">
        <v>0</v>
      </c>
      <c r="U447" s="15">
        <v>0</v>
      </c>
      <c r="V447" s="16">
        <v>0</v>
      </c>
      <c r="W447" s="15">
        <v>99.13</v>
      </c>
      <c r="X447" s="15">
        <v>292.5</v>
      </c>
      <c r="Y447" s="15">
        <v>292.5</v>
      </c>
      <c r="Z447" s="15">
        <v>292.5</v>
      </c>
      <c r="AA447" s="15">
        <v>292.5</v>
      </c>
      <c r="AB447" s="15">
        <v>0</v>
      </c>
      <c r="AC447" s="15">
        <v>193.37</v>
      </c>
      <c r="AD447" s="15">
        <v>0</v>
      </c>
      <c r="AE447" s="15">
        <v>0</v>
      </c>
      <c r="AF447" s="15">
        <v>0</v>
      </c>
      <c r="AG447" s="15">
        <v>0</v>
      </c>
      <c r="AH447" s="15">
        <v>0</v>
      </c>
      <c r="AI447" s="15">
        <v>0</v>
      </c>
      <c r="AJ447" s="15">
        <v>0</v>
      </c>
      <c r="AK447" s="15">
        <v>0</v>
      </c>
      <c r="AL447" s="15"/>
      <c r="AM447" s="15"/>
      <c r="AN447" s="15">
        <f t="shared" si="62"/>
        <v>1462.5</v>
      </c>
      <c r="AO447" s="15">
        <f t="shared" si="44"/>
        <v>162.5</v>
      </c>
      <c r="AP447" s="80" t="s">
        <v>1739</v>
      </c>
      <c r="AQ447" s="91" t="s">
        <v>1108</v>
      </c>
      <c r="AS447" s="48">
        <f t="shared" si="61"/>
        <v>0</v>
      </c>
    </row>
    <row r="448" spans="1:45" s="47" customFormat="1" ht="50.1" customHeight="1">
      <c r="A448" s="67" t="s">
        <v>168</v>
      </c>
      <c r="B448" s="14" t="s">
        <v>1847</v>
      </c>
      <c r="C448" s="14" t="s">
        <v>139</v>
      </c>
      <c r="D448" s="14" t="s">
        <v>162</v>
      </c>
      <c r="E448" s="14" t="s">
        <v>169</v>
      </c>
      <c r="F448" s="14" t="s">
        <v>167</v>
      </c>
      <c r="G448" s="46" t="s">
        <v>1104</v>
      </c>
      <c r="H448" s="14" t="s">
        <v>32</v>
      </c>
      <c r="I448" s="57">
        <v>39722</v>
      </c>
      <c r="J448" s="15">
        <v>1625</v>
      </c>
      <c r="K448" s="15">
        <f t="shared" si="41"/>
        <v>162.5</v>
      </c>
      <c r="L448" s="15">
        <f t="shared" si="42"/>
        <v>1462.5</v>
      </c>
      <c r="M448" s="15">
        <v>0</v>
      </c>
      <c r="N448" s="15">
        <v>0</v>
      </c>
      <c r="O448" s="15">
        <v>0</v>
      </c>
      <c r="P448" s="15">
        <v>0</v>
      </c>
      <c r="Q448" s="15">
        <v>0</v>
      </c>
      <c r="R448" s="15">
        <v>0</v>
      </c>
      <c r="S448" s="15">
        <v>0</v>
      </c>
      <c r="T448" s="15">
        <v>0</v>
      </c>
      <c r="U448" s="15">
        <v>0</v>
      </c>
      <c r="V448" s="16">
        <v>0</v>
      </c>
      <c r="W448" s="15">
        <v>0</v>
      </c>
      <c r="X448" s="15">
        <v>292.5</v>
      </c>
      <c r="Y448" s="15">
        <v>292.5</v>
      </c>
      <c r="Z448" s="15">
        <v>292.5</v>
      </c>
      <c r="AA448" s="15">
        <v>292.5</v>
      </c>
      <c r="AB448" s="15">
        <v>0</v>
      </c>
      <c r="AC448" s="15">
        <v>292.5</v>
      </c>
      <c r="AD448" s="15">
        <v>0</v>
      </c>
      <c r="AE448" s="15">
        <v>0</v>
      </c>
      <c r="AF448" s="15">
        <v>0</v>
      </c>
      <c r="AG448" s="15">
        <v>0</v>
      </c>
      <c r="AH448" s="15">
        <v>0</v>
      </c>
      <c r="AI448" s="15">
        <v>0</v>
      </c>
      <c r="AJ448" s="15">
        <v>0</v>
      </c>
      <c r="AK448" s="15">
        <v>0</v>
      </c>
      <c r="AL448" s="15"/>
      <c r="AM448" s="15"/>
      <c r="AN448" s="15">
        <f t="shared" si="62"/>
        <v>1462.5</v>
      </c>
      <c r="AO448" s="15">
        <f t="shared" si="44"/>
        <v>162.5</v>
      </c>
      <c r="AP448" s="80" t="s">
        <v>1742</v>
      </c>
      <c r="AQ448" s="91" t="s">
        <v>1519</v>
      </c>
      <c r="AS448" s="48">
        <f t="shared" si="61"/>
        <v>0</v>
      </c>
    </row>
    <row r="449" spans="1:45" s="47" customFormat="1" ht="50.1" customHeight="1">
      <c r="A449" s="55" t="s">
        <v>968</v>
      </c>
      <c r="B449" s="14" t="s">
        <v>1671</v>
      </c>
      <c r="C449" s="14" t="s">
        <v>969</v>
      </c>
      <c r="D449" s="14" t="s">
        <v>970</v>
      </c>
      <c r="E449" s="14" t="s">
        <v>971</v>
      </c>
      <c r="F449" s="14" t="s">
        <v>972</v>
      </c>
      <c r="G449" s="46" t="s">
        <v>1104</v>
      </c>
      <c r="H449" s="14" t="s">
        <v>25</v>
      </c>
      <c r="I449" s="57">
        <v>41518</v>
      </c>
      <c r="J449" s="15">
        <v>16655.36</v>
      </c>
      <c r="K449" s="15">
        <f t="shared" si="41"/>
        <v>1665.5360000000001</v>
      </c>
      <c r="L449" s="15">
        <f t="shared" si="42"/>
        <v>14989.824000000001</v>
      </c>
      <c r="M449" s="15">
        <v>0</v>
      </c>
      <c r="N449" s="15">
        <v>0</v>
      </c>
      <c r="O449" s="15">
        <v>0</v>
      </c>
      <c r="P449" s="15">
        <v>0</v>
      </c>
      <c r="Q449" s="15">
        <v>0</v>
      </c>
      <c r="R449" s="15">
        <v>0</v>
      </c>
      <c r="S449" s="15">
        <v>0</v>
      </c>
      <c r="T449" s="15">
        <v>0</v>
      </c>
      <c r="U449" s="15">
        <v>0</v>
      </c>
      <c r="V449" s="16">
        <v>0</v>
      </c>
      <c r="W449" s="15">
        <v>0</v>
      </c>
      <c r="X449" s="15">
        <v>0</v>
      </c>
      <c r="Y449" s="15">
        <v>0</v>
      </c>
      <c r="Z449" s="15">
        <v>0</v>
      </c>
      <c r="AA449" s="15">
        <v>0</v>
      </c>
      <c r="AB449" s="15">
        <v>0</v>
      </c>
      <c r="AC449" s="15">
        <v>999.31</v>
      </c>
      <c r="AD449" s="15">
        <v>2997.96</v>
      </c>
      <c r="AE449" s="15">
        <v>2997.96</v>
      </c>
      <c r="AF449" s="15">
        <v>0</v>
      </c>
      <c r="AG449" s="15">
        <v>2997.96</v>
      </c>
      <c r="AH449" s="15">
        <v>0</v>
      </c>
      <c r="AI449" s="15">
        <v>2997.96</v>
      </c>
      <c r="AJ449" s="15">
        <v>1998.67</v>
      </c>
      <c r="AK449" s="15">
        <v>0</v>
      </c>
      <c r="AL449" s="15"/>
      <c r="AM449" s="15"/>
      <c r="AN449" s="15">
        <f t="shared" si="62"/>
        <v>14989.819999999998</v>
      </c>
      <c r="AO449" s="15">
        <f t="shared" si="44"/>
        <v>1665.5400000000027</v>
      </c>
      <c r="AP449" s="80" t="s">
        <v>1586</v>
      </c>
      <c r="AQ449" s="91" t="s">
        <v>1683</v>
      </c>
      <c r="AS449" s="48">
        <f t="shared" si="61"/>
        <v>4.0000000026338967E-3</v>
      </c>
    </row>
    <row r="450" spans="1:45" s="47" customFormat="1" ht="50.1" customHeight="1">
      <c r="A450" s="67" t="s">
        <v>973</v>
      </c>
      <c r="B450" s="14" t="s">
        <v>1671</v>
      </c>
      <c r="C450" s="14" t="s">
        <v>969</v>
      </c>
      <c r="D450" s="14" t="s">
        <v>970</v>
      </c>
      <c r="E450" s="14" t="s">
        <v>974</v>
      </c>
      <c r="F450" s="14" t="s">
        <v>972</v>
      </c>
      <c r="G450" s="46" t="s">
        <v>1104</v>
      </c>
      <c r="H450" s="14" t="s">
        <v>25</v>
      </c>
      <c r="I450" s="57">
        <v>41518</v>
      </c>
      <c r="J450" s="15">
        <v>16655.36</v>
      </c>
      <c r="K450" s="15">
        <f t="shared" si="41"/>
        <v>1665.5360000000001</v>
      </c>
      <c r="L450" s="15">
        <f t="shared" si="42"/>
        <v>14989.824000000001</v>
      </c>
      <c r="M450" s="15">
        <v>0</v>
      </c>
      <c r="N450" s="15">
        <v>0</v>
      </c>
      <c r="O450" s="15">
        <v>0</v>
      </c>
      <c r="P450" s="15">
        <v>0</v>
      </c>
      <c r="Q450" s="15">
        <v>0</v>
      </c>
      <c r="R450" s="15">
        <v>0</v>
      </c>
      <c r="S450" s="15">
        <v>0</v>
      </c>
      <c r="T450" s="15">
        <v>0</v>
      </c>
      <c r="U450" s="15">
        <v>0</v>
      </c>
      <c r="V450" s="16">
        <v>0</v>
      </c>
      <c r="W450" s="15">
        <v>0</v>
      </c>
      <c r="X450" s="15">
        <v>0</v>
      </c>
      <c r="Y450" s="15">
        <v>0</v>
      </c>
      <c r="Z450" s="15">
        <v>0</v>
      </c>
      <c r="AA450" s="15">
        <v>0</v>
      </c>
      <c r="AB450" s="15">
        <v>0</v>
      </c>
      <c r="AC450" s="15">
        <v>999.31</v>
      </c>
      <c r="AD450" s="15">
        <v>2997.96</v>
      </c>
      <c r="AE450" s="15">
        <v>2997.96</v>
      </c>
      <c r="AF450" s="15">
        <v>0</v>
      </c>
      <c r="AG450" s="15">
        <v>2997.96</v>
      </c>
      <c r="AH450" s="15">
        <v>0</v>
      </c>
      <c r="AI450" s="15">
        <v>2997.96</v>
      </c>
      <c r="AJ450" s="15">
        <v>1998.67</v>
      </c>
      <c r="AK450" s="15">
        <v>0</v>
      </c>
      <c r="AL450" s="15"/>
      <c r="AM450" s="15"/>
      <c r="AN450" s="15">
        <f t="shared" si="62"/>
        <v>14989.819999999998</v>
      </c>
      <c r="AO450" s="15">
        <f t="shared" si="44"/>
        <v>1665.5400000000027</v>
      </c>
      <c r="AP450" s="80" t="s">
        <v>1765</v>
      </c>
      <c r="AQ450" s="91" t="s">
        <v>1828</v>
      </c>
      <c r="AS450" s="48">
        <f t="shared" si="61"/>
        <v>4.0000000026338967E-3</v>
      </c>
    </row>
    <row r="451" spans="1:45" s="47" customFormat="1" ht="50.1" customHeight="1">
      <c r="A451" s="67" t="s">
        <v>975</v>
      </c>
      <c r="B451" s="14" t="s">
        <v>1671</v>
      </c>
      <c r="C451" s="14" t="s">
        <v>969</v>
      </c>
      <c r="D451" s="14" t="s">
        <v>970</v>
      </c>
      <c r="E451" s="14" t="s">
        <v>976</v>
      </c>
      <c r="F451" s="14" t="s">
        <v>972</v>
      </c>
      <c r="G451" s="46" t="s">
        <v>1104</v>
      </c>
      <c r="H451" s="14" t="s">
        <v>25</v>
      </c>
      <c r="I451" s="57">
        <v>41518</v>
      </c>
      <c r="J451" s="15">
        <v>16655.36</v>
      </c>
      <c r="K451" s="15">
        <f t="shared" si="41"/>
        <v>1665.5360000000001</v>
      </c>
      <c r="L451" s="15">
        <f t="shared" si="42"/>
        <v>14989.824000000001</v>
      </c>
      <c r="M451" s="15">
        <v>0</v>
      </c>
      <c r="N451" s="15">
        <v>0</v>
      </c>
      <c r="O451" s="15">
        <v>0</v>
      </c>
      <c r="P451" s="15">
        <v>0</v>
      </c>
      <c r="Q451" s="15">
        <v>0</v>
      </c>
      <c r="R451" s="15">
        <v>0</v>
      </c>
      <c r="S451" s="15">
        <v>0</v>
      </c>
      <c r="T451" s="15">
        <v>0</v>
      </c>
      <c r="U451" s="15">
        <v>0</v>
      </c>
      <c r="V451" s="16">
        <v>0</v>
      </c>
      <c r="W451" s="15">
        <v>0</v>
      </c>
      <c r="X451" s="15">
        <v>0</v>
      </c>
      <c r="Y451" s="15">
        <v>0</v>
      </c>
      <c r="Z451" s="15">
        <v>0</v>
      </c>
      <c r="AA451" s="15">
        <v>0</v>
      </c>
      <c r="AB451" s="15">
        <v>0</v>
      </c>
      <c r="AC451" s="15">
        <v>999.31</v>
      </c>
      <c r="AD451" s="15">
        <v>2997.96</v>
      </c>
      <c r="AE451" s="15">
        <v>2997.96</v>
      </c>
      <c r="AF451" s="15">
        <v>0</v>
      </c>
      <c r="AG451" s="15">
        <v>2997.96</v>
      </c>
      <c r="AH451" s="15">
        <v>0</v>
      </c>
      <c r="AI451" s="15">
        <v>2997.96</v>
      </c>
      <c r="AJ451" s="15">
        <v>1998.67</v>
      </c>
      <c r="AK451" s="15">
        <v>0</v>
      </c>
      <c r="AL451" s="15"/>
      <c r="AM451" s="15"/>
      <c r="AN451" s="15">
        <f t="shared" si="62"/>
        <v>14989.819999999998</v>
      </c>
      <c r="AO451" s="15">
        <f t="shared" si="44"/>
        <v>1665.5400000000027</v>
      </c>
      <c r="AP451" s="80" t="s">
        <v>1765</v>
      </c>
      <c r="AQ451" s="91" t="s">
        <v>1828</v>
      </c>
      <c r="AS451" s="48">
        <f t="shared" si="61"/>
        <v>4.0000000026338967E-3</v>
      </c>
    </row>
    <row r="452" spans="1:45" s="5" customFormat="1" ht="50.1" customHeight="1">
      <c r="A452" s="67" t="s">
        <v>1822</v>
      </c>
      <c r="B452" s="14" t="s">
        <v>1115</v>
      </c>
      <c r="C452" s="69" t="s">
        <v>1116</v>
      </c>
      <c r="D452" s="14" t="s">
        <v>944</v>
      </c>
      <c r="E452" s="14" t="s">
        <v>1823</v>
      </c>
      <c r="F452" s="46" t="s">
        <v>1824</v>
      </c>
      <c r="G452" s="14" t="s">
        <v>1104</v>
      </c>
      <c r="H452" s="14" t="s">
        <v>32</v>
      </c>
      <c r="I452" s="68">
        <v>42887</v>
      </c>
      <c r="J452" s="15">
        <v>895</v>
      </c>
      <c r="K452" s="15">
        <f t="shared" si="41"/>
        <v>89.5</v>
      </c>
      <c r="L452" s="15">
        <f t="shared" si="42"/>
        <v>805.5</v>
      </c>
      <c r="M452" s="15">
        <v>0</v>
      </c>
      <c r="N452" s="15">
        <v>0</v>
      </c>
      <c r="O452" s="15">
        <v>0</v>
      </c>
      <c r="P452" s="15">
        <v>0</v>
      </c>
      <c r="Q452" s="15">
        <v>0</v>
      </c>
      <c r="R452" s="15">
        <v>0</v>
      </c>
      <c r="S452" s="15">
        <v>0</v>
      </c>
      <c r="T452" s="15">
        <v>0</v>
      </c>
      <c r="U452" s="15">
        <v>0</v>
      </c>
      <c r="V452" s="15">
        <v>0</v>
      </c>
      <c r="W452" s="15">
        <v>0</v>
      </c>
      <c r="X452" s="15">
        <v>0</v>
      </c>
      <c r="Y452" s="15">
        <v>0</v>
      </c>
      <c r="Z452" s="15">
        <v>0</v>
      </c>
      <c r="AA452" s="15">
        <v>0</v>
      </c>
      <c r="AB452" s="15">
        <v>0</v>
      </c>
      <c r="AC452" s="15">
        <v>0</v>
      </c>
      <c r="AD452" s="15">
        <v>0</v>
      </c>
      <c r="AE452" s="15">
        <v>0</v>
      </c>
      <c r="AF452" s="15">
        <v>0</v>
      </c>
      <c r="AG452" s="15">
        <v>0</v>
      </c>
      <c r="AH452" s="15">
        <v>0</v>
      </c>
      <c r="AI452" s="15">
        <v>94</v>
      </c>
      <c r="AJ452" s="15">
        <v>161.1</v>
      </c>
      <c r="AK452" s="15">
        <v>161.1</v>
      </c>
      <c r="AL452" s="15">
        <v>161.1</v>
      </c>
      <c r="AM452" s="63">
        <v>93.97</v>
      </c>
      <c r="AN452" s="15">
        <f>SUM(M452:AM452)</f>
        <v>671.27</v>
      </c>
      <c r="AO452" s="15">
        <f t="shared" si="44"/>
        <v>223.73000000000002</v>
      </c>
      <c r="AP452" s="14" t="s">
        <v>1914</v>
      </c>
      <c r="AQ452" s="43" t="s">
        <v>1915</v>
      </c>
      <c r="AS452" s="34">
        <f t="shared" si="61"/>
        <v>134.23000000000002</v>
      </c>
    </row>
    <row r="453" spans="1:45" s="5" customFormat="1" ht="50.1" customHeight="1">
      <c r="A453" s="67" t="s">
        <v>1834</v>
      </c>
      <c r="B453" s="14" t="s">
        <v>1115</v>
      </c>
      <c r="C453" s="69" t="s">
        <v>1116</v>
      </c>
      <c r="D453" s="14" t="s">
        <v>944</v>
      </c>
      <c r="E453" s="14" t="s">
        <v>1835</v>
      </c>
      <c r="F453" s="46" t="s">
        <v>1824</v>
      </c>
      <c r="G453" s="14" t="s">
        <v>1104</v>
      </c>
      <c r="H453" s="14" t="s">
        <v>32</v>
      </c>
      <c r="I453" s="68">
        <v>42929</v>
      </c>
      <c r="J453" s="15">
        <v>895</v>
      </c>
      <c r="K453" s="15">
        <f t="shared" si="41"/>
        <v>89.5</v>
      </c>
      <c r="L453" s="15">
        <f t="shared" si="42"/>
        <v>805.5</v>
      </c>
      <c r="M453" s="15">
        <v>0</v>
      </c>
      <c r="N453" s="15">
        <v>0</v>
      </c>
      <c r="O453" s="15">
        <v>0</v>
      </c>
      <c r="P453" s="15">
        <v>0</v>
      </c>
      <c r="Q453" s="15">
        <v>0</v>
      </c>
      <c r="R453" s="15">
        <v>0</v>
      </c>
      <c r="S453" s="15">
        <v>0</v>
      </c>
      <c r="T453" s="15">
        <v>0</v>
      </c>
      <c r="U453" s="15">
        <v>0</v>
      </c>
      <c r="V453" s="15">
        <v>0</v>
      </c>
      <c r="W453" s="15">
        <v>0</v>
      </c>
      <c r="X453" s="15">
        <v>0</v>
      </c>
      <c r="Y453" s="15">
        <v>0</v>
      </c>
      <c r="Z453" s="15">
        <v>0</v>
      </c>
      <c r="AA453" s="15">
        <v>0</v>
      </c>
      <c r="AB453" s="15">
        <v>0</v>
      </c>
      <c r="AC453" s="15">
        <v>0</v>
      </c>
      <c r="AD453" s="15">
        <v>0</v>
      </c>
      <c r="AE453" s="15">
        <v>0</v>
      </c>
      <c r="AF453" s="15">
        <v>0</v>
      </c>
      <c r="AG453" s="15">
        <v>0</v>
      </c>
      <c r="AH453" s="15">
        <v>0</v>
      </c>
      <c r="AI453" s="15">
        <v>80.55</v>
      </c>
      <c r="AJ453" s="15">
        <v>161.1</v>
      </c>
      <c r="AK453" s="15">
        <v>161.1</v>
      </c>
      <c r="AL453" s="15">
        <v>161.1</v>
      </c>
      <c r="AM453" s="63">
        <v>93.97</v>
      </c>
      <c r="AN453" s="15">
        <f>SUM(M453:AM453)</f>
        <v>657.82</v>
      </c>
      <c r="AO453" s="15">
        <f t="shared" si="44"/>
        <v>237.17999999999995</v>
      </c>
      <c r="AP453" s="14" t="s">
        <v>1540</v>
      </c>
      <c r="AQ453" s="43" t="s">
        <v>1836</v>
      </c>
      <c r="AS453" s="34">
        <f t="shared" si="61"/>
        <v>147.67999999999995</v>
      </c>
    </row>
    <row r="454" spans="1:45" s="47" customFormat="1" ht="50.1" customHeight="1">
      <c r="A454" s="67" t="s">
        <v>365</v>
      </c>
      <c r="B454" s="14" t="s">
        <v>360</v>
      </c>
      <c r="C454" s="14" t="s">
        <v>362</v>
      </c>
      <c r="D454" s="14" t="s">
        <v>363</v>
      </c>
      <c r="E454" s="14" t="s">
        <v>366</v>
      </c>
      <c r="F454" s="14" t="s">
        <v>364</v>
      </c>
      <c r="G454" s="46" t="s">
        <v>1104</v>
      </c>
      <c r="H454" s="14" t="s">
        <v>33</v>
      </c>
      <c r="I454" s="57">
        <v>39326</v>
      </c>
      <c r="J454" s="15">
        <v>1442</v>
      </c>
      <c r="K454" s="15">
        <f t="shared" si="41"/>
        <v>144.20000000000002</v>
      </c>
      <c r="L454" s="15">
        <f t="shared" si="42"/>
        <v>1297.8</v>
      </c>
      <c r="M454" s="15">
        <v>0</v>
      </c>
      <c r="N454" s="15">
        <v>0</v>
      </c>
      <c r="O454" s="15">
        <v>0</v>
      </c>
      <c r="P454" s="15">
        <v>0</v>
      </c>
      <c r="Q454" s="15">
        <v>0</v>
      </c>
      <c r="R454" s="15">
        <v>0</v>
      </c>
      <c r="S454" s="15">
        <v>0</v>
      </c>
      <c r="T454" s="15">
        <v>0</v>
      </c>
      <c r="U454" s="15">
        <v>0</v>
      </c>
      <c r="V454" s="16">
        <v>86.52</v>
      </c>
      <c r="W454" s="15">
        <v>259.56</v>
      </c>
      <c r="X454" s="15">
        <v>259.56</v>
      </c>
      <c r="Y454" s="15">
        <v>259.56</v>
      </c>
      <c r="Z454" s="15">
        <v>259.56</v>
      </c>
      <c r="AA454" s="15">
        <v>173.04</v>
      </c>
      <c r="AB454" s="15">
        <v>0</v>
      </c>
      <c r="AC454" s="15">
        <v>0</v>
      </c>
      <c r="AD454" s="15">
        <v>0</v>
      </c>
      <c r="AE454" s="15">
        <v>0</v>
      </c>
      <c r="AF454" s="15">
        <v>0</v>
      </c>
      <c r="AG454" s="15">
        <v>0</v>
      </c>
      <c r="AH454" s="15">
        <v>0</v>
      </c>
      <c r="AI454" s="15">
        <v>0</v>
      </c>
      <c r="AJ454" s="15">
        <v>0</v>
      </c>
      <c r="AK454" s="15">
        <v>0</v>
      </c>
      <c r="AL454" s="15"/>
      <c r="AM454" s="15"/>
      <c r="AN454" s="15">
        <f>SUM(M454:AM454)</f>
        <v>1297.8</v>
      </c>
      <c r="AO454" s="15">
        <f t="shared" si="44"/>
        <v>144.20000000000005</v>
      </c>
      <c r="AP454" s="80" t="s">
        <v>1586</v>
      </c>
      <c r="AQ454" s="91" t="s">
        <v>1278</v>
      </c>
      <c r="AS454" s="48">
        <f t="shared" si="61"/>
        <v>0</v>
      </c>
    </row>
    <row r="455" spans="1:45" s="47" customFormat="1" ht="50.1" customHeight="1">
      <c r="A455" s="67" t="s">
        <v>367</v>
      </c>
      <c r="B455" s="14" t="s">
        <v>360</v>
      </c>
      <c r="C455" s="14" t="s">
        <v>362</v>
      </c>
      <c r="D455" s="14" t="s">
        <v>363</v>
      </c>
      <c r="E455" s="14" t="s">
        <v>368</v>
      </c>
      <c r="F455" s="14" t="s">
        <v>364</v>
      </c>
      <c r="G455" s="46" t="s">
        <v>1104</v>
      </c>
      <c r="H455" s="14" t="s">
        <v>33</v>
      </c>
      <c r="I455" s="57">
        <v>39326</v>
      </c>
      <c r="J455" s="15">
        <v>1442</v>
      </c>
      <c r="K455" s="15">
        <f t="shared" si="41"/>
        <v>144.20000000000002</v>
      </c>
      <c r="L455" s="15">
        <f t="shared" si="42"/>
        <v>1297.8</v>
      </c>
      <c r="M455" s="15">
        <v>0</v>
      </c>
      <c r="N455" s="15">
        <v>0</v>
      </c>
      <c r="O455" s="15">
        <v>0</v>
      </c>
      <c r="P455" s="15">
        <v>0</v>
      </c>
      <c r="Q455" s="15">
        <v>0</v>
      </c>
      <c r="R455" s="15">
        <v>0</v>
      </c>
      <c r="S455" s="15">
        <v>0</v>
      </c>
      <c r="T455" s="15">
        <v>0</v>
      </c>
      <c r="U455" s="15">
        <v>0</v>
      </c>
      <c r="V455" s="16">
        <v>86.52</v>
      </c>
      <c r="W455" s="15">
        <v>259.56</v>
      </c>
      <c r="X455" s="15">
        <v>259.56</v>
      </c>
      <c r="Y455" s="15">
        <v>259.56</v>
      </c>
      <c r="Z455" s="15">
        <v>259.56</v>
      </c>
      <c r="AA455" s="15">
        <v>173.04</v>
      </c>
      <c r="AB455" s="15">
        <v>0</v>
      </c>
      <c r="AC455" s="15">
        <v>0</v>
      </c>
      <c r="AD455" s="15">
        <v>0</v>
      </c>
      <c r="AE455" s="15">
        <v>0</v>
      </c>
      <c r="AF455" s="15">
        <v>0</v>
      </c>
      <c r="AG455" s="15">
        <v>0</v>
      </c>
      <c r="AH455" s="15">
        <v>0</v>
      </c>
      <c r="AI455" s="15">
        <v>0</v>
      </c>
      <c r="AJ455" s="15">
        <v>0</v>
      </c>
      <c r="AK455" s="15">
        <v>0</v>
      </c>
      <c r="AL455" s="15"/>
      <c r="AM455" s="15"/>
      <c r="AN455" s="15">
        <f t="shared" ref="AN455:AN461" si="63">SUM(M455:AM455)</f>
        <v>1297.8</v>
      </c>
      <c r="AO455" s="15">
        <f t="shared" si="44"/>
        <v>144.20000000000005</v>
      </c>
      <c r="AP455" s="80" t="s">
        <v>171</v>
      </c>
      <c r="AQ455" s="91" t="s">
        <v>1286</v>
      </c>
      <c r="AS455" s="48">
        <f t="shared" si="61"/>
        <v>0</v>
      </c>
    </row>
    <row r="456" spans="1:45" s="47" customFormat="1" ht="50.1" customHeight="1">
      <c r="A456" s="67" t="s">
        <v>370</v>
      </c>
      <c r="B456" s="14" t="s">
        <v>360</v>
      </c>
      <c r="C456" s="46" t="s">
        <v>109</v>
      </c>
      <c r="D456" s="14" t="s">
        <v>96</v>
      </c>
      <c r="E456" s="14" t="s">
        <v>371</v>
      </c>
      <c r="F456" s="14" t="s">
        <v>369</v>
      </c>
      <c r="G456" s="46" t="s">
        <v>1104</v>
      </c>
      <c r="H456" s="14" t="s">
        <v>32</v>
      </c>
      <c r="I456" s="57">
        <v>39783</v>
      </c>
      <c r="J456" s="15">
        <v>620</v>
      </c>
      <c r="K456" s="15">
        <f t="shared" si="41"/>
        <v>62</v>
      </c>
      <c r="L456" s="15">
        <f t="shared" si="42"/>
        <v>558</v>
      </c>
      <c r="M456" s="15">
        <v>0</v>
      </c>
      <c r="N456" s="15">
        <v>0</v>
      </c>
      <c r="O456" s="15">
        <v>0</v>
      </c>
      <c r="P456" s="15">
        <v>0</v>
      </c>
      <c r="Q456" s="15">
        <v>0</v>
      </c>
      <c r="R456" s="15">
        <v>0</v>
      </c>
      <c r="S456" s="15">
        <v>0</v>
      </c>
      <c r="T456" s="15">
        <v>0</v>
      </c>
      <c r="U456" s="15">
        <v>0</v>
      </c>
      <c r="V456" s="16">
        <v>0</v>
      </c>
      <c r="W456" s="15">
        <v>0</v>
      </c>
      <c r="X456" s="15">
        <v>111.6</v>
      </c>
      <c r="Y456" s="15">
        <v>111.6</v>
      </c>
      <c r="Z456" s="15">
        <v>111.6</v>
      </c>
      <c r="AA456" s="15">
        <v>111.6</v>
      </c>
      <c r="AB456" s="15">
        <v>0</v>
      </c>
      <c r="AC456" s="15">
        <v>111.6</v>
      </c>
      <c r="AD456" s="15">
        <v>0</v>
      </c>
      <c r="AE456" s="15">
        <v>0</v>
      </c>
      <c r="AF456" s="15">
        <v>0</v>
      </c>
      <c r="AG456" s="15">
        <v>0</v>
      </c>
      <c r="AH456" s="15">
        <v>0</v>
      </c>
      <c r="AI456" s="15">
        <v>0</v>
      </c>
      <c r="AJ456" s="15">
        <v>0</v>
      </c>
      <c r="AK456" s="15">
        <v>0</v>
      </c>
      <c r="AL456" s="15"/>
      <c r="AM456" s="15"/>
      <c r="AN456" s="15">
        <f t="shared" si="63"/>
        <v>558</v>
      </c>
      <c r="AO456" s="15">
        <f t="shared" si="44"/>
        <v>62</v>
      </c>
      <c r="AP456" s="80" t="s">
        <v>1283</v>
      </c>
      <c r="AQ456" s="91" t="s">
        <v>1108</v>
      </c>
      <c r="AS456" s="48">
        <f t="shared" si="61"/>
        <v>0</v>
      </c>
    </row>
    <row r="457" spans="1:45" s="47" customFormat="1" ht="50.1" customHeight="1">
      <c r="A457" s="67" t="s">
        <v>372</v>
      </c>
      <c r="B457" s="14" t="s">
        <v>360</v>
      </c>
      <c r="C457" s="46" t="s">
        <v>109</v>
      </c>
      <c r="D457" s="14" t="s">
        <v>96</v>
      </c>
      <c r="E457" s="14" t="s">
        <v>373</v>
      </c>
      <c r="F457" s="14" t="s">
        <v>369</v>
      </c>
      <c r="G457" s="46" t="s">
        <v>1104</v>
      </c>
      <c r="H457" s="14" t="s">
        <v>32</v>
      </c>
      <c r="I457" s="57">
        <v>39783</v>
      </c>
      <c r="J457" s="15">
        <v>620</v>
      </c>
      <c r="K457" s="15">
        <f t="shared" si="41"/>
        <v>62</v>
      </c>
      <c r="L457" s="15">
        <f t="shared" si="42"/>
        <v>558</v>
      </c>
      <c r="M457" s="15">
        <v>0</v>
      </c>
      <c r="N457" s="15">
        <v>0</v>
      </c>
      <c r="O457" s="15">
        <v>0</v>
      </c>
      <c r="P457" s="15">
        <v>0</v>
      </c>
      <c r="Q457" s="15">
        <v>0</v>
      </c>
      <c r="R457" s="15">
        <v>0</v>
      </c>
      <c r="S457" s="15">
        <v>0</v>
      </c>
      <c r="T457" s="15">
        <v>0</v>
      </c>
      <c r="U457" s="15">
        <v>0</v>
      </c>
      <c r="V457" s="16">
        <v>0</v>
      </c>
      <c r="W457" s="15">
        <v>0</v>
      </c>
      <c r="X457" s="15">
        <v>111.6</v>
      </c>
      <c r="Y457" s="15">
        <v>111.6</v>
      </c>
      <c r="Z457" s="15">
        <v>111.6</v>
      </c>
      <c r="AA457" s="15">
        <v>111.6</v>
      </c>
      <c r="AB457" s="15">
        <v>0</v>
      </c>
      <c r="AC457" s="15">
        <v>111.6</v>
      </c>
      <c r="AD457" s="15">
        <v>0</v>
      </c>
      <c r="AE457" s="15">
        <v>0</v>
      </c>
      <c r="AF457" s="15">
        <v>0</v>
      </c>
      <c r="AG457" s="15">
        <v>0</v>
      </c>
      <c r="AH457" s="15">
        <v>0</v>
      </c>
      <c r="AI457" s="15">
        <v>0</v>
      </c>
      <c r="AJ457" s="15">
        <v>0</v>
      </c>
      <c r="AK457" s="15">
        <v>0</v>
      </c>
      <c r="AL457" s="15"/>
      <c r="AM457" s="15"/>
      <c r="AN457" s="15">
        <f t="shared" si="63"/>
        <v>558</v>
      </c>
      <c r="AO457" s="15">
        <f t="shared" si="44"/>
        <v>62</v>
      </c>
      <c r="AP457" s="80" t="s">
        <v>1276</v>
      </c>
      <c r="AQ457" s="91" t="s">
        <v>175</v>
      </c>
      <c r="AS457" s="48">
        <f t="shared" si="61"/>
        <v>0</v>
      </c>
    </row>
    <row r="458" spans="1:45" s="47" customFormat="1" ht="50.1" customHeight="1">
      <c r="A458" s="67" t="s">
        <v>375</v>
      </c>
      <c r="B458" s="14" t="s">
        <v>360</v>
      </c>
      <c r="C458" s="46" t="s">
        <v>362</v>
      </c>
      <c r="D458" s="14" t="s">
        <v>363</v>
      </c>
      <c r="E458" s="14" t="s">
        <v>376</v>
      </c>
      <c r="F458" s="14" t="s">
        <v>374</v>
      </c>
      <c r="G458" s="46" t="s">
        <v>1104</v>
      </c>
      <c r="H458" s="14" t="s">
        <v>32</v>
      </c>
      <c r="I458" s="57">
        <v>40603</v>
      </c>
      <c r="J458" s="15">
        <v>1350</v>
      </c>
      <c r="K458" s="15">
        <f t="shared" si="41"/>
        <v>135</v>
      </c>
      <c r="L458" s="15">
        <f t="shared" si="42"/>
        <v>1215</v>
      </c>
      <c r="M458" s="15">
        <v>0</v>
      </c>
      <c r="N458" s="15">
        <v>0</v>
      </c>
      <c r="O458" s="15">
        <v>0</v>
      </c>
      <c r="P458" s="15">
        <v>0</v>
      </c>
      <c r="Q458" s="15">
        <v>0</v>
      </c>
      <c r="R458" s="15">
        <v>0</v>
      </c>
      <c r="S458" s="15">
        <v>0</v>
      </c>
      <c r="T458" s="15">
        <v>0</v>
      </c>
      <c r="U458" s="15">
        <v>0</v>
      </c>
      <c r="V458" s="16">
        <v>0</v>
      </c>
      <c r="W458" s="16">
        <v>0</v>
      </c>
      <c r="X458" s="16">
        <v>0</v>
      </c>
      <c r="Y458" s="16">
        <v>0</v>
      </c>
      <c r="Z458" s="16">
        <v>182.25</v>
      </c>
      <c r="AA458" s="15">
        <v>243</v>
      </c>
      <c r="AB458" s="15">
        <v>0</v>
      </c>
      <c r="AC458" s="16">
        <v>243</v>
      </c>
      <c r="AD458" s="15">
        <v>243</v>
      </c>
      <c r="AE458" s="15">
        <v>243</v>
      </c>
      <c r="AF458" s="15">
        <v>0</v>
      </c>
      <c r="AG458" s="15">
        <v>60.75</v>
      </c>
      <c r="AH458" s="15">
        <v>0</v>
      </c>
      <c r="AI458" s="15">
        <v>0</v>
      </c>
      <c r="AJ458" s="15">
        <v>0</v>
      </c>
      <c r="AK458" s="15">
        <v>0</v>
      </c>
      <c r="AL458" s="15"/>
      <c r="AM458" s="15"/>
      <c r="AN458" s="15">
        <f t="shared" si="63"/>
        <v>1215</v>
      </c>
      <c r="AO458" s="15">
        <f t="shared" si="44"/>
        <v>135</v>
      </c>
      <c r="AP458" s="80" t="s">
        <v>1755</v>
      </c>
      <c r="AQ458" s="91" t="s">
        <v>1323</v>
      </c>
      <c r="AS458" s="48">
        <f t="shared" si="61"/>
        <v>0</v>
      </c>
    </row>
    <row r="459" spans="1:45" s="47" customFormat="1" ht="50.1" customHeight="1">
      <c r="A459" s="67" t="s">
        <v>378</v>
      </c>
      <c r="B459" s="14" t="s">
        <v>360</v>
      </c>
      <c r="C459" s="46" t="s">
        <v>362</v>
      </c>
      <c r="D459" s="14" t="s">
        <v>363</v>
      </c>
      <c r="E459" s="14" t="s">
        <v>379</v>
      </c>
      <c r="F459" s="14" t="s">
        <v>377</v>
      </c>
      <c r="G459" s="46" t="s">
        <v>1104</v>
      </c>
      <c r="H459" s="46" t="s">
        <v>18</v>
      </c>
      <c r="I459" s="57">
        <v>40878</v>
      </c>
      <c r="J459" s="15">
        <v>1345</v>
      </c>
      <c r="K459" s="15">
        <f t="shared" si="41"/>
        <v>134.5</v>
      </c>
      <c r="L459" s="15">
        <f t="shared" si="42"/>
        <v>1210.5</v>
      </c>
      <c r="M459" s="15">
        <v>0</v>
      </c>
      <c r="N459" s="15">
        <f>M459*10%</f>
        <v>0</v>
      </c>
      <c r="O459" s="15">
        <v>0</v>
      </c>
      <c r="P459" s="15">
        <v>0</v>
      </c>
      <c r="Q459" s="15">
        <v>0</v>
      </c>
      <c r="R459" s="15">
        <v>0</v>
      </c>
      <c r="S459" s="15">
        <v>0</v>
      </c>
      <c r="T459" s="15">
        <v>0</v>
      </c>
      <c r="U459" s="15">
        <v>0</v>
      </c>
      <c r="V459" s="16">
        <v>0</v>
      </c>
      <c r="W459" s="15">
        <v>0</v>
      </c>
      <c r="X459" s="15">
        <v>0</v>
      </c>
      <c r="Y459" s="15">
        <v>0</v>
      </c>
      <c r="Z459" s="15">
        <v>0</v>
      </c>
      <c r="AA459" s="15">
        <v>242.1</v>
      </c>
      <c r="AB459" s="15">
        <v>0</v>
      </c>
      <c r="AC459" s="15">
        <v>242.1</v>
      </c>
      <c r="AD459" s="15">
        <v>242.1</v>
      </c>
      <c r="AE459" s="15">
        <v>242.1</v>
      </c>
      <c r="AF459" s="15">
        <v>0</v>
      </c>
      <c r="AG459" s="15">
        <v>242.1</v>
      </c>
      <c r="AH459" s="15">
        <v>0</v>
      </c>
      <c r="AI459" s="15">
        <v>0</v>
      </c>
      <c r="AJ459" s="15">
        <v>0</v>
      </c>
      <c r="AK459" s="15">
        <v>0</v>
      </c>
      <c r="AL459" s="15"/>
      <c r="AM459" s="15"/>
      <c r="AN459" s="15">
        <f t="shared" si="63"/>
        <v>1210.5</v>
      </c>
      <c r="AO459" s="15">
        <f t="shared" si="44"/>
        <v>134.5</v>
      </c>
      <c r="AP459" s="80" t="s">
        <v>344</v>
      </c>
      <c r="AQ459" s="91" t="s">
        <v>189</v>
      </c>
      <c r="AS459" s="48">
        <f t="shared" si="61"/>
        <v>0</v>
      </c>
    </row>
    <row r="460" spans="1:45" s="47" customFormat="1" ht="50.1" customHeight="1">
      <c r="A460" s="67" t="s">
        <v>380</v>
      </c>
      <c r="B460" s="14" t="s">
        <v>360</v>
      </c>
      <c r="C460" s="46" t="s">
        <v>362</v>
      </c>
      <c r="D460" s="14" t="s">
        <v>363</v>
      </c>
      <c r="E460" s="14" t="s">
        <v>381</v>
      </c>
      <c r="F460" s="14" t="s">
        <v>377</v>
      </c>
      <c r="G460" s="46" t="s">
        <v>1104</v>
      </c>
      <c r="H460" s="46" t="s">
        <v>18</v>
      </c>
      <c r="I460" s="57">
        <v>40878</v>
      </c>
      <c r="J460" s="15">
        <v>1345</v>
      </c>
      <c r="K460" s="15">
        <f t="shared" si="41"/>
        <v>134.5</v>
      </c>
      <c r="L460" s="15">
        <f t="shared" si="42"/>
        <v>1210.5</v>
      </c>
      <c r="M460" s="15">
        <v>0</v>
      </c>
      <c r="N460" s="15">
        <f>M460*10%</f>
        <v>0</v>
      </c>
      <c r="O460" s="15">
        <v>0</v>
      </c>
      <c r="P460" s="15">
        <v>0</v>
      </c>
      <c r="Q460" s="15">
        <v>0</v>
      </c>
      <c r="R460" s="15">
        <v>0</v>
      </c>
      <c r="S460" s="15">
        <v>0</v>
      </c>
      <c r="T460" s="15">
        <v>0</v>
      </c>
      <c r="U460" s="15">
        <v>0</v>
      </c>
      <c r="V460" s="16">
        <v>0</v>
      </c>
      <c r="W460" s="15">
        <v>0</v>
      </c>
      <c r="X460" s="15">
        <v>0</v>
      </c>
      <c r="Y460" s="15">
        <v>0</v>
      </c>
      <c r="Z460" s="15">
        <v>0</v>
      </c>
      <c r="AA460" s="15">
        <v>242.1</v>
      </c>
      <c r="AB460" s="15">
        <v>0</v>
      </c>
      <c r="AC460" s="15">
        <v>242.1</v>
      </c>
      <c r="AD460" s="15">
        <v>242.1</v>
      </c>
      <c r="AE460" s="15">
        <v>242.1</v>
      </c>
      <c r="AF460" s="15">
        <v>0</v>
      </c>
      <c r="AG460" s="15">
        <v>242.1</v>
      </c>
      <c r="AH460" s="15">
        <v>0</v>
      </c>
      <c r="AI460" s="15">
        <v>0</v>
      </c>
      <c r="AJ460" s="15">
        <v>0</v>
      </c>
      <c r="AK460" s="15">
        <v>0</v>
      </c>
      <c r="AL460" s="15"/>
      <c r="AM460" s="15"/>
      <c r="AN460" s="15">
        <f t="shared" si="63"/>
        <v>1210.5</v>
      </c>
      <c r="AO460" s="15">
        <f t="shared" si="44"/>
        <v>134.5</v>
      </c>
      <c r="AP460" s="80" t="s">
        <v>1301</v>
      </c>
      <c r="AQ460" s="91" t="s">
        <v>129</v>
      </c>
      <c r="AS460" s="48">
        <f t="shared" si="61"/>
        <v>0</v>
      </c>
    </row>
    <row r="461" spans="1:45" s="47" customFormat="1" ht="50.1" customHeight="1">
      <c r="A461" s="181" t="s">
        <v>1508</v>
      </c>
      <c r="B461" s="60" t="s">
        <v>360</v>
      </c>
      <c r="C461" s="14" t="s">
        <v>679</v>
      </c>
      <c r="D461" s="61" t="s">
        <v>1505</v>
      </c>
      <c r="E461" s="65" t="s">
        <v>1506</v>
      </c>
      <c r="F461" s="66" t="s">
        <v>1507</v>
      </c>
      <c r="G461" s="14" t="s">
        <v>1104</v>
      </c>
      <c r="H461" s="46" t="s">
        <v>10</v>
      </c>
      <c r="I461" s="68">
        <v>42339</v>
      </c>
      <c r="J461" s="62">
        <v>744</v>
      </c>
      <c r="K461" s="15">
        <f t="shared" si="41"/>
        <v>74.400000000000006</v>
      </c>
      <c r="L461" s="15">
        <f t="shared" si="42"/>
        <v>669.6</v>
      </c>
      <c r="M461" s="15">
        <v>0</v>
      </c>
      <c r="N461" s="15">
        <v>0</v>
      </c>
      <c r="O461" s="15">
        <v>0</v>
      </c>
      <c r="P461" s="15">
        <v>0</v>
      </c>
      <c r="Q461" s="15">
        <v>0</v>
      </c>
      <c r="R461" s="15">
        <v>0</v>
      </c>
      <c r="S461" s="15">
        <v>0</v>
      </c>
      <c r="T461" s="15">
        <v>0</v>
      </c>
      <c r="U461" s="15">
        <v>0</v>
      </c>
      <c r="V461" s="15">
        <v>0</v>
      </c>
      <c r="W461" s="15">
        <v>0</v>
      </c>
      <c r="X461" s="15">
        <v>0</v>
      </c>
      <c r="Y461" s="15">
        <v>0</v>
      </c>
      <c r="Z461" s="15">
        <v>0</v>
      </c>
      <c r="AA461" s="15">
        <v>0</v>
      </c>
      <c r="AB461" s="15">
        <v>0</v>
      </c>
      <c r="AC461" s="15">
        <v>0</v>
      </c>
      <c r="AD461" s="15">
        <v>0</v>
      </c>
      <c r="AE461" s="15">
        <v>0</v>
      </c>
      <c r="AF461" s="15">
        <v>0</v>
      </c>
      <c r="AG461" s="15">
        <v>133.91999999999999</v>
      </c>
      <c r="AH461" s="15">
        <v>0</v>
      </c>
      <c r="AI461" s="15">
        <v>133.91999999999999</v>
      </c>
      <c r="AJ461" s="15">
        <v>133.91999999999999</v>
      </c>
      <c r="AK461" s="15">
        <v>133.91999999999999</v>
      </c>
      <c r="AL461" s="15">
        <v>133.91999999999999</v>
      </c>
      <c r="AM461" s="15"/>
      <c r="AN461" s="15">
        <f t="shared" si="63"/>
        <v>669.59999999999991</v>
      </c>
      <c r="AO461" s="15">
        <f t="shared" si="44"/>
        <v>74.400000000000091</v>
      </c>
      <c r="AP461" s="80" t="s">
        <v>1765</v>
      </c>
      <c r="AQ461" s="91" t="s">
        <v>1828</v>
      </c>
      <c r="AS461" s="48">
        <f t="shared" si="61"/>
        <v>0</v>
      </c>
    </row>
    <row r="462" spans="1:45" s="5" customFormat="1" ht="50.1" customHeight="1">
      <c r="A462" s="59" t="s">
        <v>1746</v>
      </c>
      <c r="B462" s="60" t="s">
        <v>360</v>
      </c>
      <c r="C462" s="14" t="s">
        <v>1748</v>
      </c>
      <c r="D462" s="61" t="s">
        <v>363</v>
      </c>
      <c r="E462" s="65" t="s">
        <v>1749</v>
      </c>
      <c r="F462" s="66" t="s">
        <v>1751</v>
      </c>
      <c r="G462" s="14" t="s">
        <v>1104</v>
      </c>
      <c r="H462" s="46" t="s">
        <v>1686</v>
      </c>
      <c r="I462" s="68">
        <v>42664</v>
      </c>
      <c r="J462" s="62">
        <v>895</v>
      </c>
      <c r="K462" s="15">
        <f t="shared" si="41"/>
        <v>89.5</v>
      </c>
      <c r="L462" s="15">
        <f t="shared" si="42"/>
        <v>805.5</v>
      </c>
      <c r="M462" s="15">
        <v>0</v>
      </c>
      <c r="N462" s="15">
        <v>0</v>
      </c>
      <c r="O462" s="15">
        <v>0</v>
      </c>
      <c r="P462" s="15">
        <v>0</v>
      </c>
      <c r="Q462" s="15">
        <v>0</v>
      </c>
      <c r="R462" s="15">
        <v>0</v>
      </c>
      <c r="S462" s="15">
        <v>0</v>
      </c>
      <c r="T462" s="15">
        <v>0</v>
      </c>
      <c r="U462" s="15">
        <v>0</v>
      </c>
      <c r="V462" s="15">
        <v>0</v>
      </c>
      <c r="W462" s="15">
        <v>0</v>
      </c>
      <c r="X462" s="15">
        <v>0</v>
      </c>
      <c r="Y462" s="15">
        <v>0</v>
      </c>
      <c r="Z462" s="15">
        <v>0</v>
      </c>
      <c r="AA462" s="15">
        <v>0</v>
      </c>
      <c r="AB462" s="15">
        <v>0</v>
      </c>
      <c r="AC462" s="15">
        <v>0</v>
      </c>
      <c r="AD462" s="15">
        <v>0</v>
      </c>
      <c r="AE462" s="15">
        <v>0</v>
      </c>
      <c r="AF462" s="15">
        <v>0</v>
      </c>
      <c r="AG462" s="15">
        <v>147.68</v>
      </c>
      <c r="AH462" s="15">
        <v>-120.83</v>
      </c>
      <c r="AI462" s="15">
        <v>161.1</v>
      </c>
      <c r="AJ462" s="15">
        <v>161.1</v>
      </c>
      <c r="AK462" s="15">
        <v>161.1</v>
      </c>
      <c r="AL462" s="15">
        <v>161.1</v>
      </c>
      <c r="AM462" s="63">
        <v>93.97</v>
      </c>
      <c r="AN462" s="15">
        <f t="shared" ref="AN462:AN482" si="64">SUM(M462:AM462)</f>
        <v>765.22</v>
      </c>
      <c r="AO462" s="15">
        <f t="shared" si="44"/>
        <v>129.77999999999997</v>
      </c>
      <c r="AP462" s="14" t="s">
        <v>1301</v>
      </c>
      <c r="AQ462" s="43" t="s">
        <v>129</v>
      </c>
      <c r="AS462" s="34">
        <f t="shared" si="61"/>
        <v>40.279999999999973</v>
      </c>
    </row>
    <row r="463" spans="1:45" s="5" customFormat="1" ht="50.1" customHeight="1">
      <c r="A463" s="59" t="s">
        <v>1747</v>
      </c>
      <c r="B463" s="60" t="s">
        <v>360</v>
      </c>
      <c r="C463" s="14" t="s">
        <v>1748</v>
      </c>
      <c r="D463" s="61" t="s">
        <v>363</v>
      </c>
      <c r="E463" s="65" t="s">
        <v>1750</v>
      </c>
      <c r="F463" s="66" t="s">
        <v>1751</v>
      </c>
      <c r="G463" s="14" t="s">
        <v>1104</v>
      </c>
      <c r="H463" s="46" t="s">
        <v>1686</v>
      </c>
      <c r="I463" s="68">
        <v>42664</v>
      </c>
      <c r="J463" s="62">
        <v>895</v>
      </c>
      <c r="K463" s="15">
        <f t="shared" si="41"/>
        <v>89.5</v>
      </c>
      <c r="L463" s="15">
        <f t="shared" si="42"/>
        <v>805.5</v>
      </c>
      <c r="M463" s="15">
        <v>0</v>
      </c>
      <c r="N463" s="15">
        <v>0</v>
      </c>
      <c r="O463" s="15">
        <v>0</v>
      </c>
      <c r="P463" s="15">
        <v>0</v>
      </c>
      <c r="Q463" s="15">
        <v>0</v>
      </c>
      <c r="R463" s="15">
        <v>0</v>
      </c>
      <c r="S463" s="15">
        <v>0</v>
      </c>
      <c r="T463" s="15">
        <v>0</v>
      </c>
      <c r="U463" s="15">
        <v>0</v>
      </c>
      <c r="V463" s="15">
        <v>0</v>
      </c>
      <c r="W463" s="15">
        <v>0</v>
      </c>
      <c r="X463" s="15">
        <v>0</v>
      </c>
      <c r="Y463" s="15">
        <v>0</v>
      </c>
      <c r="Z463" s="15">
        <v>0</v>
      </c>
      <c r="AA463" s="15">
        <v>0</v>
      </c>
      <c r="AB463" s="15">
        <v>0</v>
      </c>
      <c r="AC463" s="15">
        <v>0</v>
      </c>
      <c r="AD463" s="15">
        <v>0</v>
      </c>
      <c r="AE463" s="15">
        <v>0</v>
      </c>
      <c r="AF463" s="15">
        <v>0</v>
      </c>
      <c r="AG463" s="15">
        <v>147.68</v>
      </c>
      <c r="AH463" s="15">
        <v>-120.83</v>
      </c>
      <c r="AI463" s="15">
        <v>161.1</v>
      </c>
      <c r="AJ463" s="15">
        <v>161.1</v>
      </c>
      <c r="AK463" s="15">
        <v>161.1</v>
      </c>
      <c r="AL463" s="15">
        <v>161.1</v>
      </c>
      <c r="AM463" s="63">
        <v>93.97</v>
      </c>
      <c r="AN463" s="15">
        <f t="shared" si="64"/>
        <v>765.22</v>
      </c>
      <c r="AO463" s="15">
        <f t="shared" si="44"/>
        <v>129.77999999999997</v>
      </c>
      <c r="AP463" s="14" t="s">
        <v>1301</v>
      </c>
      <c r="AQ463" s="43" t="s">
        <v>510</v>
      </c>
      <c r="AS463" s="34">
        <f t="shared" si="61"/>
        <v>40.279999999999973</v>
      </c>
    </row>
    <row r="464" spans="1:45" s="5" customFormat="1" ht="50.1" customHeight="1">
      <c r="A464" s="59" t="s">
        <v>1766</v>
      </c>
      <c r="B464" s="60" t="s">
        <v>360</v>
      </c>
      <c r="C464" s="14" t="s">
        <v>679</v>
      </c>
      <c r="D464" s="61" t="s">
        <v>1505</v>
      </c>
      <c r="E464" s="65" t="s">
        <v>1756</v>
      </c>
      <c r="F464" s="66" t="s">
        <v>1832</v>
      </c>
      <c r="G464" s="14" t="s">
        <v>1104</v>
      </c>
      <c r="H464" s="46" t="s">
        <v>32</v>
      </c>
      <c r="I464" s="68">
        <v>42668</v>
      </c>
      <c r="J464" s="62">
        <v>904</v>
      </c>
      <c r="K464" s="15">
        <f t="shared" si="41"/>
        <v>90.4</v>
      </c>
      <c r="L464" s="15">
        <f t="shared" si="42"/>
        <v>813.6</v>
      </c>
      <c r="M464" s="15">
        <v>0</v>
      </c>
      <c r="N464" s="15">
        <v>0</v>
      </c>
      <c r="O464" s="15">
        <v>0</v>
      </c>
      <c r="P464" s="15">
        <v>0</v>
      </c>
      <c r="Q464" s="15">
        <v>0</v>
      </c>
      <c r="R464" s="15">
        <v>0</v>
      </c>
      <c r="S464" s="15">
        <v>0</v>
      </c>
      <c r="T464" s="15">
        <v>0</v>
      </c>
      <c r="U464" s="15">
        <v>0</v>
      </c>
      <c r="V464" s="15">
        <v>0</v>
      </c>
      <c r="W464" s="15">
        <v>0</v>
      </c>
      <c r="X464" s="15">
        <v>0</v>
      </c>
      <c r="Y464" s="15">
        <v>0</v>
      </c>
      <c r="Z464" s="15">
        <v>0</v>
      </c>
      <c r="AA464" s="15">
        <v>0</v>
      </c>
      <c r="AB464" s="15">
        <v>0</v>
      </c>
      <c r="AC464" s="15">
        <v>0</v>
      </c>
      <c r="AD464" s="15">
        <v>0</v>
      </c>
      <c r="AE464" s="15">
        <v>0</v>
      </c>
      <c r="AF464" s="15">
        <v>0</v>
      </c>
      <c r="AG464" s="15">
        <v>149.16</v>
      </c>
      <c r="AH464" s="15">
        <v>-122.04</v>
      </c>
      <c r="AI464" s="15">
        <v>162.72</v>
      </c>
      <c r="AJ464" s="15">
        <v>162.72</v>
      </c>
      <c r="AK464" s="15">
        <v>162.72</v>
      </c>
      <c r="AL464" s="15">
        <v>162.72</v>
      </c>
      <c r="AM464" s="63">
        <v>94.92</v>
      </c>
      <c r="AN464" s="15">
        <f t="shared" si="64"/>
        <v>772.92</v>
      </c>
      <c r="AO464" s="15">
        <f t="shared" si="44"/>
        <v>131.08000000000004</v>
      </c>
      <c r="AP464" s="14" t="s">
        <v>1479</v>
      </c>
      <c r="AQ464" s="43" t="s">
        <v>1769</v>
      </c>
      <c r="AS464" s="34">
        <f t="shared" si="61"/>
        <v>40.680000000000064</v>
      </c>
    </row>
    <row r="465" spans="1:45" s="5" customFormat="1" ht="50.1" customHeight="1">
      <c r="A465" s="59" t="s">
        <v>1767</v>
      </c>
      <c r="B465" s="60" t="s">
        <v>360</v>
      </c>
      <c r="C465" s="14" t="s">
        <v>679</v>
      </c>
      <c r="D465" s="61" t="s">
        <v>1505</v>
      </c>
      <c r="E465" s="65" t="s">
        <v>1768</v>
      </c>
      <c r="F465" s="66" t="s">
        <v>1832</v>
      </c>
      <c r="G465" s="14" t="s">
        <v>1104</v>
      </c>
      <c r="H465" s="46" t="s">
        <v>32</v>
      </c>
      <c r="I465" s="68">
        <v>42684</v>
      </c>
      <c r="J465" s="62">
        <v>904</v>
      </c>
      <c r="K465" s="15">
        <f t="shared" si="41"/>
        <v>90.4</v>
      </c>
      <c r="L465" s="15">
        <f t="shared" si="42"/>
        <v>813.6</v>
      </c>
      <c r="M465" s="15">
        <v>0</v>
      </c>
      <c r="N465" s="15">
        <v>0</v>
      </c>
      <c r="O465" s="15">
        <v>0</v>
      </c>
      <c r="P465" s="15">
        <v>0</v>
      </c>
      <c r="Q465" s="15">
        <v>0</v>
      </c>
      <c r="R465" s="15">
        <v>0</v>
      </c>
      <c r="S465" s="15">
        <v>0</v>
      </c>
      <c r="T465" s="15">
        <v>0</v>
      </c>
      <c r="U465" s="15">
        <v>0</v>
      </c>
      <c r="V465" s="15">
        <v>0</v>
      </c>
      <c r="W465" s="15">
        <v>0</v>
      </c>
      <c r="X465" s="15">
        <v>0</v>
      </c>
      <c r="Y465" s="15">
        <v>0</v>
      </c>
      <c r="Z465" s="15">
        <v>0</v>
      </c>
      <c r="AA465" s="15">
        <v>0</v>
      </c>
      <c r="AB465" s="15">
        <v>0</v>
      </c>
      <c r="AC465" s="15">
        <v>0</v>
      </c>
      <c r="AD465" s="15">
        <v>0</v>
      </c>
      <c r="AE465" s="15">
        <v>0</v>
      </c>
      <c r="AF465" s="15">
        <v>0</v>
      </c>
      <c r="AG465" s="15">
        <v>149.16</v>
      </c>
      <c r="AH465" s="15">
        <v>-122.04</v>
      </c>
      <c r="AI465" s="15">
        <v>162.72</v>
      </c>
      <c r="AJ465" s="15">
        <v>162.72</v>
      </c>
      <c r="AK465" s="15">
        <v>162.72</v>
      </c>
      <c r="AL465" s="15">
        <v>162.72</v>
      </c>
      <c r="AM465" s="63">
        <v>94.92</v>
      </c>
      <c r="AN465" s="15">
        <f t="shared" si="64"/>
        <v>772.92</v>
      </c>
      <c r="AO465" s="15">
        <f t="shared" si="44"/>
        <v>131.08000000000004</v>
      </c>
      <c r="AP465" s="14" t="s">
        <v>1297</v>
      </c>
      <c r="AQ465" s="43" t="s">
        <v>1939</v>
      </c>
      <c r="AS465" s="34">
        <f t="shared" si="61"/>
        <v>40.680000000000064</v>
      </c>
    </row>
    <row r="466" spans="1:45" s="5" customFormat="1" ht="50.1" customHeight="1">
      <c r="A466" s="59" t="s">
        <v>1902</v>
      </c>
      <c r="B466" s="60" t="s">
        <v>360</v>
      </c>
      <c r="C466" s="14" t="s">
        <v>126</v>
      </c>
      <c r="D466" s="61" t="s">
        <v>170</v>
      </c>
      <c r="E466" s="65" t="s">
        <v>1903</v>
      </c>
      <c r="F466" s="66" t="s">
        <v>1904</v>
      </c>
      <c r="G466" s="14" t="s">
        <v>1104</v>
      </c>
      <c r="H466" s="46" t="s">
        <v>1686</v>
      </c>
      <c r="I466" s="68">
        <v>43084</v>
      </c>
      <c r="J466" s="62">
        <v>875</v>
      </c>
      <c r="K466" s="15">
        <f t="shared" ref="K466:K479" si="65">+J466*0.1</f>
        <v>87.5</v>
      </c>
      <c r="L466" s="15">
        <f t="shared" ref="L466:L479" si="66">+J466-K466</f>
        <v>787.5</v>
      </c>
      <c r="M466" s="15">
        <v>0</v>
      </c>
      <c r="N466" s="15">
        <v>0</v>
      </c>
      <c r="O466" s="15">
        <v>0</v>
      </c>
      <c r="P466" s="15">
        <v>0</v>
      </c>
      <c r="Q466" s="15">
        <v>0</v>
      </c>
      <c r="R466" s="15">
        <v>0</v>
      </c>
      <c r="S466" s="15">
        <v>0</v>
      </c>
      <c r="T466" s="15">
        <v>0</v>
      </c>
      <c r="U466" s="15">
        <v>0</v>
      </c>
      <c r="V466" s="15">
        <v>0</v>
      </c>
      <c r="W466" s="15">
        <v>0</v>
      </c>
      <c r="X466" s="15">
        <v>0</v>
      </c>
      <c r="Y466" s="15">
        <v>0</v>
      </c>
      <c r="Z466" s="15">
        <v>0</v>
      </c>
      <c r="AA466" s="15">
        <v>0</v>
      </c>
      <c r="AB466" s="15">
        <v>0</v>
      </c>
      <c r="AC466" s="15">
        <v>0</v>
      </c>
      <c r="AD466" s="15">
        <v>0</v>
      </c>
      <c r="AE466" s="15">
        <v>0</v>
      </c>
      <c r="AF466" s="15">
        <v>0</v>
      </c>
      <c r="AG466" s="15">
        <v>0</v>
      </c>
      <c r="AH466" s="15">
        <v>0</v>
      </c>
      <c r="AI466" s="15">
        <v>0</v>
      </c>
      <c r="AJ466" s="15">
        <v>157.5</v>
      </c>
      <c r="AK466" s="15">
        <v>157.5</v>
      </c>
      <c r="AL466" s="15">
        <v>157.5</v>
      </c>
      <c r="AM466" s="63">
        <v>91.87</v>
      </c>
      <c r="AN466" s="15">
        <f t="shared" si="64"/>
        <v>564.37</v>
      </c>
      <c r="AO466" s="15">
        <f t="shared" si="44"/>
        <v>310.63</v>
      </c>
      <c r="AP466" s="14" t="s">
        <v>1905</v>
      </c>
      <c r="AQ466" s="43" t="s">
        <v>174</v>
      </c>
      <c r="AS466" s="34">
        <f t="shared" si="61"/>
        <v>223.13</v>
      </c>
    </row>
    <row r="467" spans="1:45" s="5" customFormat="1" ht="50.1" customHeight="1">
      <c r="A467" s="59" t="s">
        <v>1906</v>
      </c>
      <c r="B467" s="60" t="s">
        <v>360</v>
      </c>
      <c r="C467" s="14" t="s">
        <v>126</v>
      </c>
      <c r="D467" s="61" t="s">
        <v>170</v>
      </c>
      <c r="E467" s="65" t="s">
        <v>1908</v>
      </c>
      <c r="F467" s="66" t="s">
        <v>1910</v>
      </c>
      <c r="G467" s="14" t="s">
        <v>1104</v>
      </c>
      <c r="H467" s="46" t="s">
        <v>1686</v>
      </c>
      <c r="I467" s="57">
        <v>43088</v>
      </c>
      <c r="J467" s="62">
        <v>1243.05</v>
      </c>
      <c r="K467" s="15">
        <f t="shared" si="65"/>
        <v>124.30500000000001</v>
      </c>
      <c r="L467" s="15">
        <f t="shared" si="66"/>
        <v>1118.7449999999999</v>
      </c>
      <c r="M467" s="15">
        <v>0</v>
      </c>
      <c r="N467" s="15">
        <v>0</v>
      </c>
      <c r="O467" s="15">
        <v>0</v>
      </c>
      <c r="P467" s="15">
        <v>0</v>
      </c>
      <c r="Q467" s="15">
        <v>0</v>
      </c>
      <c r="R467" s="15">
        <v>0</v>
      </c>
      <c r="S467" s="15">
        <v>0</v>
      </c>
      <c r="T467" s="15">
        <v>0</v>
      </c>
      <c r="U467" s="15">
        <v>0</v>
      </c>
      <c r="V467" s="15">
        <v>0</v>
      </c>
      <c r="W467" s="15">
        <v>0</v>
      </c>
      <c r="X467" s="15">
        <v>0</v>
      </c>
      <c r="Y467" s="15">
        <v>0</v>
      </c>
      <c r="Z467" s="15">
        <v>0</v>
      </c>
      <c r="AA467" s="15">
        <v>0</v>
      </c>
      <c r="AB467" s="15">
        <v>0</v>
      </c>
      <c r="AC467" s="15">
        <v>0</v>
      </c>
      <c r="AD467" s="15">
        <v>0</v>
      </c>
      <c r="AE467" s="15">
        <v>0</v>
      </c>
      <c r="AF467" s="15">
        <v>0</v>
      </c>
      <c r="AG467" s="15">
        <v>0</v>
      </c>
      <c r="AH467" s="15">
        <v>0</v>
      </c>
      <c r="AI467" s="15">
        <v>0</v>
      </c>
      <c r="AJ467" s="15">
        <v>223.75</v>
      </c>
      <c r="AK467" s="15">
        <v>223.75</v>
      </c>
      <c r="AL467" s="15">
        <v>223.75</v>
      </c>
      <c r="AM467" s="63">
        <v>130.51</v>
      </c>
      <c r="AN467" s="15">
        <f t="shared" si="64"/>
        <v>801.76</v>
      </c>
      <c r="AO467" s="15">
        <f t="shared" si="44"/>
        <v>441.28999999999996</v>
      </c>
      <c r="AP467" s="14" t="s">
        <v>1109</v>
      </c>
      <c r="AQ467" s="43" t="s">
        <v>1108</v>
      </c>
      <c r="AS467" s="34">
        <f t="shared" si="61"/>
        <v>316.9849999999999</v>
      </c>
    </row>
    <row r="468" spans="1:45" s="5" customFormat="1" ht="50.1" customHeight="1">
      <c r="A468" s="59" t="s">
        <v>1907</v>
      </c>
      <c r="B468" s="60" t="s">
        <v>360</v>
      </c>
      <c r="C468" s="14" t="s">
        <v>126</v>
      </c>
      <c r="D468" s="61" t="s">
        <v>170</v>
      </c>
      <c r="E468" s="65" t="s">
        <v>1909</v>
      </c>
      <c r="F468" s="66" t="s">
        <v>1910</v>
      </c>
      <c r="G468" s="14" t="s">
        <v>1104</v>
      </c>
      <c r="H468" s="46" t="s">
        <v>1686</v>
      </c>
      <c r="I468" s="57">
        <v>43088</v>
      </c>
      <c r="J468" s="62">
        <v>1243.05</v>
      </c>
      <c r="K468" s="15">
        <f t="shared" si="65"/>
        <v>124.30500000000001</v>
      </c>
      <c r="L468" s="15">
        <f t="shared" si="66"/>
        <v>1118.7449999999999</v>
      </c>
      <c r="M468" s="15">
        <v>0</v>
      </c>
      <c r="N468" s="15">
        <v>0</v>
      </c>
      <c r="O468" s="15">
        <v>0</v>
      </c>
      <c r="P468" s="15">
        <v>0</v>
      </c>
      <c r="Q468" s="15">
        <v>0</v>
      </c>
      <c r="R468" s="15">
        <v>0</v>
      </c>
      <c r="S468" s="15">
        <v>0</v>
      </c>
      <c r="T468" s="15">
        <v>0</v>
      </c>
      <c r="U468" s="15">
        <v>0</v>
      </c>
      <c r="V468" s="15">
        <v>0</v>
      </c>
      <c r="W468" s="15">
        <v>0</v>
      </c>
      <c r="X468" s="15">
        <v>0</v>
      </c>
      <c r="Y468" s="15">
        <v>0</v>
      </c>
      <c r="Z468" s="15">
        <v>0</v>
      </c>
      <c r="AA468" s="15">
        <v>0</v>
      </c>
      <c r="AB468" s="15">
        <v>0</v>
      </c>
      <c r="AC468" s="15">
        <v>0</v>
      </c>
      <c r="AD468" s="15">
        <v>0</v>
      </c>
      <c r="AE468" s="15">
        <v>0</v>
      </c>
      <c r="AF468" s="15">
        <v>0</v>
      </c>
      <c r="AG468" s="15">
        <v>0</v>
      </c>
      <c r="AH468" s="15">
        <v>0</v>
      </c>
      <c r="AI468" s="15">
        <v>0</v>
      </c>
      <c r="AJ468" s="15">
        <v>223.75</v>
      </c>
      <c r="AK468" s="15">
        <v>223.75</v>
      </c>
      <c r="AL468" s="15">
        <v>223.75</v>
      </c>
      <c r="AM468" s="63">
        <v>130.51</v>
      </c>
      <c r="AN468" s="15">
        <f t="shared" si="64"/>
        <v>801.76</v>
      </c>
      <c r="AO468" s="15">
        <f t="shared" si="44"/>
        <v>441.28999999999996</v>
      </c>
      <c r="AP468" s="14" t="s">
        <v>1109</v>
      </c>
      <c r="AQ468" s="43" t="s">
        <v>1108</v>
      </c>
      <c r="AS468" s="34">
        <f t="shared" si="61"/>
        <v>316.9849999999999</v>
      </c>
    </row>
    <row r="469" spans="1:45" s="35" customFormat="1" ht="50.1" customHeight="1">
      <c r="A469" s="59" t="s">
        <v>1993</v>
      </c>
      <c r="B469" s="60" t="s">
        <v>360</v>
      </c>
      <c r="C469" s="14" t="s">
        <v>1748</v>
      </c>
      <c r="D469" s="61" t="s">
        <v>363</v>
      </c>
      <c r="E469" s="65" t="s">
        <v>1994</v>
      </c>
      <c r="F469" s="66" t="s">
        <v>1995</v>
      </c>
      <c r="G469" s="14" t="s">
        <v>1104</v>
      </c>
      <c r="H469" s="46" t="s">
        <v>1998</v>
      </c>
      <c r="I469" s="57">
        <v>43273</v>
      </c>
      <c r="J469" s="62">
        <v>1150</v>
      </c>
      <c r="K469" s="15">
        <f t="shared" si="65"/>
        <v>115</v>
      </c>
      <c r="L469" s="15">
        <f t="shared" si="66"/>
        <v>1035</v>
      </c>
      <c r="M469" s="15">
        <v>0</v>
      </c>
      <c r="N469" s="15">
        <v>0</v>
      </c>
      <c r="O469" s="15">
        <v>0</v>
      </c>
      <c r="P469" s="15">
        <v>0</v>
      </c>
      <c r="Q469" s="15">
        <v>0</v>
      </c>
      <c r="R469" s="15">
        <v>0</v>
      </c>
      <c r="S469" s="15">
        <v>0</v>
      </c>
      <c r="T469" s="15">
        <v>0</v>
      </c>
      <c r="U469" s="15">
        <v>0</v>
      </c>
      <c r="V469" s="15">
        <v>0</v>
      </c>
      <c r="W469" s="15">
        <v>0</v>
      </c>
      <c r="X469" s="15">
        <v>0</v>
      </c>
      <c r="Y469" s="15">
        <v>0</v>
      </c>
      <c r="Z469" s="15">
        <v>0</v>
      </c>
      <c r="AA469" s="15">
        <v>0</v>
      </c>
      <c r="AB469" s="15">
        <v>0</v>
      </c>
      <c r="AC469" s="15">
        <v>0</v>
      </c>
      <c r="AD469" s="15">
        <v>0</v>
      </c>
      <c r="AE469" s="15">
        <v>0</v>
      </c>
      <c r="AF469" s="15">
        <v>0</v>
      </c>
      <c r="AG469" s="15">
        <v>0</v>
      </c>
      <c r="AH469" s="15">
        <v>0</v>
      </c>
      <c r="AI469" s="15">
        <v>0</v>
      </c>
      <c r="AJ469" s="15">
        <v>103.5</v>
      </c>
      <c r="AK469" s="15">
        <v>207</v>
      </c>
      <c r="AL469" s="15">
        <v>207</v>
      </c>
      <c r="AM469" s="63">
        <v>120.75</v>
      </c>
      <c r="AN469" s="15">
        <f t="shared" si="64"/>
        <v>638.25</v>
      </c>
      <c r="AO469" s="15">
        <f t="shared" si="44"/>
        <v>511.75</v>
      </c>
      <c r="AP469" s="44" t="s">
        <v>1999</v>
      </c>
      <c r="AQ469" s="45" t="s">
        <v>1362</v>
      </c>
      <c r="AS469" s="34">
        <f t="shared" si="61"/>
        <v>396.75</v>
      </c>
    </row>
    <row r="470" spans="1:45" s="35" customFormat="1" ht="50.1" customHeight="1">
      <c r="A470" s="59" t="s">
        <v>1996</v>
      </c>
      <c r="B470" s="60" t="s">
        <v>360</v>
      </c>
      <c r="C470" s="14" t="s">
        <v>1748</v>
      </c>
      <c r="D470" s="61" t="s">
        <v>363</v>
      </c>
      <c r="E470" s="65" t="s">
        <v>2000</v>
      </c>
      <c r="F470" s="66" t="s">
        <v>1995</v>
      </c>
      <c r="G470" s="14" t="s">
        <v>1104</v>
      </c>
      <c r="H470" s="46" t="s">
        <v>32</v>
      </c>
      <c r="I470" s="57">
        <v>43299</v>
      </c>
      <c r="J470" s="62">
        <v>1150</v>
      </c>
      <c r="K470" s="15">
        <f t="shared" si="65"/>
        <v>115</v>
      </c>
      <c r="L470" s="15">
        <f t="shared" si="66"/>
        <v>1035</v>
      </c>
      <c r="M470" s="15">
        <v>0</v>
      </c>
      <c r="N470" s="15">
        <v>0</v>
      </c>
      <c r="O470" s="15">
        <v>0</v>
      </c>
      <c r="P470" s="15">
        <v>0</v>
      </c>
      <c r="Q470" s="15">
        <v>0</v>
      </c>
      <c r="R470" s="15">
        <v>0</v>
      </c>
      <c r="S470" s="15">
        <v>0</v>
      </c>
      <c r="T470" s="15">
        <v>0</v>
      </c>
      <c r="U470" s="15">
        <v>0</v>
      </c>
      <c r="V470" s="15">
        <v>0</v>
      </c>
      <c r="W470" s="15">
        <v>0</v>
      </c>
      <c r="X470" s="15">
        <v>0</v>
      </c>
      <c r="Y470" s="15">
        <v>0</v>
      </c>
      <c r="Z470" s="15">
        <v>0</v>
      </c>
      <c r="AA470" s="15">
        <v>0</v>
      </c>
      <c r="AB470" s="15">
        <v>0</v>
      </c>
      <c r="AC470" s="15">
        <v>0</v>
      </c>
      <c r="AD470" s="15">
        <v>0</v>
      </c>
      <c r="AE470" s="15">
        <v>0</v>
      </c>
      <c r="AF470" s="15">
        <v>0</v>
      </c>
      <c r="AG470" s="15">
        <v>0</v>
      </c>
      <c r="AH470" s="15">
        <v>0</v>
      </c>
      <c r="AI470" s="15">
        <v>0</v>
      </c>
      <c r="AJ470" s="15">
        <v>86.25</v>
      </c>
      <c r="AK470" s="15">
        <v>207</v>
      </c>
      <c r="AL470" s="15">
        <v>207</v>
      </c>
      <c r="AM470" s="63">
        <v>120.75</v>
      </c>
      <c r="AN470" s="15">
        <f t="shared" si="64"/>
        <v>621</v>
      </c>
      <c r="AO470" s="15">
        <f t="shared" si="44"/>
        <v>529</v>
      </c>
      <c r="AP470" s="44" t="s">
        <v>1942</v>
      </c>
      <c r="AQ470" s="45" t="s">
        <v>195</v>
      </c>
      <c r="AS470" s="34">
        <f t="shared" si="61"/>
        <v>414</v>
      </c>
    </row>
    <row r="471" spans="1:45" s="35" customFormat="1" ht="50.1" customHeight="1">
      <c r="A471" s="59" t="s">
        <v>1997</v>
      </c>
      <c r="B471" s="60" t="s">
        <v>360</v>
      </c>
      <c r="C471" s="14" t="s">
        <v>1748</v>
      </c>
      <c r="D471" s="61" t="s">
        <v>363</v>
      </c>
      <c r="E471" s="65" t="s">
        <v>2001</v>
      </c>
      <c r="F471" s="66" t="s">
        <v>1995</v>
      </c>
      <c r="G471" s="14" t="s">
        <v>1104</v>
      </c>
      <c r="H471" s="46" t="s">
        <v>32</v>
      </c>
      <c r="I471" s="57">
        <v>43299</v>
      </c>
      <c r="J471" s="62">
        <v>1150</v>
      </c>
      <c r="K471" s="15">
        <f t="shared" si="65"/>
        <v>115</v>
      </c>
      <c r="L471" s="15">
        <f t="shared" si="66"/>
        <v>1035</v>
      </c>
      <c r="M471" s="15">
        <v>0</v>
      </c>
      <c r="N471" s="15">
        <v>0</v>
      </c>
      <c r="O471" s="15">
        <v>0</v>
      </c>
      <c r="P471" s="15">
        <v>0</v>
      </c>
      <c r="Q471" s="15">
        <v>0</v>
      </c>
      <c r="R471" s="15">
        <v>0</v>
      </c>
      <c r="S471" s="15">
        <v>0</v>
      </c>
      <c r="T471" s="15">
        <v>0</v>
      </c>
      <c r="U471" s="15">
        <v>0</v>
      </c>
      <c r="V471" s="15">
        <v>0</v>
      </c>
      <c r="W471" s="15">
        <v>0</v>
      </c>
      <c r="X471" s="15">
        <v>0</v>
      </c>
      <c r="Y471" s="15">
        <v>0</v>
      </c>
      <c r="Z471" s="15">
        <v>0</v>
      </c>
      <c r="AA471" s="15">
        <v>0</v>
      </c>
      <c r="AB471" s="15">
        <v>0</v>
      </c>
      <c r="AC471" s="15">
        <v>0</v>
      </c>
      <c r="AD471" s="15">
        <v>0</v>
      </c>
      <c r="AE471" s="15">
        <v>0</v>
      </c>
      <c r="AF471" s="15">
        <v>0</v>
      </c>
      <c r="AG471" s="15">
        <v>0</v>
      </c>
      <c r="AH471" s="15">
        <v>0</v>
      </c>
      <c r="AI471" s="15">
        <v>0</v>
      </c>
      <c r="AJ471" s="15">
        <v>86.25</v>
      </c>
      <c r="AK471" s="15">
        <v>207</v>
      </c>
      <c r="AL471" s="15">
        <v>207</v>
      </c>
      <c r="AM471" s="63">
        <v>120.75</v>
      </c>
      <c r="AN471" s="15">
        <f t="shared" si="64"/>
        <v>621</v>
      </c>
      <c r="AO471" s="15">
        <f t="shared" ref="AO471:AO550" si="67">J471-AN471</f>
        <v>529</v>
      </c>
      <c r="AP471" s="44" t="s">
        <v>1345</v>
      </c>
      <c r="AQ471" s="45" t="s">
        <v>1096</v>
      </c>
      <c r="AS471" s="34">
        <f t="shared" si="61"/>
        <v>414</v>
      </c>
    </row>
    <row r="472" spans="1:45" s="35" customFormat="1" ht="50.1" customHeight="1">
      <c r="A472" s="59" t="s">
        <v>2021</v>
      </c>
      <c r="B472" s="60" t="s">
        <v>360</v>
      </c>
      <c r="C472" s="14" t="s">
        <v>1748</v>
      </c>
      <c r="D472" s="61" t="s">
        <v>363</v>
      </c>
      <c r="E472" s="65" t="s">
        <v>2022</v>
      </c>
      <c r="F472" s="66" t="s">
        <v>1995</v>
      </c>
      <c r="G472" s="14" t="s">
        <v>1104</v>
      </c>
      <c r="H472" s="46" t="s">
        <v>1686</v>
      </c>
      <c r="I472" s="57">
        <v>43452</v>
      </c>
      <c r="J472" s="62">
        <v>900</v>
      </c>
      <c r="K472" s="15">
        <f t="shared" si="65"/>
        <v>90</v>
      </c>
      <c r="L472" s="15">
        <f t="shared" si="66"/>
        <v>810</v>
      </c>
      <c r="M472" s="15">
        <v>0</v>
      </c>
      <c r="N472" s="15">
        <v>0</v>
      </c>
      <c r="O472" s="15">
        <v>0</v>
      </c>
      <c r="P472" s="15">
        <v>0</v>
      </c>
      <c r="Q472" s="15">
        <v>0</v>
      </c>
      <c r="R472" s="15">
        <v>0</v>
      </c>
      <c r="S472" s="15">
        <v>0</v>
      </c>
      <c r="T472" s="15">
        <v>0</v>
      </c>
      <c r="U472" s="15">
        <v>0</v>
      </c>
      <c r="V472" s="15">
        <v>0</v>
      </c>
      <c r="W472" s="15">
        <v>0</v>
      </c>
      <c r="X472" s="15">
        <v>0</v>
      </c>
      <c r="Y472" s="15">
        <v>0</v>
      </c>
      <c r="Z472" s="15">
        <v>0</v>
      </c>
      <c r="AA472" s="15">
        <v>0</v>
      </c>
      <c r="AB472" s="15">
        <v>0</v>
      </c>
      <c r="AC472" s="15">
        <v>0</v>
      </c>
      <c r="AD472" s="15">
        <v>0</v>
      </c>
      <c r="AE472" s="15">
        <v>0</v>
      </c>
      <c r="AF472" s="15">
        <v>0</v>
      </c>
      <c r="AG472" s="15">
        <v>0</v>
      </c>
      <c r="AH472" s="15">
        <v>0</v>
      </c>
      <c r="AI472" s="15">
        <v>0</v>
      </c>
      <c r="AJ472" s="15">
        <v>0</v>
      </c>
      <c r="AK472" s="15">
        <v>162</v>
      </c>
      <c r="AL472" s="15">
        <v>162</v>
      </c>
      <c r="AM472" s="63">
        <v>81</v>
      </c>
      <c r="AN472" s="15">
        <f t="shared" si="64"/>
        <v>405</v>
      </c>
      <c r="AO472" s="15">
        <f t="shared" si="67"/>
        <v>495</v>
      </c>
      <c r="AP472" s="44" t="s">
        <v>2023</v>
      </c>
      <c r="AQ472" s="45" t="s">
        <v>1316</v>
      </c>
      <c r="AS472" s="34">
        <f t="shared" si="61"/>
        <v>405</v>
      </c>
    </row>
    <row r="473" spans="1:45" s="35" customFormat="1" ht="50.1" customHeight="1">
      <c r="A473" s="59" t="s">
        <v>2024</v>
      </c>
      <c r="B473" s="60" t="s">
        <v>360</v>
      </c>
      <c r="C473" s="14" t="s">
        <v>1748</v>
      </c>
      <c r="D473" s="61" t="s">
        <v>363</v>
      </c>
      <c r="E473" s="65" t="s">
        <v>2025</v>
      </c>
      <c r="F473" s="66" t="s">
        <v>1995</v>
      </c>
      <c r="G473" s="14" t="s">
        <v>1104</v>
      </c>
      <c r="H473" s="46" t="s">
        <v>1686</v>
      </c>
      <c r="I473" s="57">
        <v>43455</v>
      </c>
      <c r="J473" s="62">
        <v>900</v>
      </c>
      <c r="K473" s="15">
        <f t="shared" si="65"/>
        <v>90</v>
      </c>
      <c r="L473" s="15">
        <f t="shared" si="66"/>
        <v>810</v>
      </c>
      <c r="M473" s="15">
        <v>0</v>
      </c>
      <c r="N473" s="15">
        <v>0</v>
      </c>
      <c r="O473" s="15">
        <v>0</v>
      </c>
      <c r="P473" s="15">
        <v>0</v>
      </c>
      <c r="Q473" s="15">
        <v>0</v>
      </c>
      <c r="R473" s="15">
        <v>0</v>
      </c>
      <c r="S473" s="15">
        <v>0</v>
      </c>
      <c r="T473" s="15">
        <v>0</v>
      </c>
      <c r="U473" s="15">
        <v>0</v>
      </c>
      <c r="V473" s="15">
        <v>0</v>
      </c>
      <c r="W473" s="15">
        <v>0</v>
      </c>
      <c r="X473" s="15">
        <v>0</v>
      </c>
      <c r="Y473" s="15">
        <v>0</v>
      </c>
      <c r="Z473" s="15">
        <v>0</v>
      </c>
      <c r="AA473" s="15">
        <v>0</v>
      </c>
      <c r="AB473" s="15">
        <v>0</v>
      </c>
      <c r="AC473" s="15">
        <v>0</v>
      </c>
      <c r="AD473" s="15">
        <v>0</v>
      </c>
      <c r="AE473" s="15">
        <v>0</v>
      </c>
      <c r="AF473" s="15">
        <v>0</v>
      </c>
      <c r="AG473" s="15">
        <v>0</v>
      </c>
      <c r="AH473" s="15">
        <v>0</v>
      </c>
      <c r="AI473" s="15">
        <v>0</v>
      </c>
      <c r="AJ473" s="15">
        <v>0</v>
      </c>
      <c r="AK473" s="15">
        <v>162</v>
      </c>
      <c r="AL473" s="15">
        <v>162</v>
      </c>
      <c r="AM473" s="63">
        <v>94.5</v>
      </c>
      <c r="AN473" s="15">
        <f t="shared" si="64"/>
        <v>418.5</v>
      </c>
      <c r="AO473" s="15">
        <f t="shared" si="67"/>
        <v>481.5</v>
      </c>
      <c r="AP473" s="44" t="s">
        <v>1185</v>
      </c>
      <c r="AQ473" s="45" t="s">
        <v>2026</v>
      </c>
      <c r="AS473" s="34">
        <f t="shared" si="61"/>
        <v>391.5</v>
      </c>
    </row>
    <row r="474" spans="1:45" s="35" customFormat="1" ht="50.1" customHeight="1">
      <c r="A474" s="59" t="s">
        <v>2101</v>
      </c>
      <c r="B474" s="60" t="s">
        <v>360</v>
      </c>
      <c r="C474" s="14" t="s">
        <v>1748</v>
      </c>
      <c r="D474" s="61" t="s">
        <v>363</v>
      </c>
      <c r="E474" s="61" t="s">
        <v>2107</v>
      </c>
      <c r="F474" s="61" t="s">
        <v>2108</v>
      </c>
      <c r="G474" s="14" t="s">
        <v>1104</v>
      </c>
      <c r="H474" s="46"/>
      <c r="I474" s="57">
        <v>43846</v>
      </c>
      <c r="J474" s="62">
        <v>950</v>
      </c>
      <c r="K474" s="15">
        <f t="shared" si="65"/>
        <v>95</v>
      </c>
      <c r="L474" s="15">
        <f t="shared" si="66"/>
        <v>855</v>
      </c>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v>156.75</v>
      </c>
      <c r="AM474" s="63">
        <v>99.75</v>
      </c>
      <c r="AN474" s="15">
        <f t="shared" si="64"/>
        <v>256.5</v>
      </c>
      <c r="AO474" s="15">
        <f t="shared" si="67"/>
        <v>693.5</v>
      </c>
      <c r="AP474" s="44"/>
      <c r="AQ474" s="45"/>
      <c r="AS474" s="34"/>
    </row>
    <row r="475" spans="1:45" s="35" customFormat="1" ht="50.1" customHeight="1">
      <c r="A475" s="59" t="s">
        <v>2102</v>
      </c>
      <c r="B475" s="60" t="s">
        <v>360</v>
      </c>
      <c r="C475" s="14" t="s">
        <v>1748</v>
      </c>
      <c r="D475" s="61" t="s">
        <v>363</v>
      </c>
      <c r="E475" s="61" t="s">
        <v>2109</v>
      </c>
      <c r="F475" s="61" t="s">
        <v>2108</v>
      </c>
      <c r="G475" s="14" t="s">
        <v>1104</v>
      </c>
      <c r="H475" s="46"/>
      <c r="I475" s="57">
        <v>43846</v>
      </c>
      <c r="J475" s="62">
        <v>950</v>
      </c>
      <c r="K475" s="15">
        <f t="shared" si="65"/>
        <v>95</v>
      </c>
      <c r="L475" s="15">
        <f t="shared" si="66"/>
        <v>855</v>
      </c>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v>156.75</v>
      </c>
      <c r="AM475" s="63">
        <v>99.75</v>
      </c>
      <c r="AN475" s="15">
        <f t="shared" si="64"/>
        <v>256.5</v>
      </c>
      <c r="AO475" s="15">
        <f t="shared" si="67"/>
        <v>693.5</v>
      </c>
      <c r="AP475" s="44"/>
      <c r="AQ475" s="45"/>
      <c r="AS475" s="34"/>
    </row>
    <row r="476" spans="1:45" s="35" customFormat="1" ht="50.1" customHeight="1">
      <c r="A476" s="59" t="s">
        <v>2308</v>
      </c>
      <c r="B476" s="60" t="s">
        <v>360</v>
      </c>
      <c r="C476" s="14" t="s">
        <v>1748</v>
      </c>
      <c r="D476" s="61" t="s">
        <v>363</v>
      </c>
      <c r="E476" s="61" t="s">
        <v>2306</v>
      </c>
      <c r="F476" s="61" t="s">
        <v>2307</v>
      </c>
      <c r="G476" s="14" t="s">
        <v>1104</v>
      </c>
      <c r="H476" s="46"/>
      <c r="I476" s="57">
        <v>44124</v>
      </c>
      <c r="J476" s="62">
        <v>1550</v>
      </c>
      <c r="K476" s="15">
        <f t="shared" si="65"/>
        <v>155</v>
      </c>
      <c r="L476" s="15">
        <f t="shared" si="66"/>
        <v>1395</v>
      </c>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v>46.5</v>
      </c>
      <c r="AM476" s="63">
        <v>162.75</v>
      </c>
      <c r="AN476" s="15">
        <f t="shared" si="64"/>
        <v>209.25</v>
      </c>
      <c r="AO476" s="63">
        <f t="shared" si="67"/>
        <v>1340.75</v>
      </c>
      <c r="AP476" s="44"/>
      <c r="AQ476" s="45"/>
      <c r="AS476" s="34"/>
    </row>
    <row r="477" spans="1:45" s="35" customFormat="1" ht="50.1" customHeight="1">
      <c r="A477" s="59" t="s">
        <v>2319</v>
      </c>
      <c r="B477" s="60" t="s">
        <v>360</v>
      </c>
      <c r="C477" s="14" t="s">
        <v>1748</v>
      </c>
      <c r="D477" s="61" t="s">
        <v>363</v>
      </c>
      <c r="E477" s="61" t="s">
        <v>2320</v>
      </c>
      <c r="F477" s="61" t="s">
        <v>2108</v>
      </c>
      <c r="G477" s="14" t="s">
        <v>1104</v>
      </c>
      <c r="H477" s="64"/>
      <c r="I477" s="57">
        <v>44133</v>
      </c>
      <c r="J477" s="62">
        <v>950</v>
      </c>
      <c r="K477" s="15">
        <f t="shared" si="65"/>
        <v>95</v>
      </c>
      <c r="L477" s="15">
        <f t="shared" si="66"/>
        <v>855</v>
      </c>
      <c r="M477" s="63"/>
      <c r="N477" s="63"/>
      <c r="O477" s="63"/>
      <c r="P477" s="63"/>
      <c r="Q477" s="63"/>
      <c r="R477" s="63"/>
      <c r="S477" s="63"/>
      <c r="T477" s="63"/>
      <c r="U477" s="63"/>
      <c r="V477" s="63"/>
      <c r="W477" s="63"/>
      <c r="X477" s="63"/>
      <c r="Y477" s="63"/>
      <c r="Z477" s="63"/>
      <c r="AA477" s="63"/>
      <c r="AB477" s="63"/>
      <c r="AC477" s="63"/>
      <c r="AD477" s="63"/>
      <c r="AE477" s="63"/>
      <c r="AF477" s="63"/>
      <c r="AG477" s="63"/>
      <c r="AH477" s="63"/>
      <c r="AI477" s="63"/>
      <c r="AJ477" s="63"/>
      <c r="AK477" s="63"/>
      <c r="AL477" s="15">
        <v>14.25</v>
      </c>
      <c r="AM477" s="63">
        <v>116.37</v>
      </c>
      <c r="AN477" s="15">
        <f t="shared" si="64"/>
        <v>130.62</v>
      </c>
      <c r="AO477" s="63">
        <f t="shared" si="67"/>
        <v>819.38</v>
      </c>
      <c r="AP477" s="44"/>
      <c r="AQ477" s="45"/>
      <c r="AS477" s="34"/>
    </row>
    <row r="478" spans="1:45" s="35" customFormat="1" ht="50.1" customHeight="1">
      <c r="A478" s="59" t="s">
        <v>1935</v>
      </c>
      <c r="B478" s="60" t="s">
        <v>1115</v>
      </c>
      <c r="C478" s="14" t="s">
        <v>139</v>
      </c>
      <c r="D478" s="61" t="s">
        <v>500</v>
      </c>
      <c r="E478" s="65" t="s">
        <v>1936</v>
      </c>
      <c r="F478" s="66" t="s">
        <v>1933</v>
      </c>
      <c r="G478" s="14" t="s">
        <v>1104</v>
      </c>
      <c r="H478" s="46" t="s">
        <v>10</v>
      </c>
      <c r="I478" s="57">
        <v>43144</v>
      </c>
      <c r="J478" s="62">
        <v>614.72</v>
      </c>
      <c r="K478" s="15">
        <f t="shared" si="65"/>
        <v>61.472000000000008</v>
      </c>
      <c r="L478" s="15">
        <f t="shared" si="66"/>
        <v>553.24800000000005</v>
      </c>
      <c r="M478" s="15">
        <v>0</v>
      </c>
      <c r="N478" s="15">
        <v>0</v>
      </c>
      <c r="O478" s="15">
        <v>0</v>
      </c>
      <c r="P478" s="15">
        <v>0</v>
      </c>
      <c r="Q478" s="15">
        <v>0</v>
      </c>
      <c r="R478" s="15">
        <v>0</v>
      </c>
      <c r="S478" s="15">
        <v>0</v>
      </c>
      <c r="T478" s="15">
        <v>0</v>
      </c>
      <c r="U478" s="15">
        <v>0</v>
      </c>
      <c r="V478" s="15">
        <v>0</v>
      </c>
      <c r="W478" s="15">
        <v>0</v>
      </c>
      <c r="X478" s="15">
        <v>0</v>
      </c>
      <c r="Y478" s="15">
        <v>0</v>
      </c>
      <c r="Z478" s="15">
        <v>0</v>
      </c>
      <c r="AA478" s="15">
        <v>0</v>
      </c>
      <c r="AB478" s="15">
        <v>0</v>
      </c>
      <c r="AC478" s="15">
        <v>0</v>
      </c>
      <c r="AD478" s="15">
        <v>0</v>
      </c>
      <c r="AE478" s="15">
        <v>0</v>
      </c>
      <c r="AF478" s="15">
        <v>0</v>
      </c>
      <c r="AG478" s="15">
        <v>0</v>
      </c>
      <c r="AH478" s="15">
        <v>0</v>
      </c>
      <c r="AI478" s="15">
        <v>0</v>
      </c>
      <c r="AJ478" s="15">
        <v>101.43</v>
      </c>
      <c r="AK478" s="15">
        <v>110.65</v>
      </c>
      <c r="AL478" s="15">
        <v>110.65</v>
      </c>
      <c r="AM478" s="63">
        <v>58.71</v>
      </c>
      <c r="AN478" s="15">
        <f t="shared" si="64"/>
        <v>381.44</v>
      </c>
      <c r="AO478" s="15">
        <f t="shared" si="67"/>
        <v>233.28000000000003</v>
      </c>
      <c r="AP478" s="44" t="s">
        <v>171</v>
      </c>
      <c r="AQ478" s="45" t="s">
        <v>1286</v>
      </c>
      <c r="AS478" s="34">
        <f t="shared" si="61"/>
        <v>171.80800000000005</v>
      </c>
    </row>
    <row r="479" spans="1:45" s="35" customFormat="1" ht="50.1" customHeight="1">
      <c r="A479" s="59" t="s">
        <v>1949</v>
      </c>
      <c r="B479" s="60" t="s">
        <v>1115</v>
      </c>
      <c r="C479" s="14" t="s">
        <v>139</v>
      </c>
      <c r="D479" s="61" t="s">
        <v>500</v>
      </c>
      <c r="E479" s="65" t="s">
        <v>1937</v>
      </c>
      <c r="F479" s="66" t="s">
        <v>1933</v>
      </c>
      <c r="G479" s="14" t="s">
        <v>1104</v>
      </c>
      <c r="H479" s="46" t="s">
        <v>10</v>
      </c>
      <c r="I479" s="57">
        <v>43144</v>
      </c>
      <c r="J479" s="62">
        <v>614.72</v>
      </c>
      <c r="K479" s="15">
        <f t="shared" si="65"/>
        <v>61.472000000000008</v>
      </c>
      <c r="L479" s="15">
        <f t="shared" si="66"/>
        <v>553.24800000000005</v>
      </c>
      <c r="M479" s="15">
        <v>0</v>
      </c>
      <c r="N479" s="15">
        <v>0</v>
      </c>
      <c r="O479" s="15">
        <v>0</v>
      </c>
      <c r="P479" s="15">
        <v>0</v>
      </c>
      <c r="Q479" s="15">
        <v>0</v>
      </c>
      <c r="R479" s="15">
        <v>0</v>
      </c>
      <c r="S479" s="15">
        <v>0</v>
      </c>
      <c r="T479" s="15">
        <v>0</v>
      </c>
      <c r="U479" s="15">
        <v>0</v>
      </c>
      <c r="V479" s="15">
        <v>0</v>
      </c>
      <c r="W479" s="15">
        <v>0</v>
      </c>
      <c r="X479" s="15">
        <v>0</v>
      </c>
      <c r="Y479" s="15">
        <v>0</v>
      </c>
      <c r="Z479" s="15">
        <v>0</v>
      </c>
      <c r="AA479" s="15">
        <v>0</v>
      </c>
      <c r="AB479" s="15">
        <v>0</v>
      </c>
      <c r="AC479" s="15">
        <v>0</v>
      </c>
      <c r="AD479" s="15">
        <v>0</v>
      </c>
      <c r="AE479" s="15">
        <v>0</v>
      </c>
      <c r="AF479" s="15">
        <v>0</v>
      </c>
      <c r="AG479" s="15">
        <v>0</v>
      </c>
      <c r="AH479" s="15">
        <v>0</v>
      </c>
      <c r="AI479" s="15">
        <v>0</v>
      </c>
      <c r="AJ479" s="15">
        <v>101.43</v>
      </c>
      <c r="AK479" s="15">
        <v>110.65</v>
      </c>
      <c r="AL479" s="15">
        <v>110.65</v>
      </c>
      <c r="AM479" s="63">
        <v>58.71</v>
      </c>
      <c r="AN479" s="15">
        <f t="shared" si="64"/>
        <v>381.44</v>
      </c>
      <c r="AO479" s="15">
        <f t="shared" si="67"/>
        <v>233.28000000000003</v>
      </c>
      <c r="AP479" s="44" t="s">
        <v>171</v>
      </c>
      <c r="AQ479" s="45" t="s">
        <v>1286</v>
      </c>
      <c r="AS479" s="34">
        <f t="shared" si="61"/>
        <v>171.80800000000005</v>
      </c>
    </row>
    <row r="480" spans="1:45" s="35" customFormat="1" ht="50.1" customHeight="1">
      <c r="A480" s="59" t="s">
        <v>2002</v>
      </c>
      <c r="B480" s="60" t="s">
        <v>1115</v>
      </c>
      <c r="C480" s="14" t="s">
        <v>135</v>
      </c>
      <c r="D480" s="61" t="s">
        <v>944</v>
      </c>
      <c r="E480" s="65" t="s">
        <v>2003</v>
      </c>
      <c r="F480" s="66" t="s">
        <v>2004</v>
      </c>
      <c r="G480" s="14" t="s">
        <v>1104</v>
      </c>
      <c r="H480" s="46" t="s">
        <v>112</v>
      </c>
      <c r="I480" s="57">
        <v>43348</v>
      </c>
      <c r="J480" s="62">
        <v>1100</v>
      </c>
      <c r="K480" s="15">
        <f>+J480*0.1</f>
        <v>110</v>
      </c>
      <c r="L480" s="15">
        <f>+J480-K480</f>
        <v>990</v>
      </c>
      <c r="M480" s="15">
        <v>0</v>
      </c>
      <c r="N480" s="15">
        <v>0</v>
      </c>
      <c r="O480" s="15">
        <v>0</v>
      </c>
      <c r="P480" s="15">
        <v>0</v>
      </c>
      <c r="Q480" s="15">
        <v>0</v>
      </c>
      <c r="R480" s="15">
        <v>0</v>
      </c>
      <c r="S480" s="15">
        <v>0</v>
      </c>
      <c r="T480" s="15">
        <v>0</v>
      </c>
      <c r="U480" s="15">
        <v>0</v>
      </c>
      <c r="V480" s="15">
        <v>0</v>
      </c>
      <c r="W480" s="15">
        <v>0</v>
      </c>
      <c r="X480" s="15">
        <v>0</v>
      </c>
      <c r="Y480" s="15">
        <v>0</v>
      </c>
      <c r="Z480" s="15">
        <v>0</v>
      </c>
      <c r="AA480" s="15">
        <v>0</v>
      </c>
      <c r="AB480" s="15">
        <v>0</v>
      </c>
      <c r="AC480" s="15">
        <v>0</v>
      </c>
      <c r="AD480" s="15">
        <v>0</v>
      </c>
      <c r="AE480" s="15">
        <v>0</v>
      </c>
      <c r="AF480" s="15">
        <v>0</v>
      </c>
      <c r="AG480" s="15">
        <v>0</v>
      </c>
      <c r="AH480" s="15">
        <v>0</v>
      </c>
      <c r="AI480" s="15">
        <v>0</v>
      </c>
      <c r="AJ480" s="15">
        <v>66</v>
      </c>
      <c r="AK480" s="15">
        <v>198</v>
      </c>
      <c r="AL480" s="15">
        <v>198</v>
      </c>
      <c r="AM480" s="63">
        <v>115.5</v>
      </c>
      <c r="AN480" s="15">
        <f t="shared" si="64"/>
        <v>577.5</v>
      </c>
      <c r="AO480" s="15">
        <f t="shared" si="67"/>
        <v>522.5</v>
      </c>
      <c r="AP480" s="44" t="s">
        <v>1117</v>
      </c>
      <c r="AQ480" s="45" t="s">
        <v>1377</v>
      </c>
      <c r="AS480" s="34">
        <f t="shared" si="61"/>
        <v>412.5</v>
      </c>
    </row>
    <row r="481" spans="1:45" s="35" customFormat="1" ht="50.1" customHeight="1">
      <c r="A481" s="59" t="s">
        <v>2353</v>
      </c>
      <c r="B481" s="60" t="s">
        <v>1115</v>
      </c>
      <c r="C481" s="14" t="s">
        <v>2345</v>
      </c>
      <c r="D481" s="61" t="s">
        <v>162</v>
      </c>
      <c r="E481" s="65">
        <v>54918844</v>
      </c>
      <c r="F481" s="66" t="s">
        <v>2354</v>
      </c>
      <c r="G481" s="14" t="s">
        <v>1104</v>
      </c>
      <c r="H481" s="46"/>
      <c r="I481" s="57">
        <v>44187</v>
      </c>
      <c r="J481" s="62">
        <v>10699.11</v>
      </c>
      <c r="K481" s="15">
        <f>+J481*0.1</f>
        <v>1069.9110000000001</v>
      </c>
      <c r="L481" s="15">
        <f>+J481-K481</f>
        <v>9629.1990000000005</v>
      </c>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v>0</v>
      </c>
      <c r="AL481" s="15">
        <v>0</v>
      </c>
      <c r="AM481" s="63">
        <v>1123.4000000000001</v>
      </c>
      <c r="AN481" s="15">
        <f t="shared" si="64"/>
        <v>1123.4000000000001</v>
      </c>
      <c r="AO481" s="15">
        <f t="shared" si="67"/>
        <v>9575.7100000000009</v>
      </c>
      <c r="AP481" s="44"/>
      <c r="AQ481" s="45"/>
      <c r="AS481" s="34"/>
    </row>
    <row r="482" spans="1:45" s="35" customFormat="1" ht="50.1" customHeight="1">
      <c r="A482" s="59" t="s">
        <v>2355</v>
      </c>
      <c r="B482" s="60" t="s">
        <v>1115</v>
      </c>
      <c r="C482" s="14" t="s">
        <v>2345</v>
      </c>
      <c r="D482" s="61" t="s">
        <v>162</v>
      </c>
      <c r="E482" s="65">
        <v>54918842</v>
      </c>
      <c r="F482" s="66" t="s">
        <v>2354</v>
      </c>
      <c r="G482" s="14" t="s">
        <v>1104</v>
      </c>
      <c r="H482" s="46"/>
      <c r="I482" s="57">
        <v>44187</v>
      </c>
      <c r="J482" s="62">
        <v>10699.11</v>
      </c>
      <c r="K482" s="15">
        <f>+J482*0.1</f>
        <v>1069.9110000000001</v>
      </c>
      <c r="L482" s="15">
        <f>+J482-K482</f>
        <v>9629.1990000000005</v>
      </c>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v>0</v>
      </c>
      <c r="AL482" s="15">
        <v>0</v>
      </c>
      <c r="AM482" s="63">
        <v>1123.4000000000001</v>
      </c>
      <c r="AN482" s="15">
        <f t="shared" si="64"/>
        <v>1123.4000000000001</v>
      </c>
      <c r="AO482" s="15">
        <f t="shared" si="67"/>
        <v>9575.7100000000009</v>
      </c>
      <c r="AP482" s="44"/>
      <c r="AQ482" s="45"/>
      <c r="AS482" s="34"/>
    </row>
    <row r="483" spans="1:45" s="47" customFormat="1" ht="50.1" customHeight="1">
      <c r="A483" s="55" t="s">
        <v>382</v>
      </c>
      <c r="B483" s="46" t="s">
        <v>383</v>
      </c>
      <c r="C483" s="46" t="s">
        <v>256</v>
      </c>
      <c r="D483" s="46" t="s">
        <v>90</v>
      </c>
      <c r="E483" s="46" t="s">
        <v>384</v>
      </c>
      <c r="F483" s="46" t="s">
        <v>385</v>
      </c>
      <c r="G483" s="46" t="s">
        <v>1104</v>
      </c>
      <c r="H483" s="46" t="s">
        <v>102</v>
      </c>
      <c r="I483" s="57">
        <v>39965</v>
      </c>
      <c r="J483" s="15">
        <v>23111</v>
      </c>
      <c r="K483" s="15">
        <f t="shared" ref="K483:K532" si="68">+J483*0.1</f>
        <v>2311.1</v>
      </c>
      <c r="L483" s="15">
        <f t="shared" ref="L483:L532" si="69">+J483-K483</f>
        <v>20799.900000000001</v>
      </c>
      <c r="M483" s="15">
        <v>0</v>
      </c>
      <c r="N483" s="15">
        <v>0</v>
      </c>
      <c r="O483" s="15">
        <v>0</v>
      </c>
      <c r="P483" s="15">
        <v>0</v>
      </c>
      <c r="Q483" s="15">
        <v>0</v>
      </c>
      <c r="R483" s="15">
        <v>0</v>
      </c>
      <c r="S483" s="15">
        <v>0</v>
      </c>
      <c r="T483" s="15">
        <v>0</v>
      </c>
      <c r="U483" s="15">
        <v>0</v>
      </c>
      <c r="V483" s="16">
        <v>0</v>
      </c>
      <c r="W483" s="15">
        <v>0</v>
      </c>
      <c r="X483" s="15">
        <v>2831.1</v>
      </c>
      <c r="Y483" s="15">
        <v>2831.1</v>
      </c>
      <c r="Z483" s="15">
        <v>2831.1</v>
      </c>
      <c r="AA483" s="15">
        <v>2831.1</v>
      </c>
      <c r="AB483" s="15">
        <v>0</v>
      </c>
      <c r="AC483" s="15">
        <v>2831.1</v>
      </c>
      <c r="AD483" s="15">
        <v>2831.1</v>
      </c>
      <c r="AE483" s="15">
        <v>2831.1</v>
      </c>
      <c r="AF483" s="15">
        <v>982.2</v>
      </c>
      <c r="AG483" s="15">
        <v>0</v>
      </c>
      <c r="AH483" s="15">
        <v>0</v>
      </c>
      <c r="AI483" s="15">
        <v>0</v>
      </c>
      <c r="AJ483" s="15">
        <v>0</v>
      </c>
      <c r="AK483" s="15">
        <v>0</v>
      </c>
      <c r="AL483" s="15"/>
      <c r="AM483" s="15"/>
      <c r="AN483" s="15">
        <f>SUM(M483:AM483)</f>
        <v>20799.899999999998</v>
      </c>
      <c r="AO483" s="15">
        <f t="shared" si="67"/>
        <v>2311.1000000000022</v>
      </c>
      <c r="AP483" s="80" t="s">
        <v>1586</v>
      </c>
      <c r="AQ483" s="91" t="s">
        <v>1278</v>
      </c>
      <c r="AS483" s="48">
        <f t="shared" si="61"/>
        <v>0</v>
      </c>
    </row>
    <row r="484" spans="1:45" s="47" customFormat="1" ht="50.1" customHeight="1">
      <c r="A484" s="55" t="s">
        <v>386</v>
      </c>
      <c r="B484" s="46" t="s">
        <v>387</v>
      </c>
      <c r="C484" s="46" t="s">
        <v>388</v>
      </c>
      <c r="D484" s="46" t="s">
        <v>96</v>
      </c>
      <c r="E484" s="46" t="s">
        <v>389</v>
      </c>
      <c r="F484" s="46" t="s">
        <v>390</v>
      </c>
      <c r="G484" s="46" t="s">
        <v>1104</v>
      </c>
      <c r="H484" s="46" t="s">
        <v>391</v>
      </c>
      <c r="I484" s="57">
        <v>40756</v>
      </c>
      <c r="J484" s="15">
        <v>7609.83</v>
      </c>
      <c r="K484" s="15">
        <f t="shared" si="68"/>
        <v>760.98300000000006</v>
      </c>
      <c r="L484" s="15">
        <f t="shared" si="69"/>
        <v>6848.8469999999998</v>
      </c>
      <c r="M484" s="15">
        <v>0</v>
      </c>
      <c r="N484" s="15">
        <v>0</v>
      </c>
      <c r="O484" s="15">
        <v>0</v>
      </c>
      <c r="P484" s="15">
        <v>0</v>
      </c>
      <c r="Q484" s="15">
        <v>0</v>
      </c>
      <c r="R484" s="15">
        <v>0</v>
      </c>
      <c r="S484" s="15">
        <v>0</v>
      </c>
      <c r="T484" s="15">
        <v>0</v>
      </c>
      <c r="U484" s="15">
        <v>0</v>
      </c>
      <c r="V484" s="16">
        <v>0</v>
      </c>
      <c r="W484" s="15">
        <v>0</v>
      </c>
      <c r="X484" s="15">
        <v>0</v>
      </c>
      <c r="Y484" s="15">
        <v>0</v>
      </c>
      <c r="Z484" s="15">
        <v>456.59</v>
      </c>
      <c r="AA484" s="15">
        <v>1369.77</v>
      </c>
      <c r="AB484" s="15">
        <v>0</v>
      </c>
      <c r="AC484" s="15">
        <v>1369.77</v>
      </c>
      <c r="AD484" s="15">
        <v>1369.77</v>
      </c>
      <c r="AE484" s="15">
        <v>1369.77</v>
      </c>
      <c r="AF484" s="15">
        <v>0</v>
      </c>
      <c r="AG484" s="15">
        <v>913.18</v>
      </c>
      <c r="AH484" s="15">
        <v>0</v>
      </c>
      <c r="AI484" s="15">
        <v>0</v>
      </c>
      <c r="AJ484" s="15">
        <v>0</v>
      </c>
      <c r="AK484" s="15">
        <v>0</v>
      </c>
      <c r="AL484" s="15"/>
      <c r="AM484" s="15"/>
      <c r="AN484" s="15">
        <f t="shared" ref="AN484:AN495" si="70">SUM(M484:AM484)</f>
        <v>6848.85</v>
      </c>
      <c r="AO484" s="15">
        <f t="shared" si="67"/>
        <v>760.97999999999956</v>
      </c>
      <c r="AP484" s="80" t="s">
        <v>119</v>
      </c>
      <c r="AQ484" s="91" t="s">
        <v>236</v>
      </c>
      <c r="AS484" s="48">
        <f t="shared" si="61"/>
        <v>-3.0000000006111804E-3</v>
      </c>
    </row>
    <row r="485" spans="1:45" s="47" customFormat="1" ht="50.1" customHeight="1">
      <c r="A485" s="55" t="s">
        <v>846</v>
      </c>
      <c r="B485" s="46" t="s">
        <v>387</v>
      </c>
      <c r="C485" s="46" t="s">
        <v>699</v>
      </c>
      <c r="D485" s="46" t="s">
        <v>848</v>
      </c>
      <c r="E485" s="46" t="s">
        <v>849</v>
      </c>
      <c r="F485" s="46" t="s">
        <v>851</v>
      </c>
      <c r="G485" s="46" t="s">
        <v>1104</v>
      </c>
      <c r="H485" s="46" t="s">
        <v>102</v>
      </c>
      <c r="I485" s="57">
        <v>41214</v>
      </c>
      <c r="J485" s="15">
        <v>5945.47</v>
      </c>
      <c r="K485" s="15">
        <f>+J485*0.1</f>
        <v>594.54700000000003</v>
      </c>
      <c r="L485" s="15">
        <f>+J485-K485</f>
        <v>5350.9230000000007</v>
      </c>
      <c r="M485" s="15">
        <v>0</v>
      </c>
      <c r="N485" s="15">
        <v>0</v>
      </c>
      <c r="O485" s="15">
        <v>0</v>
      </c>
      <c r="P485" s="15">
        <v>0</v>
      </c>
      <c r="Q485" s="15">
        <v>0</v>
      </c>
      <c r="R485" s="15">
        <v>0</v>
      </c>
      <c r="S485" s="15">
        <v>0</v>
      </c>
      <c r="T485" s="15">
        <v>0</v>
      </c>
      <c r="U485" s="15">
        <v>0</v>
      </c>
      <c r="V485" s="15">
        <v>0</v>
      </c>
      <c r="W485" s="15">
        <v>0</v>
      </c>
      <c r="X485" s="15">
        <v>0</v>
      </c>
      <c r="Y485" s="15">
        <v>0</v>
      </c>
      <c r="Z485" s="15">
        <v>0</v>
      </c>
      <c r="AA485" s="15">
        <v>181.34</v>
      </c>
      <c r="AB485" s="15">
        <v>0</v>
      </c>
      <c r="AC485" s="15">
        <v>181.34</v>
      </c>
      <c r="AD485" s="15">
        <v>181.34</v>
      </c>
      <c r="AE485" s="15">
        <v>181.34</v>
      </c>
      <c r="AF485" s="15">
        <v>0</v>
      </c>
      <c r="AG485" s="15">
        <v>3736.7</v>
      </c>
      <c r="AH485" s="15">
        <v>0</v>
      </c>
      <c r="AI485" s="15">
        <v>888.86</v>
      </c>
      <c r="AJ485" s="15">
        <v>0</v>
      </c>
      <c r="AK485" s="15">
        <v>0</v>
      </c>
      <c r="AL485" s="15"/>
      <c r="AM485" s="15"/>
      <c r="AN485" s="15">
        <f t="shared" si="70"/>
        <v>5350.9199999999992</v>
      </c>
      <c r="AO485" s="15">
        <f t="shared" si="67"/>
        <v>594.55000000000109</v>
      </c>
      <c r="AP485" s="80" t="s">
        <v>119</v>
      </c>
      <c r="AQ485" s="91" t="s">
        <v>1680</v>
      </c>
      <c r="AS485" s="48">
        <f t="shared" si="61"/>
        <v>3.0000000015206751E-3</v>
      </c>
    </row>
    <row r="486" spans="1:45" s="47" customFormat="1" ht="50.1" customHeight="1">
      <c r="A486" s="55" t="s">
        <v>847</v>
      </c>
      <c r="B486" s="46" t="s">
        <v>387</v>
      </c>
      <c r="C486" s="46" t="s">
        <v>699</v>
      </c>
      <c r="D486" s="46" t="s">
        <v>99</v>
      </c>
      <c r="E486" s="46" t="s">
        <v>850</v>
      </c>
      <c r="F486" s="46" t="s">
        <v>851</v>
      </c>
      <c r="G486" s="46" t="s">
        <v>1104</v>
      </c>
      <c r="H486" s="46" t="s">
        <v>102</v>
      </c>
      <c r="I486" s="57">
        <v>41214</v>
      </c>
      <c r="J486" s="15">
        <v>5945.47</v>
      </c>
      <c r="K486" s="15">
        <f t="shared" si="68"/>
        <v>594.54700000000003</v>
      </c>
      <c r="L486" s="15">
        <f t="shared" si="69"/>
        <v>5350.9230000000007</v>
      </c>
      <c r="M486" s="15">
        <v>0</v>
      </c>
      <c r="N486" s="15">
        <v>0</v>
      </c>
      <c r="O486" s="15">
        <v>0</v>
      </c>
      <c r="P486" s="15">
        <v>0</v>
      </c>
      <c r="Q486" s="15">
        <v>0</v>
      </c>
      <c r="R486" s="15">
        <v>0</v>
      </c>
      <c r="S486" s="15">
        <v>0</v>
      </c>
      <c r="T486" s="15">
        <v>0</v>
      </c>
      <c r="U486" s="15">
        <v>0</v>
      </c>
      <c r="V486" s="15">
        <v>0</v>
      </c>
      <c r="W486" s="15">
        <v>0</v>
      </c>
      <c r="X486" s="15">
        <v>0</v>
      </c>
      <c r="Y486" s="15">
        <v>0</v>
      </c>
      <c r="Z486" s="15">
        <v>0</v>
      </c>
      <c r="AA486" s="15">
        <v>181.34</v>
      </c>
      <c r="AB486" s="15">
        <v>0</v>
      </c>
      <c r="AC486" s="15">
        <v>181.34</v>
      </c>
      <c r="AD486" s="15">
        <v>181.34</v>
      </c>
      <c r="AE486" s="15">
        <v>181.34</v>
      </c>
      <c r="AF486" s="15">
        <v>0</v>
      </c>
      <c r="AG486" s="15">
        <v>3736.7</v>
      </c>
      <c r="AH486" s="15">
        <v>0</v>
      </c>
      <c r="AI486" s="15">
        <v>888.86</v>
      </c>
      <c r="AJ486" s="15">
        <v>0</v>
      </c>
      <c r="AK486" s="15">
        <v>0</v>
      </c>
      <c r="AL486" s="15"/>
      <c r="AM486" s="15"/>
      <c r="AN486" s="15">
        <f t="shared" si="70"/>
        <v>5350.9199999999992</v>
      </c>
      <c r="AO486" s="15">
        <f t="shared" si="67"/>
        <v>594.55000000000109</v>
      </c>
      <c r="AP486" s="80" t="s">
        <v>119</v>
      </c>
      <c r="AQ486" s="91" t="s">
        <v>1680</v>
      </c>
      <c r="AS486" s="48">
        <f t="shared" si="61"/>
        <v>3.0000000015206751E-3</v>
      </c>
    </row>
    <row r="487" spans="1:45" s="47" customFormat="1" ht="50.1" customHeight="1">
      <c r="A487" s="55" t="s">
        <v>393</v>
      </c>
      <c r="B487" s="46" t="s">
        <v>1833</v>
      </c>
      <c r="C487" s="46" t="s">
        <v>14</v>
      </c>
      <c r="D487" s="46" t="s">
        <v>394</v>
      </c>
      <c r="E487" s="46" t="s">
        <v>395</v>
      </c>
      <c r="F487" s="46" t="s">
        <v>396</v>
      </c>
      <c r="G487" s="46" t="s">
        <v>1104</v>
      </c>
      <c r="H487" s="46" t="s">
        <v>30</v>
      </c>
      <c r="I487" s="57">
        <v>37438</v>
      </c>
      <c r="J487" s="15">
        <v>2419.5300000000002</v>
      </c>
      <c r="K487" s="15">
        <f t="shared" si="68"/>
        <v>241.95300000000003</v>
      </c>
      <c r="L487" s="15">
        <f t="shared" si="69"/>
        <v>2177.5770000000002</v>
      </c>
      <c r="M487" s="15">
        <v>0</v>
      </c>
      <c r="N487" s="15">
        <v>0</v>
      </c>
      <c r="O487" s="15">
        <v>0</v>
      </c>
      <c r="P487" s="15">
        <v>0</v>
      </c>
      <c r="Q487" s="15">
        <v>217.76</v>
      </c>
      <c r="R487" s="15">
        <v>1125.0899999999999</v>
      </c>
      <c r="S487" s="15">
        <v>435.52</v>
      </c>
      <c r="T487" s="15">
        <v>399.21</v>
      </c>
      <c r="U487" s="15">
        <v>0</v>
      </c>
      <c r="V487" s="16">
        <v>0</v>
      </c>
      <c r="W487" s="15">
        <v>0</v>
      </c>
      <c r="X487" s="15">
        <v>0</v>
      </c>
      <c r="Y487" s="15">
        <v>0</v>
      </c>
      <c r="Z487" s="15">
        <v>0</v>
      </c>
      <c r="AA487" s="15">
        <v>0</v>
      </c>
      <c r="AB487" s="15">
        <v>0</v>
      </c>
      <c r="AC487" s="15">
        <v>0</v>
      </c>
      <c r="AD487" s="15">
        <v>0</v>
      </c>
      <c r="AE487" s="15">
        <v>0</v>
      </c>
      <c r="AF487" s="15">
        <v>0</v>
      </c>
      <c r="AG487" s="15">
        <v>0</v>
      </c>
      <c r="AH487" s="15">
        <v>0</v>
      </c>
      <c r="AI487" s="15">
        <v>0</v>
      </c>
      <c r="AJ487" s="15">
        <v>0</v>
      </c>
      <c r="AK487" s="15">
        <v>0</v>
      </c>
      <c r="AL487" s="15"/>
      <c r="AM487" s="15"/>
      <c r="AN487" s="15">
        <f t="shared" si="70"/>
        <v>2177.58</v>
      </c>
      <c r="AO487" s="15">
        <f t="shared" si="67"/>
        <v>241.95000000000027</v>
      </c>
      <c r="AP487" s="80" t="s">
        <v>119</v>
      </c>
      <c r="AQ487" s="91" t="s">
        <v>155</v>
      </c>
      <c r="AS487" s="48">
        <f t="shared" si="61"/>
        <v>-2.9999999997016857E-3</v>
      </c>
    </row>
    <row r="488" spans="1:45" s="47" customFormat="1" ht="50.1" customHeight="1">
      <c r="A488" s="55" t="s">
        <v>397</v>
      </c>
      <c r="B488" s="46" t="s">
        <v>398</v>
      </c>
      <c r="C488" s="46" t="s">
        <v>256</v>
      </c>
      <c r="D488" s="46" t="s">
        <v>399</v>
      </c>
      <c r="E488" s="14" t="s">
        <v>400</v>
      </c>
      <c r="F488" s="14" t="s">
        <v>401</v>
      </c>
      <c r="G488" s="46" t="s">
        <v>1104</v>
      </c>
      <c r="H488" s="46" t="s">
        <v>102</v>
      </c>
      <c r="I488" s="57">
        <v>39965</v>
      </c>
      <c r="J488" s="15">
        <v>6536</v>
      </c>
      <c r="K488" s="15">
        <f t="shared" si="68"/>
        <v>653.6</v>
      </c>
      <c r="L488" s="15">
        <f t="shared" si="69"/>
        <v>5882.4</v>
      </c>
      <c r="M488" s="15">
        <v>0</v>
      </c>
      <c r="N488" s="15">
        <v>0</v>
      </c>
      <c r="O488" s="15">
        <v>0</v>
      </c>
      <c r="P488" s="15">
        <v>0</v>
      </c>
      <c r="Q488" s="15">
        <v>0</v>
      </c>
      <c r="R488" s="15">
        <v>0</v>
      </c>
      <c r="S488" s="15">
        <v>0</v>
      </c>
      <c r="T488" s="15">
        <v>0</v>
      </c>
      <c r="U488" s="15">
        <v>0</v>
      </c>
      <c r="V488" s="16">
        <v>0</v>
      </c>
      <c r="W488" s="15">
        <v>0</v>
      </c>
      <c r="X488" s="15">
        <v>800.66</v>
      </c>
      <c r="Y488" s="15">
        <v>800.66</v>
      </c>
      <c r="Z488" s="15">
        <v>800.66</v>
      </c>
      <c r="AA488" s="15">
        <v>800.66</v>
      </c>
      <c r="AB488" s="15">
        <v>0</v>
      </c>
      <c r="AC488" s="15">
        <v>800.66</v>
      </c>
      <c r="AD488" s="15">
        <v>800.66</v>
      </c>
      <c r="AE488" s="15">
        <v>800.66</v>
      </c>
      <c r="AF488" s="15">
        <v>0</v>
      </c>
      <c r="AG488" s="15">
        <v>277.77999999999997</v>
      </c>
      <c r="AH488" s="15">
        <v>0</v>
      </c>
      <c r="AI488" s="15">
        <v>0</v>
      </c>
      <c r="AJ488" s="15">
        <v>0</v>
      </c>
      <c r="AK488" s="15">
        <v>0</v>
      </c>
      <c r="AL488" s="15"/>
      <c r="AM488" s="15"/>
      <c r="AN488" s="15">
        <f t="shared" si="70"/>
        <v>5882.4</v>
      </c>
      <c r="AO488" s="15">
        <f t="shared" si="67"/>
        <v>653.60000000000036</v>
      </c>
      <c r="AP488" s="80" t="s">
        <v>119</v>
      </c>
      <c r="AQ488" s="91" t="s">
        <v>1582</v>
      </c>
      <c r="AS488" s="48">
        <f t="shared" si="61"/>
        <v>0</v>
      </c>
    </row>
    <row r="489" spans="1:45" s="47" customFormat="1" ht="50.1" customHeight="1">
      <c r="A489" s="55" t="s">
        <v>402</v>
      </c>
      <c r="B489" s="46" t="s">
        <v>398</v>
      </c>
      <c r="C489" s="46" t="s">
        <v>403</v>
      </c>
      <c r="D489" s="46" t="s">
        <v>399</v>
      </c>
      <c r="E489" s="14" t="s">
        <v>404</v>
      </c>
      <c r="F489" s="14" t="s">
        <v>405</v>
      </c>
      <c r="G489" s="46" t="s">
        <v>1104</v>
      </c>
      <c r="H489" s="46" t="s">
        <v>32</v>
      </c>
      <c r="I489" s="57">
        <v>39722</v>
      </c>
      <c r="J489" s="15">
        <v>4636.46</v>
      </c>
      <c r="K489" s="15">
        <f t="shared" si="68"/>
        <v>463.64600000000002</v>
      </c>
      <c r="L489" s="15">
        <f t="shared" si="69"/>
        <v>4172.8140000000003</v>
      </c>
      <c r="M489" s="15">
        <v>0</v>
      </c>
      <c r="N489" s="15">
        <v>0</v>
      </c>
      <c r="O489" s="15">
        <v>0</v>
      </c>
      <c r="P489" s="15">
        <v>0</v>
      </c>
      <c r="Q489" s="15">
        <v>0</v>
      </c>
      <c r="R489" s="15">
        <v>0</v>
      </c>
      <c r="S489" s="15">
        <v>0</v>
      </c>
      <c r="T489" s="15">
        <v>0</v>
      </c>
      <c r="U489" s="15">
        <v>0</v>
      </c>
      <c r="V489" s="16">
        <v>0</v>
      </c>
      <c r="W489" s="15">
        <v>0</v>
      </c>
      <c r="X489" s="15">
        <v>0</v>
      </c>
      <c r="Y489" s="15">
        <v>208.64</v>
      </c>
      <c r="Z489" s="15">
        <v>834.56</v>
      </c>
      <c r="AA489" s="15">
        <v>834.56</v>
      </c>
      <c r="AB489" s="15">
        <v>0</v>
      </c>
      <c r="AC489" s="15">
        <v>834.56</v>
      </c>
      <c r="AD489" s="15">
        <v>834.56</v>
      </c>
      <c r="AE489" s="15">
        <v>625.92999999999995</v>
      </c>
      <c r="AF489" s="15">
        <v>0</v>
      </c>
      <c r="AG489" s="15">
        <v>0</v>
      </c>
      <c r="AH489" s="15">
        <v>0</v>
      </c>
      <c r="AI489" s="15">
        <v>0</v>
      </c>
      <c r="AJ489" s="15">
        <v>0</v>
      </c>
      <c r="AK489" s="15">
        <v>0</v>
      </c>
      <c r="AL489" s="15"/>
      <c r="AM489" s="15"/>
      <c r="AN489" s="15">
        <f t="shared" si="70"/>
        <v>4172.8099999999995</v>
      </c>
      <c r="AO489" s="15">
        <f t="shared" si="67"/>
        <v>463.65000000000055</v>
      </c>
      <c r="AP489" s="80" t="s">
        <v>1586</v>
      </c>
      <c r="AQ489" s="91" t="s">
        <v>1278</v>
      </c>
      <c r="AS489" s="48">
        <f t="shared" si="61"/>
        <v>4.0000000008149073E-3</v>
      </c>
    </row>
    <row r="490" spans="1:45" s="146" customFormat="1" ht="50.1" customHeight="1">
      <c r="A490" s="182" t="s">
        <v>2383</v>
      </c>
      <c r="B490" s="64" t="s">
        <v>1124</v>
      </c>
      <c r="C490" s="64" t="s">
        <v>139</v>
      </c>
      <c r="D490" s="64" t="s">
        <v>99</v>
      </c>
      <c r="E490" s="44" t="s">
        <v>2296</v>
      </c>
      <c r="F490" s="44" t="s">
        <v>2384</v>
      </c>
      <c r="G490" s="64" t="s">
        <v>1104</v>
      </c>
      <c r="H490" s="64" t="s">
        <v>612</v>
      </c>
      <c r="I490" s="140">
        <v>44351</v>
      </c>
      <c r="J490" s="63">
        <v>16215.5</v>
      </c>
      <c r="K490" s="63">
        <f t="shared" si="68"/>
        <v>1621.5500000000002</v>
      </c>
      <c r="L490" s="63">
        <f t="shared" si="69"/>
        <v>14593.95</v>
      </c>
      <c r="M490" s="63"/>
      <c r="N490" s="63"/>
      <c r="O490" s="63"/>
      <c r="P490" s="63"/>
      <c r="Q490" s="63"/>
      <c r="R490" s="63"/>
      <c r="S490" s="63"/>
      <c r="T490" s="63"/>
      <c r="U490" s="63"/>
      <c r="V490" s="116"/>
      <c r="W490" s="63"/>
      <c r="X490" s="63"/>
      <c r="Y490" s="63"/>
      <c r="Z490" s="63"/>
      <c r="AA490" s="63"/>
      <c r="AB490" s="63"/>
      <c r="AC490" s="63"/>
      <c r="AD490" s="63"/>
      <c r="AE490" s="63"/>
      <c r="AF490" s="63"/>
      <c r="AG490" s="63"/>
      <c r="AH490" s="63"/>
      <c r="AI490" s="63"/>
      <c r="AJ490" s="63"/>
      <c r="AK490" s="63"/>
      <c r="AL490" s="63"/>
      <c r="AM490" s="63"/>
      <c r="AN490" s="63"/>
      <c r="AO490" s="63"/>
      <c r="AP490" s="144"/>
      <c r="AQ490" s="145"/>
      <c r="AS490" s="48"/>
    </row>
    <row r="491" spans="1:45" s="47" customFormat="1" ht="50.1" customHeight="1">
      <c r="A491" s="55" t="s">
        <v>853</v>
      </c>
      <c r="B491" s="46" t="s">
        <v>852</v>
      </c>
      <c r="C491" s="46" t="s">
        <v>91</v>
      </c>
      <c r="D491" s="46" t="s">
        <v>90</v>
      </c>
      <c r="E491" s="46" t="s">
        <v>418</v>
      </c>
      <c r="F491" s="46" t="s">
        <v>419</v>
      </c>
      <c r="G491" s="46" t="s">
        <v>1104</v>
      </c>
      <c r="H491" s="46" t="s">
        <v>10</v>
      </c>
      <c r="I491" s="57">
        <v>39722</v>
      </c>
      <c r="J491" s="15">
        <v>14300</v>
      </c>
      <c r="K491" s="15">
        <f t="shared" si="68"/>
        <v>1430</v>
      </c>
      <c r="L491" s="15">
        <f t="shared" si="69"/>
        <v>12870</v>
      </c>
      <c r="M491" s="15">
        <v>0</v>
      </c>
      <c r="N491" s="15">
        <v>0</v>
      </c>
      <c r="O491" s="15">
        <v>0</v>
      </c>
      <c r="P491" s="15">
        <v>0</v>
      </c>
      <c r="Q491" s="15">
        <v>0</v>
      </c>
      <c r="R491" s="15">
        <v>0</v>
      </c>
      <c r="S491" s="15">
        <v>0</v>
      </c>
      <c r="T491" s="15">
        <v>0</v>
      </c>
      <c r="U491" s="15">
        <v>0</v>
      </c>
      <c r="V491" s="16">
        <v>0</v>
      </c>
      <c r="W491" s="15">
        <v>657.8</v>
      </c>
      <c r="X491" s="15">
        <v>2574</v>
      </c>
      <c r="Y491" s="15">
        <v>2574</v>
      </c>
      <c r="Z491" s="15">
        <v>2574</v>
      </c>
      <c r="AA491" s="15">
        <v>2574</v>
      </c>
      <c r="AB491" s="15">
        <v>0</v>
      </c>
      <c r="AC491" s="15">
        <v>1916.2</v>
      </c>
      <c r="AD491" s="15">
        <v>0</v>
      </c>
      <c r="AE491" s="15">
        <v>0</v>
      </c>
      <c r="AF491" s="15">
        <v>0</v>
      </c>
      <c r="AG491" s="15">
        <v>0</v>
      </c>
      <c r="AH491" s="15">
        <v>0</v>
      </c>
      <c r="AI491" s="15">
        <v>0</v>
      </c>
      <c r="AJ491" s="15">
        <v>0</v>
      </c>
      <c r="AK491" s="15">
        <v>0</v>
      </c>
      <c r="AL491" s="15"/>
      <c r="AM491" s="15"/>
      <c r="AN491" s="15">
        <f t="shared" si="70"/>
        <v>12870</v>
      </c>
      <c r="AO491" s="15">
        <f t="shared" si="67"/>
        <v>1430</v>
      </c>
      <c r="AP491" s="80" t="s">
        <v>119</v>
      </c>
      <c r="AQ491" s="91" t="s">
        <v>155</v>
      </c>
      <c r="AS491" s="48">
        <f t="shared" si="61"/>
        <v>0</v>
      </c>
    </row>
    <row r="492" spans="1:45" s="47" customFormat="1" ht="50.1" customHeight="1">
      <c r="A492" s="55" t="s">
        <v>854</v>
      </c>
      <c r="B492" s="46" t="s">
        <v>857</v>
      </c>
      <c r="C492" s="46" t="s">
        <v>699</v>
      </c>
      <c r="D492" s="46" t="s">
        <v>99</v>
      </c>
      <c r="E492" s="46" t="s">
        <v>855</v>
      </c>
      <c r="F492" s="46" t="s">
        <v>856</v>
      </c>
      <c r="G492" s="46" t="s">
        <v>1104</v>
      </c>
      <c r="H492" s="46" t="s">
        <v>102</v>
      </c>
      <c r="I492" s="57">
        <v>41579</v>
      </c>
      <c r="J492" s="15">
        <v>19236.14</v>
      </c>
      <c r="K492" s="15">
        <f t="shared" si="68"/>
        <v>1923.614</v>
      </c>
      <c r="L492" s="15">
        <f t="shared" si="69"/>
        <v>17312.525999999998</v>
      </c>
      <c r="M492" s="15">
        <v>0</v>
      </c>
      <c r="N492" s="15">
        <v>0</v>
      </c>
      <c r="O492" s="15">
        <v>0</v>
      </c>
      <c r="P492" s="15">
        <v>0</v>
      </c>
      <c r="Q492" s="15">
        <v>0</v>
      </c>
      <c r="R492" s="15">
        <v>0</v>
      </c>
      <c r="S492" s="15">
        <v>0</v>
      </c>
      <c r="T492" s="15">
        <v>0</v>
      </c>
      <c r="U492" s="15">
        <v>0</v>
      </c>
      <c r="V492" s="15">
        <v>0</v>
      </c>
      <c r="W492" s="15">
        <v>0</v>
      </c>
      <c r="X492" s="15">
        <v>0</v>
      </c>
      <c r="Y492" s="15">
        <v>0</v>
      </c>
      <c r="Z492" s="15">
        <v>0</v>
      </c>
      <c r="AA492" s="15">
        <v>586.70000000000005</v>
      </c>
      <c r="AB492" s="15">
        <v>0</v>
      </c>
      <c r="AC492" s="15">
        <v>586.70000000000005</v>
      </c>
      <c r="AD492" s="15">
        <v>586.70000000000005</v>
      </c>
      <c r="AE492" s="15">
        <v>586.70000000000005</v>
      </c>
      <c r="AF492" s="15">
        <v>8627.43</v>
      </c>
      <c r="AG492" s="15">
        <v>3462.51</v>
      </c>
      <c r="AH492" s="15">
        <v>0</v>
      </c>
      <c r="AI492" s="15">
        <v>2875.79</v>
      </c>
      <c r="AJ492" s="15">
        <v>0</v>
      </c>
      <c r="AK492" s="15">
        <v>0</v>
      </c>
      <c r="AL492" s="15"/>
      <c r="AM492" s="15"/>
      <c r="AN492" s="15">
        <f t="shared" si="70"/>
        <v>17312.53</v>
      </c>
      <c r="AO492" s="15">
        <f t="shared" si="67"/>
        <v>1923.6100000000006</v>
      </c>
      <c r="AP492" s="80" t="s">
        <v>119</v>
      </c>
      <c r="AQ492" s="91" t="s">
        <v>1680</v>
      </c>
      <c r="AS492" s="48">
        <f t="shared" si="61"/>
        <v>-4.0000000008149073E-3</v>
      </c>
    </row>
    <row r="493" spans="1:45" s="47" customFormat="1" ht="50.1" customHeight="1">
      <c r="A493" s="55" t="s">
        <v>1370</v>
      </c>
      <c r="B493" s="46" t="s">
        <v>407</v>
      </c>
      <c r="C493" s="46" t="s">
        <v>388</v>
      </c>
      <c r="D493" s="46" t="s">
        <v>408</v>
      </c>
      <c r="E493" s="46" t="s">
        <v>409</v>
      </c>
      <c r="F493" s="46" t="s">
        <v>410</v>
      </c>
      <c r="G493" s="46" t="s">
        <v>1104</v>
      </c>
      <c r="H493" s="46" t="s">
        <v>102</v>
      </c>
      <c r="I493" s="57">
        <v>40878</v>
      </c>
      <c r="J493" s="15">
        <v>2850</v>
      </c>
      <c r="K493" s="15">
        <f t="shared" si="68"/>
        <v>285</v>
      </c>
      <c r="L493" s="15">
        <f t="shared" si="69"/>
        <v>2565</v>
      </c>
      <c r="M493" s="15">
        <v>0</v>
      </c>
      <c r="N493" s="15">
        <v>0</v>
      </c>
      <c r="O493" s="15">
        <v>0</v>
      </c>
      <c r="P493" s="15">
        <v>0</v>
      </c>
      <c r="Q493" s="15">
        <v>0</v>
      </c>
      <c r="R493" s="15">
        <v>0</v>
      </c>
      <c r="S493" s="15">
        <v>0</v>
      </c>
      <c r="T493" s="15">
        <v>0</v>
      </c>
      <c r="U493" s="15">
        <v>0</v>
      </c>
      <c r="V493" s="15">
        <v>0</v>
      </c>
      <c r="W493" s="15">
        <v>0</v>
      </c>
      <c r="X493" s="15">
        <v>0</v>
      </c>
      <c r="Y493" s="15">
        <v>0</v>
      </c>
      <c r="Z493" s="15">
        <v>0</v>
      </c>
      <c r="AA493" s="15">
        <v>513</v>
      </c>
      <c r="AB493" s="15">
        <v>0</v>
      </c>
      <c r="AC493" s="15">
        <v>513</v>
      </c>
      <c r="AD493" s="15">
        <v>513</v>
      </c>
      <c r="AE493" s="15">
        <v>513</v>
      </c>
      <c r="AF493" s="15">
        <v>0</v>
      </c>
      <c r="AG493" s="15">
        <v>513</v>
      </c>
      <c r="AH493" s="15">
        <v>0</v>
      </c>
      <c r="AI493" s="15">
        <v>0</v>
      </c>
      <c r="AJ493" s="15">
        <v>0</v>
      </c>
      <c r="AK493" s="15">
        <v>0</v>
      </c>
      <c r="AL493" s="15"/>
      <c r="AM493" s="15"/>
      <c r="AN493" s="15">
        <f t="shared" si="70"/>
        <v>2565</v>
      </c>
      <c r="AO493" s="15">
        <f t="shared" si="67"/>
        <v>285</v>
      </c>
      <c r="AP493" s="76" t="s">
        <v>1461</v>
      </c>
      <c r="AQ493" s="94" t="s">
        <v>1813</v>
      </c>
      <c r="AS493" s="48">
        <f t="shared" si="61"/>
        <v>0</v>
      </c>
    </row>
    <row r="494" spans="1:45" s="47" customFormat="1" ht="50.1" customHeight="1">
      <c r="A494" s="55" t="s">
        <v>1499</v>
      </c>
      <c r="B494" s="46" t="s">
        <v>1496</v>
      </c>
      <c r="C494" s="46" t="s">
        <v>1497</v>
      </c>
      <c r="D494" s="46" t="s">
        <v>1498</v>
      </c>
      <c r="E494" s="46" t="s">
        <v>1500</v>
      </c>
      <c r="F494" s="46" t="s">
        <v>1501</v>
      </c>
      <c r="G494" s="46" t="s">
        <v>1104</v>
      </c>
      <c r="H494" s="46" t="s">
        <v>10</v>
      </c>
      <c r="I494" s="57">
        <v>42217</v>
      </c>
      <c r="J494" s="15">
        <v>19600</v>
      </c>
      <c r="K494" s="15">
        <f t="shared" si="68"/>
        <v>1960</v>
      </c>
      <c r="L494" s="15">
        <f t="shared" si="69"/>
        <v>17640</v>
      </c>
      <c r="M494" s="15">
        <v>0</v>
      </c>
      <c r="N494" s="15">
        <v>0</v>
      </c>
      <c r="O494" s="15">
        <v>0</v>
      </c>
      <c r="P494" s="15">
        <v>0</v>
      </c>
      <c r="Q494" s="15">
        <v>0</v>
      </c>
      <c r="R494" s="15">
        <v>0</v>
      </c>
      <c r="S494" s="15">
        <v>0</v>
      </c>
      <c r="T494" s="15">
        <v>0</v>
      </c>
      <c r="U494" s="15">
        <v>0</v>
      </c>
      <c r="V494" s="15">
        <v>0</v>
      </c>
      <c r="W494" s="15">
        <v>0</v>
      </c>
      <c r="X494" s="15">
        <v>0</v>
      </c>
      <c r="Y494" s="15">
        <v>0</v>
      </c>
      <c r="Z494" s="15">
        <v>0</v>
      </c>
      <c r="AA494" s="15">
        <v>0</v>
      </c>
      <c r="AB494" s="15">
        <v>0</v>
      </c>
      <c r="AC494" s="15">
        <v>0</v>
      </c>
      <c r="AD494" s="15">
        <v>0</v>
      </c>
      <c r="AE494" s="15">
        <v>1470</v>
      </c>
      <c r="AF494" s="15">
        <v>0</v>
      </c>
      <c r="AG494" s="15">
        <v>3528</v>
      </c>
      <c r="AH494" s="15">
        <v>0</v>
      </c>
      <c r="AI494" s="15">
        <v>3528</v>
      </c>
      <c r="AJ494" s="15">
        <v>3528</v>
      </c>
      <c r="AK494" s="15">
        <v>3528</v>
      </c>
      <c r="AL494" s="15">
        <v>2058</v>
      </c>
      <c r="AM494" s="15"/>
      <c r="AN494" s="15">
        <f t="shared" si="70"/>
        <v>17640</v>
      </c>
      <c r="AO494" s="15">
        <f t="shared" si="67"/>
        <v>1960</v>
      </c>
      <c r="AP494" s="80" t="s">
        <v>119</v>
      </c>
      <c r="AQ494" s="91" t="s">
        <v>1502</v>
      </c>
      <c r="AS494" s="48">
        <f t="shared" si="61"/>
        <v>0</v>
      </c>
    </row>
    <row r="495" spans="1:45" s="47" customFormat="1" ht="50.1" customHeight="1">
      <c r="A495" s="55" t="s">
        <v>1503</v>
      </c>
      <c r="B495" s="46" t="s">
        <v>1496</v>
      </c>
      <c r="C495" s="46" t="s">
        <v>1497</v>
      </c>
      <c r="D495" s="46" t="s">
        <v>1498</v>
      </c>
      <c r="E495" s="46" t="s">
        <v>1504</v>
      </c>
      <c r="F495" s="46" t="s">
        <v>1501</v>
      </c>
      <c r="G495" s="46" t="s">
        <v>1104</v>
      </c>
      <c r="H495" s="46" t="s">
        <v>10</v>
      </c>
      <c r="I495" s="57">
        <v>42217</v>
      </c>
      <c r="J495" s="15">
        <v>19600</v>
      </c>
      <c r="K495" s="15">
        <f t="shared" si="68"/>
        <v>1960</v>
      </c>
      <c r="L495" s="15">
        <f t="shared" si="69"/>
        <v>17640</v>
      </c>
      <c r="M495" s="15">
        <v>0</v>
      </c>
      <c r="N495" s="15">
        <v>0</v>
      </c>
      <c r="O495" s="15">
        <v>0</v>
      </c>
      <c r="P495" s="15">
        <v>0</v>
      </c>
      <c r="Q495" s="15">
        <v>0</v>
      </c>
      <c r="R495" s="15">
        <v>0</v>
      </c>
      <c r="S495" s="15">
        <v>0</v>
      </c>
      <c r="T495" s="15">
        <v>0</v>
      </c>
      <c r="U495" s="15">
        <v>0</v>
      </c>
      <c r="V495" s="15">
        <v>0</v>
      </c>
      <c r="W495" s="15">
        <v>0</v>
      </c>
      <c r="X495" s="15">
        <v>0</v>
      </c>
      <c r="Y495" s="15">
        <v>0</v>
      </c>
      <c r="Z495" s="15">
        <v>0</v>
      </c>
      <c r="AA495" s="15">
        <v>0</v>
      </c>
      <c r="AB495" s="15">
        <v>0</v>
      </c>
      <c r="AC495" s="15">
        <v>0</v>
      </c>
      <c r="AD495" s="15">
        <v>0</v>
      </c>
      <c r="AE495" s="15">
        <v>1470</v>
      </c>
      <c r="AF495" s="15">
        <v>0</v>
      </c>
      <c r="AG495" s="15">
        <v>3528</v>
      </c>
      <c r="AH495" s="15">
        <v>0</v>
      </c>
      <c r="AI495" s="15">
        <v>3528</v>
      </c>
      <c r="AJ495" s="15">
        <v>3528</v>
      </c>
      <c r="AK495" s="15">
        <v>3528</v>
      </c>
      <c r="AL495" s="15">
        <v>2058</v>
      </c>
      <c r="AM495" s="15"/>
      <c r="AN495" s="15">
        <f t="shared" si="70"/>
        <v>17640</v>
      </c>
      <c r="AO495" s="15">
        <f t="shared" si="67"/>
        <v>1960</v>
      </c>
      <c r="AP495" s="80" t="s">
        <v>119</v>
      </c>
      <c r="AQ495" s="91" t="s">
        <v>1502</v>
      </c>
      <c r="AS495" s="48">
        <f t="shared" si="61"/>
        <v>0</v>
      </c>
    </row>
    <row r="496" spans="1:45" s="5" customFormat="1" ht="50.1" customHeight="1">
      <c r="A496" s="67" t="s">
        <v>2321</v>
      </c>
      <c r="B496" s="14" t="s">
        <v>2338</v>
      </c>
      <c r="C496" s="14" t="s">
        <v>139</v>
      </c>
      <c r="D496" s="14" t="s">
        <v>99</v>
      </c>
      <c r="E496" s="14" t="s">
        <v>2323</v>
      </c>
      <c r="F496" s="66" t="s">
        <v>2324</v>
      </c>
      <c r="G496" s="14" t="s">
        <v>1104</v>
      </c>
      <c r="H496" s="46"/>
      <c r="I496" s="68">
        <v>44172</v>
      </c>
      <c r="J496" s="15">
        <v>1036.04</v>
      </c>
      <c r="K496" s="15">
        <f t="shared" ref="K496:K504" si="71">J496*10%</f>
        <v>103.604</v>
      </c>
      <c r="L496" s="15">
        <f t="shared" ref="L496:L504" si="72">J496-K496</f>
        <v>932.43599999999992</v>
      </c>
      <c r="M496" s="63"/>
      <c r="N496" s="63"/>
      <c r="O496" s="63"/>
      <c r="P496" s="63"/>
      <c r="Q496" s="63"/>
      <c r="R496" s="63"/>
      <c r="S496" s="63"/>
      <c r="T496" s="63"/>
      <c r="U496" s="63"/>
      <c r="V496" s="63"/>
      <c r="W496" s="63"/>
      <c r="X496" s="63"/>
      <c r="Y496" s="63"/>
      <c r="Z496" s="63"/>
      <c r="AA496" s="63"/>
      <c r="AB496" s="63"/>
      <c r="AC496" s="63"/>
      <c r="AD496" s="63"/>
      <c r="AE496" s="63"/>
      <c r="AF496" s="63"/>
      <c r="AG496" s="63"/>
      <c r="AH496" s="63"/>
      <c r="AI496" s="63"/>
      <c r="AJ496" s="63"/>
      <c r="AK496" s="63"/>
      <c r="AL496" s="15">
        <v>15.54</v>
      </c>
      <c r="AM496" s="63">
        <v>108.78</v>
      </c>
      <c r="AN496" s="15">
        <f>SUM(M496:AM496)</f>
        <v>124.32</v>
      </c>
      <c r="AO496" s="15">
        <f>J496-AN496</f>
        <v>911.72</v>
      </c>
      <c r="AP496" s="14"/>
      <c r="AQ496" s="43"/>
      <c r="AS496" s="34"/>
    </row>
    <row r="497" spans="1:45" s="5" customFormat="1" ht="50.1" customHeight="1">
      <c r="A497" s="67" t="s">
        <v>2322</v>
      </c>
      <c r="B497" s="14" t="s">
        <v>2338</v>
      </c>
      <c r="C497" s="14" t="s">
        <v>139</v>
      </c>
      <c r="D497" s="14" t="s">
        <v>99</v>
      </c>
      <c r="E497" s="14" t="s">
        <v>2326</v>
      </c>
      <c r="F497" s="66" t="s">
        <v>2324</v>
      </c>
      <c r="G497" s="14" t="s">
        <v>1104</v>
      </c>
      <c r="H497" s="46"/>
      <c r="I497" s="68">
        <v>44172</v>
      </c>
      <c r="J497" s="15">
        <v>1036.04</v>
      </c>
      <c r="K497" s="15">
        <f t="shared" si="71"/>
        <v>103.604</v>
      </c>
      <c r="L497" s="15">
        <f t="shared" si="72"/>
        <v>932.43599999999992</v>
      </c>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v>15.54</v>
      </c>
      <c r="AM497" s="63">
        <v>108.78</v>
      </c>
      <c r="AN497" s="15">
        <f t="shared" ref="AN497:AN504" si="73">SUM(M497:AM497)</f>
        <v>124.32</v>
      </c>
      <c r="AO497" s="15">
        <f t="shared" ref="AO497:AO504" si="74">J497-AN497</f>
        <v>911.72</v>
      </c>
      <c r="AP497" s="14"/>
      <c r="AQ497" s="43"/>
      <c r="AS497" s="34"/>
    </row>
    <row r="498" spans="1:45" s="5" customFormat="1" ht="50.1" customHeight="1">
      <c r="A498" s="67" t="s">
        <v>2325</v>
      </c>
      <c r="B498" s="14" t="s">
        <v>2338</v>
      </c>
      <c r="C498" s="14" t="s">
        <v>139</v>
      </c>
      <c r="D498" s="14" t="s">
        <v>99</v>
      </c>
      <c r="E498" s="14" t="s">
        <v>2327</v>
      </c>
      <c r="F498" s="66" t="s">
        <v>2324</v>
      </c>
      <c r="G498" s="14" t="s">
        <v>1104</v>
      </c>
      <c r="H498" s="46"/>
      <c r="I498" s="68">
        <v>44172</v>
      </c>
      <c r="J498" s="15">
        <v>1036.04</v>
      </c>
      <c r="K498" s="15">
        <f t="shared" si="71"/>
        <v>103.604</v>
      </c>
      <c r="L498" s="15">
        <f t="shared" si="72"/>
        <v>932.43599999999992</v>
      </c>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v>15.54</v>
      </c>
      <c r="AM498" s="63">
        <v>108.78</v>
      </c>
      <c r="AN498" s="15">
        <f t="shared" si="73"/>
        <v>124.32</v>
      </c>
      <c r="AO498" s="15">
        <f t="shared" si="74"/>
        <v>911.72</v>
      </c>
      <c r="AP498" s="14"/>
      <c r="AQ498" s="43"/>
      <c r="AS498" s="34"/>
    </row>
    <row r="499" spans="1:45" s="5" customFormat="1" ht="50.1" customHeight="1">
      <c r="A499" s="67" t="s">
        <v>2333</v>
      </c>
      <c r="B499" s="14" t="s">
        <v>2338</v>
      </c>
      <c r="C499" s="14" t="s">
        <v>139</v>
      </c>
      <c r="D499" s="14" t="s">
        <v>99</v>
      </c>
      <c r="E499" s="14" t="s">
        <v>2328</v>
      </c>
      <c r="F499" s="66" t="s">
        <v>2324</v>
      </c>
      <c r="G499" s="14" t="s">
        <v>1104</v>
      </c>
      <c r="H499" s="46"/>
      <c r="I499" s="68">
        <v>44172</v>
      </c>
      <c r="J499" s="15">
        <v>1036.04</v>
      </c>
      <c r="K499" s="15">
        <f t="shared" si="71"/>
        <v>103.604</v>
      </c>
      <c r="L499" s="15">
        <f t="shared" si="72"/>
        <v>932.43599999999992</v>
      </c>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v>15.54</v>
      </c>
      <c r="AM499" s="63">
        <v>108.78</v>
      </c>
      <c r="AN499" s="15">
        <f t="shared" si="73"/>
        <v>124.32</v>
      </c>
      <c r="AO499" s="15">
        <f t="shared" si="74"/>
        <v>911.72</v>
      </c>
      <c r="AP499" s="14"/>
      <c r="AQ499" s="43"/>
      <c r="AS499" s="34"/>
    </row>
    <row r="500" spans="1:45" s="5" customFormat="1" ht="50.1" customHeight="1">
      <c r="A500" s="67" t="s">
        <v>2334</v>
      </c>
      <c r="B500" s="14" t="s">
        <v>2338</v>
      </c>
      <c r="C500" s="14" t="s">
        <v>139</v>
      </c>
      <c r="D500" s="14" t="s">
        <v>99</v>
      </c>
      <c r="E500" s="14" t="s">
        <v>2329</v>
      </c>
      <c r="F500" s="66" t="s">
        <v>2324</v>
      </c>
      <c r="G500" s="14" t="s">
        <v>1104</v>
      </c>
      <c r="H500" s="46"/>
      <c r="I500" s="68">
        <v>44172</v>
      </c>
      <c r="J500" s="15">
        <v>1036.04</v>
      </c>
      <c r="K500" s="15">
        <f t="shared" si="71"/>
        <v>103.604</v>
      </c>
      <c r="L500" s="15">
        <f t="shared" si="72"/>
        <v>932.43599999999992</v>
      </c>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v>15.54</v>
      </c>
      <c r="AM500" s="63">
        <v>108.78</v>
      </c>
      <c r="AN500" s="15">
        <f t="shared" si="73"/>
        <v>124.32</v>
      </c>
      <c r="AO500" s="15">
        <f t="shared" si="74"/>
        <v>911.72</v>
      </c>
      <c r="AP500" s="14"/>
      <c r="AQ500" s="43"/>
      <c r="AS500" s="34"/>
    </row>
    <row r="501" spans="1:45" s="5" customFormat="1" ht="50.1" customHeight="1">
      <c r="A501" s="67" t="s">
        <v>2335</v>
      </c>
      <c r="B501" s="14" t="s">
        <v>2338</v>
      </c>
      <c r="C501" s="14" t="s">
        <v>139</v>
      </c>
      <c r="D501" s="14" t="s">
        <v>99</v>
      </c>
      <c r="E501" s="14" t="s">
        <v>2330</v>
      </c>
      <c r="F501" s="66" t="s">
        <v>2324</v>
      </c>
      <c r="G501" s="14" t="s">
        <v>1104</v>
      </c>
      <c r="H501" s="46"/>
      <c r="I501" s="68">
        <v>44172</v>
      </c>
      <c r="J501" s="15">
        <v>1036.04</v>
      </c>
      <c r="K501" s="15">
        <f t="shared" si="71"/>
        <v>103.604</v>
      </c>
      <c r="L501" s="15">
        <f t="shared" si="72"/>
        <v>932.43599999999992</v>
      </c>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v>15.54</v>
      </c>
      <c r="AM501" s="63">
        <v>108.78</v>
      </c>
      <c r="AN501" s="15">
        <f t="shared" si="73"/>
        <v>124.32</v>
      </c>
      <c r="AO501" s="15">
        <f t="shared" si="74"/>
        <v>911.72</v>
      </c>
      <c r="AP501" s="14"/>
      <c r="AQ501" s="43"/>
      <c r="AS501" s="34"/>
    </row>
    <row r="502" spans="1:45" s="5" customFormat="1" ht="50.1" customHeight="1">
      <c r="A502" s="67" t="s">
        <v>2332</v>
      </c>
      <c r="B502" s="14" t="s">
        <v>2338</v>
      </c>
      <c r="C502" s="14" t="s">
        <v>139</v>
      </c>
      <c r="D502" s="14" t="s">
        <v>99</v>
      </c>
      <c r="E502" s="14" t="s">
        <v>2331</v>
      </c>
      <c r="F502" s="66" t="s">
        <v>2324</v>
      </c>
      <c r="G502" s="14" t="s">
        <v>1104</v>
      </c>
      <c r="H502" s="46"/>
      <c r="I502" s="68">
        <v>44172</v>
      </c>
      <c r="J502" s="15">
        <v>1036.04</v>
      </c>
      <c r="K502" s="15">
        <f t="shared" si="71"/>
        <v>103.604</v>
      </c>
      <c r="L502" s="15">
        <f t="shared" si="72"/>
        <v>932.43599999999992</v>
      </c>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v>15.54</v>
      </c>
      <c r="AM502" s="63">
        <v>108.78</v>
      </c>
      <c r="AN502" s="15">
        <f t="shared" si="73"/>
        <v>124.32</v>
      </c>
      <c r="AO502" s="15">
        <f t="shared" si="74"/>
        <v>911.72</v>
      </c>
      <c r="AP502" s="14"/>
      <c r="AQ502" s="43"/>
      <c r="AS502" s="34"/>
    </row>
    <row r="503" spans="1:45" s="5" customFormat="1" ht="50.1" customHeight="1">
      <c r="A503" s="67" t="s">
        <v>2336</v>
      </c>
      <c r="B503" s="14" t="s">
        <v>2339</v>
      </c>
      <c r="C503" s="14" t="s">
        <v>139</v>
      </c>
      <c r="D503" s="14" t="s">
        <v>99</v>
      </c>
      <c r="E503" s="14" t="s">
        <v>2341</v>
      </c>
      <c r="F503" s="14" t="s">
        <v>2340</v>
      </c>
      <c r="G503" s="14" t="s">
        <v>1104</v>
      </c>
      <c r="H503" s="46"/>
      <c r="I503" s="68">
        <v>44172</v>
      </c>
      <c r="J503" s="15">
        <v>3299.69</v>
      </c>
      <c r="K503" s="15">
        <f t="shared" si="71"/>
        <v>329.96900000000005</v>
      </c>
      <c r="L503" s="15">
        <f t="shared" si="72"/>
        <v>2969.721</v>
      </c>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v>49.5</v>
      </c>
      <c r="AM503" s="63">
        <v>346.47</v>
      </c>
      <c r="AN503" s="15">
        <f t="shared" si="73"/>
        <v>395.97</v>
      </c>
      <c r="AO503" s="15">
        <f t="shared" si="74"/>
        <v>2903.7200000000003</v>
      </c>
      <c r="AP503" s="14"/>
      <c r="AQ503" s="43"/>
      <c r="AS503" s="34"/>
    </row>
    <row r="504" spans="1:45" s="5" customFormat="1" ht="50.1" customHeight="1">
      <c r="A504" s="67" t="s">
        <v>2337</v>
      </c>
      <c r="B504" s="14" t="s">
        <v>2339</v>
      </c>
      <c r="C504" s="14" t="s">
        <v>139</v>
      </c>
      <c r="D504" s="14" t="s">
        <v>99</v>
      </c>
      <c r="E504" s="14" t="s">
        <v>2342</v>
      </c>
      <c r="F504" s="14" t="s">
        <v>2340</v>
      </c>
      <c r="G504" s="14" t="s">
        <v>1104</v>
      </c>
      <c r="H504" s="46"/>
      <c r="I504" s="68">
        <v>44172</v>
      </c>
      <c r="J504" s="15">
        <v>3299.69</v>
      </c>
      <c r="K504" s="15">
        <f t="shared" si="71"/>
        <v>329.96900000000005</v>
      </c>
      <c r="L504" s="15">
        <f t="shared" si="72"/>
        <v>2969.721</v>
      </c>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v>49.5</v>
      </c>
      <c r="AM504" s="63">
        <v>346.47</v>
      </c>
      <c r="AN504" s="15">
        <f t="shared" si="73"/>
        <v>395.97</v>
      </c>
      <c r="AO504" s="15">
        <f t="shared" si="74"/>
        <v>2903.7200000000003</v>
      </c>
      <c r="AP504" s="14"/>
      <c r="AQ504" s="43"/>
      <c r="AS504" s="34"/>
    </row>
    <row r="505" spans="1:45" s="47" customFormat="1" ht="50.1" customHeight="1">
      <c r="A505" s="55" t="s">
        <v>1002</v>
      </c>
      <c r="B505" s="14" t="s">
        <v>1005</v>
      </c>
      <c r="C505" s="46" t="s">
        <v>998</v>
      </c>
      <c r="D505" s="14" t="s">
        <v>999</v>
      </c>
      <c r="E505" s="46" t="s">
        <v>1003</v>
      </c>
      <c r="F505" s="14" t="s">
        <v>1004</v>
      </c>
      <c r="G505" s="14" t="s">
        <v>1245</v>
      </c>
      <c r="H505" s="14" t="s">
        <v>25</v>
      </c>
      <c r="I505" s="68">
        <v>41551</v>
      </c>
      <c r="J505" s="15">
        <v>4393.97</v>
      </c>
      <c r="K505" s="15">
        <f t="shared" si="68"/>
        <v>439.39700000000005</v>
      </c>
      <c r="L505" s="15">
        <f t="shared" si="69"/>
        <v>3954.5730000000003</v>
      </c>
      <c r="M505" s="15">
        <v>0</v>
      </c>
      <c r="N505" s="15">
        <v>0</v>
      </c>
      <c r="O505" s="15">
        <v>0</v>
      </c>
      <c r="P505" s="15">
        <v>0</v>
      </c>
      <c r="Q505" s="15">
        <v>0</v>
      </c>
      <c r="R505" s="15">
        <v>0</v>
      </c>
      <c r="S505" s="15">
        <v>0</v>
      </c>
      <c r="T505" s="15">
        <v>0</v>
      </c>
      <c r="U505" s="15">
        <v>0</v>
      </c>
      <c r="V505" s="15">
        <v>0</v>
      </c>
      <c r="W505" s="15">
        <v>0</v>
      </c>
      <c r="X505" s="15">
        <v>0</v>
      </c>
      <c r="Y505" s="15">
        <v>0</v>
      </c>
      <c r="Z505" s="15">
        <v>0</v>
      </c>
      <c r="AA505" s="15">
        <v>0</v>
      </c>
      <c r="AB505" s="15">
        <v>0</v>
      </c>
      <c r="AC505" s="15">
        <f>291.63+37.92</f>
        <v>329.55</v>
      </c>
      <c r="AD505" s="15">
        <f>699.92+90.99</f>
        <v>790.91</v>
      </c>
      <c r="AE505" s="15">
        <v>790.91</v>
      </c>
      <c r="AF505" s="15">
        <v>0</v>
      </c>
      <c r="AG505" s="15">
        <v>790.91</v>
      </c>
      <c r="AH505" s="15">
        <v>0</v>
      </c>
      <c r="AI505" s="15">
        <v>790.91</v>
      </c>
      <c r="AJ505" s="15">
        <v>461.38</v>
      </c>
      <c r="AK505" s="15">
        <v>0</v>
      </c>
      <c r="AL505" s="15"/>
      <c r="AM505" s="15"/>
      <c r="AN505" s="15">
        <f>SUM(M505:AM505)</f>
        <v>3954.5699999999997</v>
      </c>
      <c r="AO505" s="15">
        <f t="shared" si="67"/>
        <v>439.40000000000055</v>
      </c>
      <c r="AP505" s="80" t="s">
        <v>1334</v>
      </c>
      <c r="AQ505" s="91" t="s">
        <v>1363</v>
      </c>
      <c r="AS505" s="48">
        <f t="shared" si="61"/>
        <v>3.0000000006111804E-3</v>
      </c>
    </row>
    <row r="506" spans="1:45" s="47" customFormat="1" ht="50.1" customHeight="1">
      <c r="A506" s="67" t="s">
        <v>1058</v>
      </c>
      <c r="B506" s="46" t="s">
        <v>664</v>
      </c>
      <c r="C506" s="46" t="s">
        <v>943</v>
      </c>
      <c r="D506" s="14" t="s">
        <v>96</v>
      </c>
      <c r="E506" s="14" t="s">
        <v>1063</v>
      </c>
      <c r="F506" s="14" t="s">
        <v>1062</v>
      </c>
      <c r="G506" s="14" t="s">
        <v>1245</v>
      </c>
      <c r="H506" s="14" t="s">
        <v>33</v>
      </c>
      <c r="I506" s="68">
        <v>41570</v>
      </c>
      <c r="J506" s="15">
        <v>1787.61</v>
      </c>
      <c r="K506" s="15">
        <f t="shared" si="68"/>
        <v>178.761</v>
      </c>
      <c r="L506" s="15">
        <f t="shared" si="69"/>
        <v>1608.8489999999999</v>
      </c>
      <c r="M506" s="15">
        <v>0</v>
      </c>
      <c r="N506" s="15">
        <v>0</v>
      </c>
      <c r="O506" s="15">
        <v>0</v>
      </c>
      <c r="P506" s="15">
        <v>0</v>
      </c>
      <c r="Q506" s="15">
        <v>0</v>
      </c>
      <c r="R506" s="15">
        <v>0</v>
      </c>
      <c r="S506" s="15">
        <v>0</v>
      </c>
      <c r="T506" s="15">
        <v>0</v>
      </c>
      <c r="U506" s="15">
        <v>0</v>
      </c>
      <c r="V506" s="15">
        <v>0</v>
      </c>
      <c r="W506" s="15">
        <v>0</v>
      </c>
      <c r="X506" s="15">
        <v>0</v>
      </c>
      <c r="Y506" s="15">
        <v>0</v>
      </c>
      <c r="Z506" s="15">
        <v>0</v>
      </c>
      <c r="AA506" s="15">
        <v>0</v>
      </c>
      <c r="AB506" s="15">
        <v>0</v>
      </c>
      <c r="AC506" s="15">
        <f>94.92+12.34</f>
        <v>107.26</v>
      </c>
      <c r="AD506" s="15">
        <f t="shared" ref="AD506:AD509" si="75">284.75+37.02</f>
        <v>321.77</v>
      </c>
      <c r="AE506" s="15">
        <v>321.77</v>
      </c>
      <c r="AF506" s="15">
        <v>0</v>
      </c>
      <c r="AG506" s="15">
        <v>321.77</v>
      </c>
      <c r="AH506" s="15">
        <v>0</v>
      </c>
      <c r="AI506" s="15">
        <v>321.77</v>
      </c>
      <c r="AJ506" s="15">
        <v>214.51</v>
      </c>
      <c r="AK506" s="15">
        <v>0</v>
      </c>
      <c r="AL506" s="15"/>
      <c r="AM506" s="15"/>
      <c r="AN506" s="15">
        <f t="shared" ref="AN506:AN571" si="76">SUM(M506:AM506)</f>
        <v>1608.85</v>
      </c>
      <c r="AO506" s="15">
        <f t="shared" si="67"/>
        <v>178.76</v>
      </c>
      <c r="AP506" s="80" t="s">
        <v>1516</v>
      </c>
      <c r="AQ506" s="91" t="s">
        <v>1939</v>
      </c>
      <c r="AS506" s="48">
        <f t="shared" si="61"/>
        <v>-9.9999999997635314E-4</v>
      </c>
    </row>
    <row r="507" spans="1:45" s="47" customFormat="1" ht="50.1" customHeight="1">
      <c r="A507" s="67" t="s">
        <v>1059</v>
      </c>
      <c r="B507" s="46" t="s">
        <v>664</v>
      </c>
      <c r="C507" s="46" t="s">
        <v>943</v>
      </c>
      <c r="D507" s="14" t="s">
        <v>96</v>
      </c>
      <c r="E507" s="14" t="s">
        <v>1064</v>
      </c>
      <c r="F507" s="14" t="s">
        <v>1062</v>
      </c>
      <c r="G507" s="14" t="s">
        <v>1245</v>
      </c>
      <c r="H507" s="14" t="s">
        <v>33</v>
      </c>
      <c r="I507" s="68">
        <v>41570</v>
      </c>
      <c r="J507" s="15">
        <v>1787.61</v>
      </c>
      <c r="K507" s="15">
        <f t="shared" ref="K507" si="77">+J507*0.1</f>
        <v>178.761</v>
      </c>
      <c r="L507" s="15">
        <f t="shared" ref="L507" si="78">+J507-K507</f>
        <v>1608.8489999999999</v>
      </c>
      <c r="M507" s="15">
        <v>0</v>
      </c>
      <c r="N507" s="15">
        <v>0</v>
      </c>
      <c r="O507" s="15">
        <v>0</v>
      </c>
      <c r="P507" s="15">
        <v>0</v>
      </c>
      <c r="Q507" s="15">
        <v>0</v>
      </c>
      <c r="R507" s="15">
        <v>0</v>
      </c>
      <c r="S507" s="15">
        <v>0</v>
      </c>
      <c r="T507" s="15">
        <v>0</v>
      </c>
      <c r="U507" s="15">
        <v>0</v>
      </c>
      <c r="V507" s="15">
        <v>0</v>
      </c>
      <c r="W507" s="15">
        <v>0</v>
      </c>
      <c r="X507" s="15">
        <v>0</v>
      </c>
      <c r="Y507" s="15">
        <v>0</v>
      </c>
      <c r="Z507" s="15">
        <v>0</v>
      </c>
      <c r="AA507" s="15">
        <v>0</v>
      </c>
      <c r="AB507" s="15">
        <v>0</v>
      </c>
      <c r="AC507" s="15">
        <f>94.92+12.34</f>
        <v>107.26</v>
      </c>
      <c r="AD507" s="15">
        <f t="shared" si="75"/>
        <v>321.77</v>
      </c>
      <c r="AE507" s="15">
        <v>321.77</v>
      </c>
      <c r="AF507" s="15">
        <v>0</v>
      </c>
      <c r="AG507" s="15">
        <v>321.77</v>
      </c>
      <c r="AH507" s="15">
        <v>0</v>
      </c>
      <c r="AI507" s="15">
        <v>321.77</v>
      </c>
      <c r="AJ507" s="15">
        <v>214.51</v>
      </c>
      <c r="AK507" s="15">
        <v>0</v>
      </c>
      <c r="AL507" s="15"/>
      <c r="AM507" s="15"/>
      <c r="AN507" s="15">
        <f t="shared" si="76"/>
        <v>1608.85</v>
      </c>
      <c r="AO507" s="15">
        <f t="shared" si="67"/>
        <v>178.76</v>
      </c>
      <c r="AP507" s="80" t="s">
        <v>1114</v>
      </c>
      <c r="AQ507" s="91" t="s">
        <v>607</v>
      </c>
      <c r="AS507" s="48">
        <f t="shared" si="61"/>
        <v>-9.9999999997635314E-4</v>
      </c>
    </row>
    <row r="508" spans="1:45" s="47" customFormat="1" ht="50.1" customHeight="1">
      <c r="A508" s="67" t="s">
        <v>1060</v>
      </c>
      <c r="B508" s="46" t="s">
        <v>664</v>
      </c>
      <c r="C508" s="46" t="s">
        <v>943</v>
      </c>
      <c r="D508" s="14" t="s">
        <v>96</v>
      </c>
      <c r="E508" s="14" t="s">
        <v>1065</v>
      </c>
      <c r="F508" s="14" t="s">
        <v>1062</v>
      </c>
      <c r="G508" s="14" t="s">
        <v>1245</v>
      </c>
      <c r="H508" s="14" t="s">
        <v>33</v>
      </c>
      <c r="I508" s="68">
        <v>41570</v>
      </c>
      <c r="J508" s="15">
        <v>1787.61</v>
      </c>
      <c r="K508" s="15">
        <f t="shared" ref="K508:K509" si="79">+J508*0.1</f>
        <v>178.761</v>
      </c>
      <c r="L508" s="15">
        <f t="shared" ref="L508:L509" si="80">+J508-K508</f>
        <v>1608.8489999999999</v>
      </c>
      <c r="M508" s="15">
        <v>0</v>
      </c>
      <c r="N508" s="15">
        <v>0</v>
      </c>
      <c r="O508" s="15">
        <v>0</v>
      </c>
      <c r="P508" s="15">
        <v>0</v>
      </c>
      <c r="Q508" s="15">
        <v>0</v>
      </c>
      <c r="R508" s="15">
        <v>0</v>
      </c>
      <c r="S508" s="15">
        <v>0</v>
      </c>
      <c r="T508" s="15">
        <v>0</v>
      </c>
      <c r="U508" s="15">
        <v>0</v>
      </c>
      <c r="V508" s="15">
        <v>0</v>
      </c>
      <c r="W508" s="15">
        <v>0</v>
      </c>
      <c r="X508" s="15">
        <v>0</v>
      </c>
      <c r="Y508" s="15">
        <v>0</v>
      </c>
      <c r="Z508" s="15">
        <v>0</v>
      </c>
      <c r="AA508" s="15">
        <v>0</v>
      </c>
      <c r="AB508" s="15">
        <v>0</v>
      </c>
      <c r="AC508" s="15">
        <f t="shared" ref="AC508:AC509" si="81">94.92+12.34</f>
        <v>107.26</v>
      </c>
      <c r="AD508" s="15">
        <f t="shared" si="75"/>
        <v>321.77</v>
      </c>
      <c r="AE508" s="15">
        <v>321.77</v>
      </c>
      <c r="AF508" s="15">
        <v>0</v>
      </c>
      <c r="AG508" s="15">
        <v>321.77</v>
      </c>
      <c r="AH508" s="15">
        <v>0</v>
      </c>
      <c r="AI508" s="15">
        <v>321.77</v>
      </c>
      <c r="AJ508" s="15">
        <v>214.51</v>
      </c>
      <c r="AK508" s="15">
        <v>0</v>
      </c>
      <c r="AL508" s="15"/>
      <c r="AM508" s="15"/>
      <c r="AN508" s="15">
        <f t="shared" si="76"/>
        <v>1608.85</v>
      </c>
      <c r="AO508" s="15">
        <f t="shared" si="67"/>
        <v>178.76</v>
      </c>
      <c r="AP508" s="80" t="s">
        <v>1338</v>
      </c>
      <c r="AQ508" s="91" t="s">
        <v>184</v>
      </c>
      <c r="AS508" s="48">
        <f t="shared" si="61"/>
        <v>-9.9999999997635314E-4</v>
      </c>
    </row>
    <row r="509" spans="1:45" s="47" customFormat="1" ht="50.1" customHeight="1">
      <c r="A509" s="67" t="s">
        <v>1061</v>
      </c>
      <c r="B509" s="46" t="s">
        <v>664</v>
      </c>
      <c r="C509" s="46" t="s">
        <v>943</v>
      </c>
      <c r="D509" s="14" t="s">
        <v>96</v>
      </c>
      <c r="E509" s="14" t="s">
        <v>1066</v>
      </c>
      <c r="F509" s="14" t="s">
        <v>1062</v>
      </c>
      <c r="G509" s="14" t="s">
        <v>1245</v>
      </c>
      <c r="H509" s="14" t="s">
        <v>33</v>
      </c>
      <c r="I509" s="68">
        <v>41570</v>
      </c>
      <c r="J509" s="15">
        <v>1787.61</v>
      </c>
      <c r="K509" s="15">
        <f t="shared" si="79"/>
        <v>178.761</v>
      </c>
      <c r="L509" s="15">
        <f t="shared" si="80"/>
        <v>1608.8489999999999</v>
      </c>
      <c r="M509" s="15">
        <v>0</v>
      </c>
      <c r="N509" s="15">
        <v>0</v>
      </c>
      <c r="O509" s="15">
        <v>0</v>
      </c>
      <c r="P509" s="15">
        <v>0</v>
      </c>
      <c r="Q509" s="15">
        <v>0</v>
      </c>
      <c r="R509" s="15">
        <v>0</v>
      </c>
      <c r="S509" s="15">
        <v>0</v>
      </c>
      <c r="T509" s="15">
        <v>0</v>
      </c>
      <c r="U509" s="15">
        <v>0</v>
      </c>
      <c r="V509" s="15">
        <v>0</v>
      </c>
      <c r="W509" s="15">
        <v>0</v>
      </c>
      <c r="X509" s="15">
        <v>0</v>
      </c>
      <c r="Y509" s="15">
        <v>0</v>
      </c>
      <c r="Z509" s="15">
        <v>0</v>
      </c>
      <c r="AA509" s="15">
        <v>0</v>
      </c>
      <c r="AB509" s="15">
        <v>0</v>
      </c>
      <c r="AC509" s="15">
        <f t="shared" si="81"/>
        <v>107.26</v>
      </c>
      <c r="AD509" s="15">
        <f t="shared" si="75"/>
        <v>321.77</v>
      </c>
      <c r="AE509" s="15">
        <v>321.77</v>
      </c>
      <c r="AF509" s="15">
        <v>0</v>
      </c>
      <c r="AG509" s="15">
        <v>321.77</v>
      </c>
      <c r="AH509" s="15">
        <v>0</v>
      </c>
      <c r="AI509" s="15">
        <v>321.77</v>
      </c>
      <c r="AJ509" s="15">
        <v>214.51</v>
      </c>
      <c r="AK509" s="15">
        <v>0</v>
      </c>
      <c r="AL509" s="15"/>
      <c r="AM509" s="15"/>
      <c r="AN509" s="15">
        <f t="shared" si="76"/>
        <v>1608.85</v>
      </c>
      <c r="AO509" s="15">
        <f t="shared" si="67"/>
        <v>178.76</v>
      </c>
      <c r="AP509" s="80" t="s">
        <v>1282</v>
      </c>
      <c r="AQ509" s="91" t="s">
        <v>154</v>
      </c>
      <c r="AS509" s="48">
        <f t="shared" si="61"/>
        <v>-9.9999999997635314E-4</v>
      </c>
    </row>
    <row r="510" spans="1:45" s="47" customFormat="1" ht="50.1" customHeight="1">
      <c r="A510" s="67" t="s">
        <v>896</v>
      </c>
      <c r="B510" s="14" t="s">
        <v>1105</v>
      </c>
      <c r="C510" s="69" t="s">
        <v>1106</v>
      </c>
      <c r="D510" s="14" t="s">
        <v>96</v>
      </c>
      <c r="E510" s="14" t="s">
        <v>897</v>
      </c>
      <c r="F510" s="46" t="s">
        <v>898</v>
      </c>
      <c r="G510" s="14" t="s">
        <v>1245</v>
      </c>
      <c r="H510" s="14" t="s">
        <v>10</v>
      </c>
      <c r="I510" s="68">
        <v>41498</v>
      </c>
      <c r="J510" s="15">
        <v>1182.33</v>
      </c>
      <c r="K510" s="15">
        <f t="shared" ref="K510" si="82">J510*10%</f>
        <v>118.233</v>
      </c>
      <c r="L510" s="15">
        <f t="shared" ref="L510" si="83">J510-K510</f>
        <v>1064.097</v>
      </c>
      <c r="M510" s="15">
        <v>0</v>
      </c>
      <c r="N510" s="15">
        <v>0</v>
      </c>
      <c r="O510" s="15">
        <v>0</v>
      </c>
      <c r="P510" s="15">
        <v>0</v>
      </c>
      <c r="Q510" s="15">
        <v>0</v>
      </c>
      <c r="R510" s="15">
        <v>0</v>
      </c>
      <c r="S510" s="15">
        <v>0</v>
      </c>
      <c r="T510" s="15">
        <v>0</v>
      </c>
      <c r="U510" s="15">
        <v>0</v>
      </c>
      <c r="V510" s="15">
        <v>0</v>
      </c>
      <c r="W510" s="15">
        <v>0</v>
      </c>
      <c r="X510" s="15">
        <v>0</v>
      </c>
      <c r="Y510" s="15">
        <v>0</v>
      </c>
      <c r="Z510" s="15">
        <v>0</v>
      </c>
      <c r="AA510" s="15">
        <v>0</v>
      </c>
      <c r="AB510" s="15">
        <v>0</v>
      </c>
      <c r="AC510" s="15">
        <f t="shared" ref="AC510:AC532" si="84">78.47+10.2</f>
        <v>88.67</v>
      </c>
      <c r="AD510" s="15">
        <f t="shared" ref="AD510:AD532" si="85">188.34+24.28</f>
        <v>212.62</v>
      </c>
      <c r="AE510" s="15">
        <v>212.62</v>
      </c>
      <c r="AF510" s="15">
        <v>0</v>
      </c>
      <c r="AG510" s="15">
        <v>212.62</v>
      </c>
      <c r="AH510" s="15">
        <v>0</v>
      </c>
      <c r="AI510" s="15">
        <v>212.62</v>
      </c>
      <c r="AJ510" s="15">
        <v>124.95</v>
      </c>
      <c r="AK510" s="15">
        <v>0</v>
      </c>
      <c r="AL510" s="15"/>
      <c r="AM510" s="15"/>
      <c r="AN510" s="15">
        <f t="shared" si="76"/>
        <v>1064.1000000000001</v>
      </c>
      <c r="AO510" s="15">
        <f t="shared" si="67"/>
        <v>118.22999999999979</v>
      </c>
      <c r="AP510" s="77" t="s">
        <v>1354</v>
      </c>
      <c r="AQ510" s="98" t="s">
        <v>1278</v>
      </c>
      <c r="AR510" s="52"/>
      <c r="AS510" s="48">
        <f t="shared" si="61"/>
        <v>-3.0000000001564331E-3</v>
      </c>
    </row>
    <row r="511" spans="1:45" s="47" customFormat="1" ht="50.1" customHeight="1">
      <c r="A511" s="67" t="s">
        <v>899</v>
      </c>
      <c r="B511" s="14" t="s">
        <v>1105</v>
      </c>
      <c r="C511" s="69" t="s">
        <v>1106</v>
      </c>
      <c r="D511" s="14" t="s">
        <v>96</v>
      </c>
      <c r="E511" s="14" t="s">
        <v>900</v>
      </c>
      <c r="F511" s="46" t="s">
        <v>898</v>
      </c>
      <c r="G511" s="14" t="s">
        <v>1245</v>
      </c>
      <c r="H511" s="14" t="s">
        <v>10</v>
      </c>
      <c r="I511" s="68">
        <v>41498</v>
      </c>
      <c r="J511" s="15">
        <v>1182.33</v>
      </c>
      <c r="K511" s="15">
        <f t="shared" ref="K511:K514" si="86">J511*10%</f>
        <v>118.233</v>
      </c>
      <c r="L511" s="15">
        <f t="shared" ref="L511:L514" si="87">J511-K511</f>
        <v>1064.097</v>
      </c>
      <c r="M511" s="15">
        <v>0</v>
      </c>
      <c r="N511" s="15">
        <v>0</v>
      </c>
      <c r="O511" s="15">
        <v>0</v>
      </c>
      <c r="P511" s="15">
        <v>0</v>
      </c>
      <c r="Q511" s="15">
        <v>0</v>
      </c>
      <c r="R511" s="15">
        <v>0</v>
      </c>
      <c r="S511" s="15">
        <v>0</v>
      </c>
      <c r="T511" s="15">
        <v>0</v>
      </c>
      <c r="U511" s="15">
        <v>0</v>
      </c>
      <c r="V511" s="15">
        <v>0</v>
      </c>
      <c r="W511" s="15">
        <v>0</v>
      </c>
      <c r="X511" s="15">
        <v>0</v>
      </c>
      <c r="Y511" s="15">
        <v>0</v>
      </c>
      <c r="Z511" s="15">
        <v>0</v>
      </c>
      <c r="AA511" s="15">
        <v>0</v>
      </c>
      <c r="AB511" s="15">
        <v>0</v>
      </c>
      <c r="AC511" s="15">
        <f t="shared" si="84"/>
        <v>88.67</v>
      </c>
      <c r="AD511" s="15">
        <f t="shared" si="85"/>
        <v>212.62</v>
      </c>
      <c r="AE511" s="15">
        <v>212.62</v>
      </c>
      <c r="AF511" s="15">
        <v>0</v>
      </c>
      <c r="AG511" s="15">
        <v>212.62</v>
      </c>
      <c r="AH511" s="15">
        <v>0</v>
      </c>
      <c r="AI511" s="15">
        <v>212.62</v>
      </c>
      <c r="AJ511" s="15">
        <v>124.95</v>
      </c>
      <c r="AK511" s="15">
        <v>0</v>
      </c>
      <c r="AL511" s="15"/>
      <c r="AM511" s="15"/>
      <c r="AN511" s="15">
        <f t="shared" si="76"/>
        <v>1064.1000000000001</v>
      </c>
      <c r="AO511" s="15">
        <f t="shared" si="67"/>
        <v>118.22999999999979</v>
      </c>
      <c r="AP511" s="80" t="s">
        <v>1814</v>
      </c>
      <c r="AQ511" s="98" t="s">
        <v>1278</v>
      </c>
      <c r="AS511" s="48">
        <f t="shared" si="61"/>
        <v>-3.0000000001564331E-3</v>
      </c>
    </row>
    <row r="512" spans="1:45" s="47" customFormat="1" ht="50.1" customHeight="1">
      <c r="A512" s="67" t="s">
        <v>901</v>
      </c>
      <c r="B512" s="14" t="s">
        <v>1105</v>
      </c>
      <c r="C512" s="69" t="s">
        <v>1106</v>
      </c>
      <c r="D512" s="14" t="s">
        <v>96</v>
      </c>
      <c r="E512" s="14" t="s">
        <v>902</v>
      </c>
      <c r="F512" s="46" t="s">
        <v>898</v>
      </c>
      <c r="G512" s="14" t="s">
        <v>1245</v>
      </c>
      <c r="H512" s="14" t="s">
        <v>10</v>
      </c>
      <c r="I512" s="68">
        <v>41498</v>
      </c>
      <c r="J512" s="15">
        <v>1182.33</v>
      </c>
      <c r="K512" s="15">
        <f t="shared" si="86"/>
        <v>118.233</v>
      </c>
      <c r="L512" s="15">
        <f t="shared" si="87"/>
        <v>1064.097</v>
      </c>
      <c r="M512" s="15">
        <v>0</v>
      </c>
      <c r="N512" s="15">
        <v>0</v>
      </c>
      <c r="O512" s="15">
        <v>0</v>
      </c>
      <c r="P512" s="15">
        <v>0</v>
      </c>
      <c r="Q512" s="15">
        <v>0</v>
      </c>
      <c r="R512" s="15">
        <v>0</v>
      </c>
      <c r="S512" s="15">
        <v>0</v>
      </c>
      <c r="T512" s="15">
        <v>0</v>
      </c>
      <c r="U512" s="15">
        <v>0</v>
      </c>
      <c r="V512" s="15">
        <v>0</v>
      </c>
      <c r="W512" s="15">
        <v>0</v>
      </c>
      <c r="X512" s="15">
        <v>0</v>
      </c>
      <c r="Y512" s="15">
        <v>0</v>
      </c>
      <c r="Z512" s="15">
        <v>0</v>
      </c>
      <c r="AA512" s="15">
        <v>0</v>
      </c>
      <c r="AB512" s="15">
        <v>0</v>
      </c>
      <c r="AC512" s="15">
        <f t="shared" si="84"/>
        <v>88.67</v>
      </c>
      <c r="AD512" s="15">
        <f t="shared" si="85"/>
        <v>212.62</v>
      </c>
      <c r="AE512" s="15">
        <v>212.62</v>
      </c>
      <c r="AF512" s="15">
        <v>0</v>
      </c>
      <c r="AG512" s="15">
        <v>212.62</v>
      </c>
      <c r="AH512" s="15">
        <v>0</v>
      </c>
      <c r="AI512" s="15">
        <v>212.62</v>
      </c>
      <c r="AJ512" s="15">
        <v>124.95</v>
      </c>
      <c r="AK512" s="15">
        <v>0</v>
      </c>
      <c r="AL512" s="15"/>
      <c r="AM512" s="15"/>
      <c r="AN512" s="15">
        <f t="shared" si="76"/>
        <v>1064.1000000000001</v>
      </c>
      <c r="AO512" s="15">
        <f t="shared" si="67"/>
        <v>118.22999999999979</v>
      </c>
      <c r="AP512" s="80" t="s">
        <v>1586</v>
      </c>
      <c r="AQ512" s="91" t="s">
        <v>1278</v>
      </c>
      <c r="AS512" s="48">
        <f t="shared" si="61"/>
        <v>-3.0000000001564331E-3</v>
      </c>
    </row>
    <row r="513" spans="1:45" s="47" customFormat="1" ht="50.1" customHeight="1">
      <c r="A513" s="67" t="s">
        <v>903</v>
      </c>
      <c r="B513" s="14" t="s">
        <v>1105</v>
      </c>
      <c r="C513" s="69" t="s">
        <v>1106</v>
      </c>
      <c r="D513" s="14" t="s">
        <v>96</v>
      </c>
      <c r="E513" s="14" t="s">
        <v>904</v>
      </c>
      <c r="F513" s="46" t="s">
        <v>898</v>
      </c>
      <c r="G513" s="14" t="s">
        <v>1245</v>
      </c>
      <c r="H513" s="14" t="s">
        <v>10</v>
      </c>
      <c r="I513" s="68">
        <v>41498</v>
      </c>
      <c r="J513" s="15">
        <v>1182.33</v>
      </c>
      <c r="K513" s="15">
        <f t="shared" si="86"/>
        <v>118.233</v>
      </c>
      <c r="L513" s="15">
        <f t="shared" si="87"/>
        <v>1064.097</v>
      </c>
      <c r="M513" s="15">
        <v>0</v>
      </c>
      <c r="N513" s="15">
        <v>0</v>
      </c>
      <c r="O513" s="15">
        <v>0</v>
      </c>
      <c r="P513" s="15">
        <v>0</v>
      </c>
      <c r="Q513" s="15">
        <v>0</v>
      </c>
      <c r="R513" s="15">
        <v>0</v>
      </c>
      <c r="S513" s="15">
        <v>0</v>
      </c>
      <c r="T513" s="15">
        <v>0</v>
      </c>
      <c r="U513" s="15">
        <v>0</v>
      </c>
      <c r="V513" s="15">
        <v>0</v>
      </c>
      <c r="W513" s="15">
        <v>0</v>
      </c>
      <c r="X513" s="15">
        <v>0</v>
      </c>
      <c r="Y513" s="15">
        <v>0</v>
      </c>
      <c r="Z513" s="15">
        <v>0</v>
      </c>
      <c r="AA513" s="15">
        <v>0</v>
      </c>
      <c r="AB513" s="15">
        <v>0</v>
      </c>
      <c r="AC513" s="15">
        <f t="shared" si="84"/>
        <v>88.67</v>
      </c>
      <c r="AD513" s="15">
        <f t="shared" si="85"/>
        <v>212.62</v>
      </c>
      <c r="AE513" s="15">
        <v>212.62</v>
      </c>
      <c r="AF513" s="15">
        <v>0</v>
      </c>
      <c r="AG513" s="15">
        <v>212.62</v>
      </c>
      <c r="AH513" s="15">
        <v>0</v>
      </c>
      <c r="AI513" s="15">
        <v>212.62</v>
      </c>
      <c r="AJ513" s="15">
        <v>124.95</v>
      </c>
      <c r="AK513" s="15">
        <v>0</v>
      </c>
      <c r="AL513" s="15"/>
      <c r="AM513" s="15"/>
      <c r="AN513" s="15">
        <f t="shared" si="76"/>
        <v>1064.1000000000001</v>
      </c>
      <c r="AO513" s="15">
        <f t="shared" si="67"/>
        <v>118.22999999999979</v>
      </c>
      <c r="AP513" s="80" t="s">
        <v>1355</v>
      </c>
      <c r="AQ513" s="91" t="s">
        <v>1278</v>
      </c>
      <c r="AS513" s="48">
        <f t="shared" si="61"/>
        <v>-3.0000000001564331E-3</v>
      </c>
    </row>
    <row r="514" spans="1:45" s="47" customFormat="1" ht="50.1" customHeight="1">
      <c r="A514" s="67" t="s">
        <v>905</v>
      </c>
      <c r="B514" s="14" t="s">
        <v>1105</v>
      </c>
      <c r="C514" s="69" t="s">
        <v>1106</v>
      </c>
      <c r="D514" s="14" t="s">
        <v>96</v>
      </c>
      <c r="E514" s="14" t="s">
        <v>906</v>
      </c>
      <c r="F514" s="46" t="s">
        <v>898</v>
      </c>
      <c r="G514" s="14" t="s">
        <v>1245</v>
      </c>
      <c r="H514" s="14" t="s">
        <v>10</v>
      </c>
      <c r="I514" s="68">
        <v>41498</v>
      </c>
      <c r="J514" s="15">
        <v>1182.33</v>
      </c>
      <c r="K514" s="15">
        <f t="shared" si="86"/>
        <v>118.233</v>
      </c>
      <c r="L514" s="15">
        <f t="shared" si="87"/>
        <v>1064.097</v>
      </c>
      <c r="M514" s="15">
        <v>0</v>
      </c>
      <c r="N514" s="15">
        <v>0</v>
      </c>
      <c r="O514" s="15">
        <v>0</v>
      </c>
      <c r="P514" s="15">
        <v>0</v>
      </c>
      <c r="Q514" s="15">
        <v>0</v>
      </c>
      <c r="R514" s="15">
        <v>0</v>
      </c>
      <c r="S514" s="15">
        <v>0</v>
      </c>
      <c r="T514" s="15">
        <v>0</v>
      </c>
      <c r="U514" s="15">
        <v>0</v>
      </c>
      <c r="V514" s="15">
        <v>0</v>
      </c>
      <c r="W514" s="15">
        <v>0</v>
      </c>
      <c r="X514" s="15">
        <v>0</v>
      </c>
      <c r="Y514" s="15">
        <v>0</v>
      </c>
      <c r="Z514" s="15">
        <v>0</v>
      </c>
      <c r="AA514" s="15">
        <v>0</v>
      </c>
      <c r="AB514" s="15">
        <v>0</v>
      </c>
      <c r="AC514" s="15">
        <f t="shared" si="84"/>
        <v>88.67</v>
      </c>
      <c r="AD514" s="15">
        <f t="shared" si="85"/>
        <v>212.62</v>
      </c>
      <c r="AE514" s="15">
        <v>212.62</v>
      </c>
      <c r="AF514" s="15">
        <v>0</v>
      </c>
      <c r="AG514" s="15">
        <v>212.62</v>
      </c>
      <c r="AH514" s="15">
        <v>0</v>
      </c>
      <c r="AI514" s="15">
        <v>212.62</v>
      </c>
      <c r="AJ514" s="15">
        <v>124.95</v>
      </c>
      <c r="AK514" s="15">
        <v>0</v>
      </c>
      <c r="AL514" s="15"/>
      <c r="AM514" s="15"/>
      <c r="AN514" s="15">
        <f t="shared" si="76"/>
        <v>1064.1000000000001</v>
      </c>
      <c r="AO514" s="15">
        <f t="shared" si="67"/>
        <v>118.22999999999979</v>
      </c>
      <c r="AP514" s="80" t="s">
        <v>1801</v>
      </c>
      <c r="AQ514" s="91" t="s">
        <v>1278</v>
      </c>
      <c r="AS514" s="48">
        <f t="shared" si="61"/>
        <v>-3.0000000001564331E-3</v>
      </c>
    </row>
    <row r="515" spans="1:45" s="47" customFormat="1" ht="50.1" customHeight="1">
      <c r="A515" s="67" t="s">
        <v>907</v>
      </c>
      <c r="B515" s="14" t="s">
        <v>1105</v>
      </c>
      <c r="C515" s="69" t="s">
        <v>1106</v>
      </c>
      <c r="D515" s="14" t="s">
        <v>96</v>
      </c>
      <c r="E515" s="14" t="s">
        <v>908</v>
      </c>
      <c r="F515" s="46" t="s">
        <v>898</v>
      </c>
      <c r="G515" s="14" t="s">
        <v>1245</v>
      </c>
      <c r="H515" s="14" t="s">
        <v>10</v>
      </c>
      <c r="I515" s="68">
        <v>41498</v>
      </c>
      <c r="J515" s="15">
        <v>1182.33</v>
      </c>
      <c r="K515" s="15">
        <f t="shared" si="68"/>
        <v>118.233</v>
      </c>
      <c r="L515" s="15">
        <f t="shared" si="69"/>
        <v>1064.097</v>
      </c>
      <c r="M515" s="15">
        <v>0</v>
      </c>
      <c r="N515" s="15">
        <v>0</v>
      </c>
      <c r="O515" s="15">
        <v>0</v>
      </c>
      <c r="P515" s="15">
        <v>0</v>
      </c>
      <c r="Q515" s="15">
        <v>0</v>
      </c>
      <c r="R515" s="15">
        <v>0</v>
      </c>
      <c r="S515" s="15">
        <v>0</v>
      </c>
      <c r="T515" s="15">
        <v>0</v>
      </c>
      <c r="U515" s="15">
        <v>0</v>
      </c>
      <c r="V515" s="15">
        <v>0</v>
      </c>
      <c r="W515" s="15">
        <v>0</v>
      </c>
      <c r="X515" s="15">
        <v>0</v>
      </c>
      <c r="Y515" s="15">
        <v>0</v>
      </c>
      <c r="Z515" s="15">
        <v>0</v>
      </c>
      <c r="AA515" s="15">
        <v>0</v>
      </c>
      <c r="AB515" s="15">
        <v>0</v>
      </c>
      <c r="AC515" s="15">
        <f t="shared" si="84"/>
        <v>88.67</v>
      </c>
      <c r="AD515" s="15">
        <f t="shared" si="85"/>
        <v>212.62</v>
      </c>
      <c r="AE515" s="15">
        <v>212.62</v>
      </c>
      <c r="AF515" s="15">
        <v>0</v>
      </c>
      <c r="AG515" s="15">
        <v>212.62</v>
      </c>
      <c r="AH515" s="15">
        <v>0</v>
      </c>
      <c r="AI515" s="15">
        <v>212.62</v>
      </c>
      <c r="AJ515" s="15">
        <v>124.95</v>
      </c>
      <c r="AK515" s="15">
        <v>0</v>
      </c>
      <c r="AL515" s="15"/>
      <c r="AM515" s="15"/>
      <c r="AN515" s="15">
        <f t="shared" si="76"/>
        <v>1064.1000000000001</v>
      </c>
      <c r="AO515" s="15">
        <f t="shared" si="67"/>
        <v>118.22999999999979</v>
      </c>
      <c r="AP515" s="80" t="s">
        <v>1356</v>
      </c>
      <c r="AQ515" s="91" t="s">
        <v>1278</v>
      </c>
      <c r="AS515" s="48">
        <f t="shared" si="61"/>
        <v>-3.0000000001564331E-3</v>
      </c>
    </row>
    <row r="516" spans="1:45" s="47" customFormat="1" ht="50.1" customHeight="1">
      <c r="A516" s="67" t="s">
        <v>909</v>
      </c>
      <c r="B516" s="14" t="s">
        <v>1105</v>
      </c>
      <c r="C516" s="69" t="s">
        <v>1106</v>
      </c>
      <c r="D516" s="14" t="s">
        <v>96</v>
      </c>
      <c r="E516" s="14" t="s">
        <v>910</v>
      </c>
      <c r="F516" s="46" t="s">
        <v>898</v>
      </c>
      <c r="G516" s="14" t="s">
        <v>1245</v>
      </c>
      <c r="H516" s="14" t="s">
        <v>10</v>
      </c>
      <c r="I516" s="68">
        <v>41498</v>
      </c>
      <c r="J516" s="15">
        <v>1182.33</v>
      </c>
      <c r="K516" s="15">
        <f t="shared" si="68"/>
        <v>118.233</v>
      </c>
      <c r="L516" s="15">
        <f t="shared" si="69"/>
        <v>1064.097</v>
      </c>
      <c r="M516" s="15">
        <v>0</v>
      </c>
      <c r="N516" s="15">
        <v>0</v>
      </c>
      <c r="O516" s="15">
        <v>0</v>
      </c>
      <c r="P516" s="15">
        <v>0</v>
      </c>
      <c r="Q516" s="15">
        <v>0</v>
      </c>
      <c r="R516" s="15">
        <v>0</v>
      </c>
      <c r="S516" s="15">
        <v>0</v>
      </c>
      <c r="T516" s="15">
        <v>0</v>
      </c>
      <c r="U516" s="15">
        <v>0</v>
      </c>
      <c r="V516" s="15">
        <v>0</v>
      </c>
      <c r="W516" s="15">
        <v>0</v>
      </c>
      <c r="X516" s="15">
        <v>0</v>
      </c>
      <c r="Y516" s="15">
        <v>0</v>
      </c>
      <c r="Z516" s="15">
        <v>0</v>
      </c>
      <c r="AA516" s="15">
        <v>0</v>
      </c>
      <c r="AB516" s="15">
        <v>0</v>
      </c>
      <c r="AC516" s="15">
        <f t="shared" si="84"/>
        <v>88.67</v>
      </c>
      <c r="AD516" s="15">
        <f t="shared" si="85"/>
        <v>212.62</v>
      </c>
      <c r="AE516" s="15">
        <v>212.62</v>
      </c>
      <c r="AF516" s="15">
        <v>0</v>
      </c>
      <c r="AG516" s="15">
        <v>212.62</v>
      </c>
      <c r="AH516" s="15">
        <v>0</v>
      </c>
      <c r="AI516" s="15">
        <v>212.62</v>
      </c>
      <c r="AJ516" s="15">
        <v>124.95</v>
      </c>
      <c r="AK516" s="15">
        <v>0</v>
      </c>
      <c r="AL516" s="15"/>
      <c r="AM516" s="15"/>
      <c r="AN516" s="15">
        <f t="shared" si="76"/>
        <v>1064.1000000000001</v>
      </c>
      <c r="AO516" s="15">
        <f t="shared" si="67"/>
        <v>118.22999999999979</v>
      </c>
      <c r="AP516" s="80" t="s">
        <v>1357</v>
      </c>
      <c r="AQ516" s="91" t="s">
        <v>359</v>
      </c>
      <c r="AS516" s="48">
        <f t="shared" si="61"/>
        <v>-3.0000000001564331E-3</v>
      </c>
    </row>
    <row r="517" spans="1:45" s="47" customFormat="1" ht="50.1" customHeight="1">
      <c r="A517" s="67" t="s">
        <v>911</v>
      </c>
      <c r="B517" s="14" t="s">
        <v>1105</v>
      </c>
      <c r="C517" s="69" t="s">
        <v>1106</v>
      </c>
      <c r="D517" s="14" t="s">
        <v>96</v>
      </c>
      <c r="E517" s="14" t="s">
        <v>912</v>
      </c>
      <c r="F517" s="46" t="s">
        <v>898</v>
      </c>
      <c r="G517" s="14" t="s">
        <v>1245</v>
      </c>
      <c r="H517" s="14" t="s">
        <v>10</v>
      </c>
      <c r="I517" s="68">
        <v>41498</v>
      </c>
      <c r="J517" s="15">
        <v>1182.33</v>
      </c>
      <c r="K517" s="15">
        <f t="shared" si="68"/>
        <v>118.233</v>
      </c>
      <c r="L517" s="15">
        <f t="shared" si="69"/>
        <v>1064.097</v>
      </c>
      <c r="M517" s="15">
        <v>0</v>
      </c>
      <c r="N517" s="15">
        <v>0</v>
      </c>
      <c r="O517" s="15">
        <v>0</v>
      </c>
      <c r="P517" s="15">
        <v>0</v>
      </c>
      <c r="Q517" s="15">
        <v>0</v>
      </c>
      <c r="R517" s="15">
        <v>0</v>
      </c>
      <c r="S517" s="15">
        <v>0</v>
      </c>
      <c r="T517" s="15">
        <v>0</v>
      </c>
      <c r="U517" s="15">
        <v>0</v>
      </c>
      <c r="V517" s="15">
        <v>0</v>
      </c>
      <c r="W517" s="15">
        <v>0</v>
      </c>
      <c r="X517" s="15">
        <v>0</v>
      </c>
      <c r="Y517" s="15">
        <v>0</v>
      </c>
      <c r="Z517" s="15">
        <v>0</v>
      </c>
      <c r="AA517" s="15">
        <v>0</v>
      </c>
      <c r="AB517" s="15">
        <v>0</v>
      </c>
      <c r="AC517" s="15">
        <f t="shared" si="84"/>
        <v>88.67</v>
      </c>
      <c r="AD517" s="15">
        <f t="shared" si="85"/>
        <v>212.62</v>
      </c>
      <c r="AE517" s="15">
        <v>212.62</v>
      </c>
      <c r="AF517" s="15">
        <v>0</v>
      </c>
      <c r="AG517" s="15">
        <v>212.62</v>
      </c>
      <c r="AH517" s="15">
        <v>0</v>
      </c>
      <c r="AI517" s="15">
        <v>212.62</v>
      </c>
      <c r="AJ517" s="15">
        <v>124.95</v>
      </c>
      <c r="AK517" s="15">
        <v>0</v>
      </c>
      <c r="AL517" s="15"/>
      <c r="AM517" s="15"/>
      <c r="AN517" s="15">
        <f t="shared" si="76"/>
        <v>1064.1000000000001</v>
      </c>
      <c r="AO517" s="15">
        <f t="shared" si="67"/>
        <v>118.22999999999979</v>
      </c>
      <c r="AP517" s="80" t="s">
        <v>1816</v>
      </c>
      <c r="AQ517" s="91" t="s">
        <v>1337</v>
      </c>
      <c r="AS517" s="48">
        <f t="shared" si="61"/>
        <v>-3.0000000001564331E-3</v>
      </c>
    </row>
    <row r="518" spans="1:45" s="47" customFormat="1" ht="50.1" customHeight="1">
      <c r="A518" s="67" t="s">
        <v>913</v>
      </c>
      <c r="B518" s="14" t="s">
        <v>1105</v>
      </c>
      <c r="C518" s="69" t="s">
        <v>1106</v>
      </c>
      <c r="D518" s="14" t="s">
        <v>96</v>
      </c>
      <c r="E518" s="14" t="s">
        <v>914</v>
      </c>
      <c r="F518" s="46" t="s">
        <v>898</v>
      </c>
      <c r="G518" s="14" t="s">
        <v>1245</v>
      </c>
      <c r="H518" s="14" t="s">
        <v>10</v>
      </c>
      <c r="I518" s="68">
        <v>41498</v>
      </c>
      <c r="J518" s="15">
        <v>1182.33</v>
      </c>
      <c r="K518" s="15">
        <f t="shared" si="68"/>
        <v>118.233</v>
      </c>
      <c r="L518" s="15">
        <f t="shared" si="69"/>
        <v>1064.097</v>
      </c>
      <c r="M518" s="15">
        <v>0</v>
      </c>
      <c r="N518" s="15">
        <v>0</v>
      </c>
      <c r="O518" s="15">
        <v>0</v>
      </c>
      <c r="P518" s="15">
        <v>0</v>
      </c>
      <c r="Q518" s="15">
        <v>0</v>
      </c>
      <c r="R518" s="15">
        <v>0</v>
      </c>
      <c r="S518" s="15">
        <v>0</v>
      </c>
      <c r="T518" s="15">
        <v>0</v>
      </c>
      <c r="U518" s="15">
        <v>0</v>
      </c>
      <c r="V518" s="15">
        <v>0</v>
      </c>
      <c r="W518" s="15">
        <v>0</v>
      </c>
      <c r="X518" s="15">
        <v>0</v>
      </c>
      <c r="Y518" s="15">
        <v>0</v>
      </c>
      <c r="Z518" s="15">
        <v>0</v>
      </c>
      <c r="AA518" s="15">
        <v>0</v>
      </c>
      <c r="AB518" s="15">
        <v>0</v>
      </c>
      <c r="AC518" s="15">
        <f t="shared" si="84"/>
        <v>88.67</v>
      </c>
      <c r="AD518" s="15">
        <f t="shared" si="85"/>
        <v>212.62</v>
      </c>
      <c r="AE518" s="15">
        <v>212.62</v>
      </c>
      <c r="AF518" s="15">
        <v>0</v>
      </c>
      <c r="AG518" s="15">
        <v>212.62</v>
      </c>
      <c r="AH518" s="15">
        <v>0</v>
      </c>
      <c r="AI518" s="15">
        <v>212.62</v>
      </c>
      <c r="AJ518" s="15">
        <v>124.95</v>
      </c>
      <c r="AK518" s="15">
        <v>0</v>
      </c>
      <c r="AL518" s="15"/>
      <c r="AM518" s="15"/>
      <c r="AN518" s="15">
        <f t="shared" si="76"/>
        <v>1064.1000000000001</v>
      </c>
      <c r="AO518" s="15">
        <f t="shared" si="67"/>
        <v>118.22999999999979</v>
      </c>
      <c r="AP518" s="80" t="s">
        <v>1359</v>
      </c>
      <c r="AQ518" s="91" t="s">
        <v>1360</v>
      </c>
      <c r="AS518" s="48">
        <f t="shared" si="61"/>
        <v>-3.0000000001564331E-3</v>
      </c>
    </row>
    <row r="519" spans="1:45" s="47" customFormat="1" ht="50.1" customHeight="1">
      <c r="A519" s="67" t="s">
        <v>915</v>
      </c>
      <c r="B519" s="14" t="s">
        <v>1105</v>
      </c>
      <c r="C519" s="69" t="s">
        <v>1106</v>
      </c>
      <c r="D519" s="14" t="s">
        <v>96</v>
      </c>
      <c r="E519" s="14" t="s">
        <v>916</v>
      </c>
      <c r="F519" s="46" t="s">
        <v>898</v>
      </c>
      <c r="G519" s="14" t="s">
        <v>1245</v>
      </c>
      <c r="H519" s="14" t="s">
        <v>10</v>
      </c>
      <c r="I519" s="68">
        <v>41498</v>
      </c>
      <c r="J519" s="15">
        <v>1182.33</v>
      </c>
      <c r="K519" s="15">
        <f t="shared" si="68"/>
        <v>118.233</v>
      </c>
      <c r="L519" s="15">
        <f>+J519-K519</f>
        <v>1064.097</v>
      </c>
      <c r="M519" s="15">
        <v>0</v>
      </c>
      <c r="N519" s="15">
        <v>0</v>
      </c>
      <c r="O519" s="15">
        <v>0</v>
      </c>
      <c r="P519" s="15">
        <v>0</v>
      </c>
      <c r="Q519" s="15">
        <v>0</v>
      </c>
      <c r="R519" s="15">
        <v>0</v>
      </c>
      <c r="S519" s="15">
        <v>0</v>
      </c>
      <c r="T519" s="15">
        <v>0</v>
      </c>
      <c r="U519" s="15">
        <v>0</v>
      </c>
      <c r="V519" s="15">
        <v>0</v>
      </c>
      <c r="W519" s="15">
        <v>0</v>
      </c>
      <c r="X519" s="15">
        <v>0</v>
      </c>
      <c r="Y519" s="15">
        <v>0</v>
      </c>
      <c r="Z519" s="15">
        <v>0</v>
      </c>
      <c r="AA519" s="15">
        <v>0</v>
      </c>
      <c r="AB519" s="15">
        <v>0</v>
      </c>
      <c r="AC519" s="15">
        <f t="shared" si="84"/>
        <v>88.67</v>
      </c>
      <c r="AD519" s="15">
        <f t="shared" si="85"/>
        <v>212.62</v>
      </c>
      <c r="AE519" s="15">
        <v>212.62</v>
      </c>
      <c r="AF519" s="15">
        <v>0</v>
      </c>
      <c r="AG519" s="15">
        <v>212.62</v>
      </c>
      <c r="AH519" s="15">
        <v>0</v>
      </c>
      <c r="AI519" s="15">
        <v>212.62</v>
      </c>
      <c r="AJ519" s="15">
        <v>124.95</v>
      </c>
      <c r="AK519" s="15">
        <v>0</v>
      </c>
      <c r="AL519" s="15"/>
      <c r="AM519" s="15"/>
      <c r="AN519" s="15">
        <f t="shared" si="76"/>
        <v>1064.1000000000001</v>
      </c>
      <c r="AO519" s="15">
        <f t="shared" si="67"/>
        <v>118.22999999999979</v>
      </c>
      <c r="AP519" s="80" t="s">
        <v>1361</v>
      </c>
      <c r="AQ519" s="91" t="s">
        <v>359</v>
      </c>
      <c r="AS519" s="48">
        <f t="shared" si="61"/>
        <v>-3.0000000001564331E-3</v>
      </c>
    </row>
    <row r="520" spans="1:45" s="47" customFormat="1" ht="50.1" customHeight="1">
      <c r="A520" s="67" t="s">
        <v>917</v>
      </c>
      <c r="B520" s="14" t="s">
        <v>1105</v>
      </c>
      <c r="C520" s="69" t="s">
        <v>1106</v>
      </c>
      <c r="D520" s="14" t="s">
        <v>96</v>
      </c>
      <c r="E520" s="14" t="s">
        <v>918</v>
      </c>
      <c r="F520" s="46" t="s">
        <v>898</v>
      </c>
      <c r="G520" s="14" t="s">
        <v>1245</v>
      </c>
      <c r="H520" s="14" t="s">
        <v>10</v>
      </c>
      <c r="I520" s="68">
        <v>41498</v>
      </c>
      <c r="J520" s="15">
        <v>1182.33</v>
      </c>
      <c r="K520" s="15">
        <f t="shared" si="68"/>
        <v>118.233</v>
      </c>
      <c r="L520" s="15">
        <f t="shared" si="69"/>
        <v>1064.097</v>
      </c>
      <c r="M520" s="15">
        <v>0</v>
      </c>
      <c r="N520" s="15">
        <v>0</v>
      </c>
      <c r="O520" s="15">
        <v>0</v>
      </c>
      <c r="P520" s="15">
        <v>0</v>
      </c>
      <c r="Q520" s="15">
        <v>0</v>
      </c>
      <c r="R520" s="15">
        <v>0</v>
      </c>
      <c r="S520" s="15">
        <v>0</v>
      </c>
      <c r="T520" s="15">
        <v>0</v>
      </c>
      <c r="U520" s="15">
        <v>0</v>
      </c>
      <c r="V520" s="15">
        <v>0</v>
      </c>
      <c r="W520" s="15">
        <v>0</v>
      </c>
      <c r="X520" s="15">
        <v>0</v>
      </c>
      <c r="Y520" s="15">
        <v>0</v>
      </c>
      <c r="Z520" s="15">
        <v>0</v>
      </c>
      <c r="AA520" s="15">
        <v>0</v>
      </c>
      <c r="AB520" s="15">
        <v>0</v>
      </c>
      <c r="AC520" s="15">
        <f t="shared" si="84"/>
        <v>88.67</v>
      </c>
      <c r="AD520" s="15">
        <f t="shared" si="85"/>
        <v>212.62</v>
      </c>
      <c r="AE520" s="15">
        <v>212.62</v>
      </c>
      <c r="AF520" s="15">
        <v>0</v>
      </c>
      <c r="AG520" s="15">
        <v>212.62</v>
      </c>
      <c r="AH520" s="15">
        <v>0</v>
      </c>
      <c r="AI520" s="15">
        <v>212.62</v>
      </c>
      <c r="AJ520" s="15">
        <v>124.95</v>
      </c>
      <c r="AK520" s="15">
        <v>0</v>
      </c>
      <c r="AL520" s="15"/>
      <c r="AM520" s="15"/>
      <c r="AN520" s="15">
        <f>SUM(M520:AM520)</f>
        <v>1064.1000000000001</v>
      </c>
      <c r="AO520" s="15">
        <f t="shared" si="67"/>
        <v>118.22999999999979</v>
      </c>
      <c r="AP520" s="80" t="s">
        <v>173</v>
      </c>
      <c r="AQ520" s="91" t="s">
        <v>359</v>
      </c>
      <c r="AS520" s="48">
        <f t="shared" si="61"/>
        <v>-3.0000000001564331E-3</v>
      </c>
    </row>
    <row r="521" spans="1:45" s="47" customFormat="1" ht="50.1" customHeight="1">
      <c r="A521" s="67" t="s">
        <v>919</v>
      </c>
      <c r="B521" s="14" t="s">
        <v>1105</v>
      </c>
      <c r="C521" s="69" t="s">
        <v>1106</v>
      </c>
      <c r="D521" s="14" t="s">
        <v>96</v>
      </c>
      <c r="E521" s="14" t="s">
        <v>920</v>
      </c>
      <c r="F521" s="46" t="s">
        <v>898</v>
      </c>
      <c r="G521" s="14" t="s">
        <v>1245</v>
      </c>
      <c r="H521" s="14" t="s">
        <v>10</v>
      </c>
      <c r="I521" s="68">
        <v>41498</v>
      </c>
      <c r="J521" s="15">
        <v>1182.33</v>
      </c>
      <c r="K521" s="15">
        <f t="shared" si="68"/>
        <v>118.233</v>
      </c>
      <c r="L521" s="15">
        <f t="shared" si="69"/>
        <v>1064.097</v>
      </c>
      <c r="M521" s="15">
        <v>0</v>
      </c>
      <c r="N521" s="15">
        <v>0</v>
      </c>
      <c r="O521" s="15">
        <v>0</v>
      </c>
      <c r="P521" s="15">
        <v>0</v>
      </c>
      <c r="Q521" s="15">
        <v>0</v>
      </c>
      <c r="R521" s="15">
        <v>0</v>
      </c>
      <c r="S521" s="15">
        <v>0</v>
      </c>
      <c r="T521" s="15">
        <v>0</v>
      </c>
      <c r="U521" s="15">
        <v>0</v>
      </c>
      <c r="V521" s="15">
        <v>0</v>
      </c>
      <c r="W521" s="15">
        <v>0</v>
      </c>
      <c r="X521" s="15">
        <v>0</v>
      </c>
      <c r="Y521" s="15">
        <v>0</v>
      </c>
      <c r="Z521" s="15">
        <v>0</v>
      </c>
      <c r="AA521" s="15">
        <v>0</v>
      </c>
      <c r="AB521" s="15">
        <v>0</v>
      </c>
      <c r="AC521" s="15">
        <f t="shared" si="84"/>
        <v>88.67</v>
      </c>
      <c r="AD521" s="15">
        <f t="shared" si="85"/>
        <v>212.62</v>
      </c>
      <c r="AE521" s="15">
        <v>212.62</v>
      </c>
      <c r="AF521" s="15">
        <v>0</v>
      </c>
      <c r="AG521" s="15">
        <v>212.62</v>
      </c>
      <c r="AH521" s="15">
        <v>0</v>
      </c>
      <c r="AI521" s="15">
        <v>212.62</v>
      </c>
      <c r="AJ521" s="15">
        <v>124.95</v>
      </c>
      <c r="AK521" s="15">
        <v>0</v>
      </c>
      <c r="AL521" s="15"/>
      <c r="AM521" s="15"/>
      <c r="AN521" s="15">
        <f t="shared" si="76"/>
        <v>1064.1000000000001</v>
      </c>
      <c r="AO521" s="15">
        <f t="shared" si="67"/>
        <v>118.22999999999979</v>
      </c>
      <c r="AP521" s="80" t="s">
        <v>1328</v>
      </c>
      <c r="AQ521" s="91" t="s">
        <v>1360</v>
      </c>
      <c r="AS521" s="48">
        <f t="shared" si="61"/>
        <v>-3.0000000001564331E-3</v>
      </c>
    </row>
    <row r="522" spans="1:45" s="47" customFormat="1" ht="50.1" customHeight="1">
      <c r="A522" s="67" t="s">
        <v>921</v>
      </c>
      <c r="B522" s="14" t="s">
        <v>1105</v>
      </c>
      <c r="C522" s="69" t="s">
        <v>1106</v>
      </c>
      <c r="D522" s="14" t="s">
        <v>96</v>
      </c>
      <c r="E522" s="14" t="s">
        <v>922</v>
      </c>
      <c r="F522" s="46" t="s">
        <v>898</v>
      </c>
      <c r="G522" s="14" t="s">
        <v>1245</v>
      </c>
      <c r="H522" s="14" t="s">
        <v>10</v>
      </c>
      <c r="I522" s="68">
        <v>41498</v>
      </c>
      <c r="J522" s="15">
        <v>1182.33</v>
      </c>
      <c r="K522" s="15">
        <f t="shared" si="68"/>
        <v>118.233</v>
      </c>
      <c r="L522" s="15">
        <f t="shared" si="69"/>
        <v>1064.097</v>
      </c>
      <c r="M522" s="15">
        <v>0</v>
      </c>
      <c r="N522" s="15">
        <v>0</v>
      </c>
      <c r="O522" s="15">
        <v>0</v>
      </c>
      <c r="P522" s="15">
        <v>0</v>
      </c>
      <c r="Q522" s="15">
        <v>0</v>
      </c>
      <c r="R522" s="15">
        <v>0</v>
      </c>
      <c r="S522" s="15">
        <v>0</v>
      </c>
      <c r="T522" s="15">
        <v>0</v>
      </c>
      <c r="U522" s="15">
        <v>0</v>
      </c>
      <c r="V522" s="15">
        <v>0</v>
      </c>
      <c r="W522" s="15">
        <v>0</v>
      </c>
      <c r="X522" s="15">
        <v>0</v>
      </c>
      <c r="Y522" s="15">
        <v>0</v>
      </c>
      <c r="Z522" s="15">
        <v>0</v>
      </c>
      <c r="AA522" s="15">
        <v>0</v>
      </c>
      <c r="AB522" s="15">
        <v>0</v>
      </c>
      <c r="AC522" s="15">
        <f t="shared" si="84"/>
        <v>88.67</v>
      </c>
      <c r="AD522" s="15">
        <f t="shared" si="85"/>
        <v>212.62</v>
      </c>
      <c r="AE522" s="15">
        <v>212.62</v>
      </c>
      <c r="AF522" s="15">
        <v>0</v>
      </c>
      <c r="AG522" s="15">
        <v>212.62</v>
      </c>
      <c r="AH522" s="15">
        <v>0</v>
      </c>
      <c r="AI522" s="15">
        <v>212.62</v>
      </c>
      <c r="AJ522" s="15">
        <v>124.95</v>
      </c>
      <c r="AK522" s="15">
        <v>0</v>
      </c>
      <c r="AL522" s="15"/>
      <c r="AM522" s="15"/>
      <c r="AN522" s="15">
        <f t="shared" si="76"/>
        <v>1064.1000000000001</v>
      </c>
      <c r="AO522" s="15">
        <f t="shared" si="67"/>
        <v>118.22999999999979</v>
      </c>
      <c r="AP522" s="80" t="s">
        <v>1640</v>
      </c>
      <c r="AQ522" s="91" t="s">
        <v>1346</v>
      </c>
      <c r="AS522" s="48">
        <f t="shared" si="61"/>
        <v>-3.0000000001564331E-3</v>
      </c>
    </row>
    <row r="523" spans="1:45" s="47" customFormat="1" ht="50.1" customHeight="1">
      <c r="A523" s="67" t="s">
        <v>923</v>
      </c>
      <c r="B523" s="14" t="s">
        <v>1105</v>
      </c>
      <c r="C523" s="69" t="s">
        <v>1106</v>
      </c>
      <c r="D523" s="14" t="s">
        <v>96</v>
      </c>
      <c r="E523" s="14" t="s">
        <v>924</v>
      </c>
      <c r="F523" s="46" t="s">
        <v>898</v>
      </c>
      <c r="G523" s="14" t="s">
        <v>1245</v>
      </c>
      <c r="H523" s="14" t="s">
        <v>10</v>
      </c>
      <c r="I523" s="68">
        <v>41498</v>
      </c>
      <c r="J523" s="15">
        <v>1182.33</v>
      </c>
      <c r="K523" s="15">
        <f t="shared" si="68"/>
        <v>118.233</v>
      </c>
      <c r="L523" s="15">
        <f t="shared" si="69"/>
        <v>1064.097</v>
      </c>
      <c r="M523" s="15">
        <v>0</v>
      </c>
      <c r="N523" s="15">
        <v>0</v>
      </c>
      <c r="O523" s="15">
        <v>0</v>
      </c>
      <c r="P523" s="15">
        <v>0</v>
      </c>
      <c r="Q523" s="15">
        <v>0</v>
      </c>
      <c r="R523" s="15">
        <v>0</v>
      </c>
      <c r="S523" s="15">
        <v>0</v>
      </c>
      <c r="T523" s="15">
        <v>0</v>
      </c>
      <c r="U523" s="15">
        <v>0</v>
      </c>
      <c r="V523" s="15">
        <v>0</v>
      </c>
      <c r="W523" s="15">
        <v>0</v>
      </c>
      <c r="X523" s="15">
        <v>0</v>
      </c>
      <c r="Y523" s="15">
        <v>0</v>
      </c>
      <c r="Z523" s="15">
        <v>0</v>
      </c>
      <c r="AA523" s="15">
        <v>0</v>
      </c>
      <c r="AB523" s="15">
        <v>0</v>
      </c>
      <c r="AC523" s="15">
        <f t="shared" si="84"/>
        <v>88.67</v>
      </c>
      <c r="AD523" s="15">
        <f t="shared" si="85"/>
        <v>212.62</v>
      </c>
      <c r="AE523" s="15">
        <v>212.62</v>
      </c>
      <c r="AF523" s="15">
        <v>0</v>
      </c>
      <c r="AG523" s="15">
        <v>212.62</v>
      </c>
      <c r="AH523" s="15">
        <v>0</v>
      </c>
      <c r="AI523" s="15">
        <v>212.62</v>
      </c>
      <c r="AJ523" s="15">
        <v>124.95</v>
      </c>
      <c r="AK523" s="15">
        <v>0</v>
      </c>
      <c r="AL523" s="15"/>
      <c r="AM523" s="15"/>
      <c r="AN523" s="15">
        <f t="shared" si="76"/>
        <v>1064.1000000000001</v>
      </c>
      <c r="AO523" s="15">
        <f t="shared" si="67"/>
        <v>118.22999999999979</v>
      </c>
      <c r="AP523" s="80" t="s">
        <v>1587</v>
      </c>
      <c r="AQ523" s="91" t="s">
        <v>1108</v>
      </c>
      <c r="AS523" s="48">
        <f t="shared" si="61"/>
        <v>-3.0000000001564331E-3</v>
      </c>
    </row>
    <row r="524" spans="1:45" s="47" customFormat="1" ht="50.1" customHeight="1">
      <c r="A524" s="67" t="s">
        <v>925</v>
      </c>
      <c r="B524" s="14" t="s">
        <v>1105</v>
      </c>
      <c r="C524" s="69" t="s">
        <v>1106</v>
      </c>
      <c r="D524" s="14" t="s">
        <v>96</v>
      </c>
      <c r="E524" s="14" t="s">
        <v>926</v>
      </c>
      <c r="F524" s="46" t="s">
        <v>898</v>
      </c>
      <c r="G524" s="14" t="s">
        <v>1245</v>
      </c>
      <c r="H524" s="14" t="s">
        <v>10</v>
      </c>
      <c r="I524" s="68">
        <v>41498</v>
      </c>
      <c r="J524" s="15">
        <v>1182.33</v>
      </c>
      <c r="K524" s="15">
        <f t="shared" si="68"/>
        <v>118.233</v>
      </c>
      <c r="L524" s="15">
        <f t="shared" si="69"/>
        <v>1064.097</v>
      </c>
      <c r="M524" s="15">
        <v>0</v>
      </c>
      <c r="N524" s="15">
        <v>0</v>
      </c>
      <c r="O524" s="15">
        <v>0</v>
      </c>
      <c r="P524" s="15">
        <v>0</v>
      </c>
      <c r="Q524" s="15">
        <v>0</v>
      </c>
      <c r="R524" s="15">
        <v>0</v>
      </c>
      <c r="S524" s="15">
        <v>0</v>
      </c>
      <c r="T524" s="15">
        <v>0</v>
      </c>
      <c r="U524" s="15">
        <v>0</v>
      </c>
      <c r="V524" s="15">
        <v>0</v>
      </c>
      <c r="W524" s="15">
        <v>0</v>
      </c>
      <c r="X524" s="15">
        <v>0</v>
      </c>
      <c r="Y524" s="15">
        <v>0</v>
      </c>
      <c r="Z524" s="15">
        <v>0</v>
      </c>
      <c r="AA524" s="15">
        <v>0</v>
      </c>
      <c r="AB524" s="15">
        <v>0</v>
      </c>
      <c r="AC524" s="15">
        <f t="shared" si="84"/>
        <v>88.67</v>
      </c>
      <c r="AD524" s="15">
        <f t="shared" si="85"/>
        <v>212.62</v>
      </c>
      <c r="AE524" s="15">
        <v>212.62</v>
      </c>
      <c r="AF524" s="15">
        <v>0</v>
      </c>
      <c r="AG524" s="15">
        <v>212.62</v>
      </c>
      <c r="AH524" s="15">
        <v>0</v>
      </c>
      <c r="AI524" s="15">
        <v>212.62</v>
      </c>
      <c r="AJ524" s="15">
        <v>124.95</v>
      </c>
      <c r="AK524" s="15">
        <v>0</v>
      </c>
      <c r="AL524" s="15"/>
      <c r="AM524" s="15"/>
      <c r="AN524" s="15">
        <f t="shared" si="76"/>
        <v>1064.1000000000001</v>
      </c>
      <c r="AO524" s="15">
        <f t="shared" si="67"/>
        <v>118.22999999999979</v>
      </c>
      <c r="AP524" s="80" t="s">
        <v>1539</v>
      </c>
      <c r="AQ524" s="91" t="s">
        <v>1938</v>
      </c>
      <c r="AS524" s="48">
        <f t="shared" si="61"/>
        <v>-3.0000000001564331E-3</v>
      </c>
    </row>
    <row r="525" spans="1:45" s="47" customFormat="1" ht="50.1" customHeight="1">
      <c r="A525" s="67" t="s">
        <v>927</v>
      </c>
      <c r="B525" s="14" t="s">
        <v>1105</v>
      </c>
      <c r="C525" s="69" t="s">
        <v>1106</v>
      </c>
      <c r="D525" s="14" t="s">
        <v>96</v>
      </c>
      <c r="E525" s="14" t="s">
        <v>928</v>
      </c>
      <c r="F525" s="46" t="s">
        <v>898</v>
      </c>
      <c r="G525" s="14" t="s">
        <v>1245</v>
      </c>
      <c r="H525" s="14" t="s">
        <v>10</v>
      </c>
      <c r="I525" s="68">
        <v>41498</v>
      </c>
      <c r="J525" s="15">
        <v>1182.33</v>
      </c>
      <c r="K525" s="15">
        <f t="shared" si="68"/>
        <v>118.233</v>
      </c>
      <c r="L525" s="15">
        <f t="shared" si="69"/>
        <v>1064.097</v>
      </c>
      <c r="M525" s="15">
        <v>0</v>
      </c>
      <c r="N525" s="15">
        <v>0</v>
      </c>
      <c r="O525" s="15">
        <v>0</v>
      </c>
      <c r="P525" s="15">
        <v>0</v>
      </c>
      <c r="Q525" s="15">
        <v>0</v>
      </c>
      <c r="R525" s="15">
        <v>0</v>
      </c>
      <c r="S525" s="15">
        <v>0</v>
      </c>
      <c r="T525" s="15">
        <v>0</v>
      </c>
      <c r="U525" s="15">
        <v>0</v>
      </c>
      <c r="V525" s="15">
        <v>0</v>
      </c>
      <c r="W525" s="15">
        <v>0</v>
      </c>
      <c r="X525" s="15">
        <v>0</v>
      </c>
      <c r="Y525" s="15">
        <v>0</v>
      </c>
      <c r="Z525" s="15">
        <v>0</v>
      </c>
      <c r="AA525" s="15">
        <v>0</v>
      </c>
      <c r="AB525" s="15">
        <v>0</v>
      </c>
      <c r="AC525" s="15">
        <f t="shared" si="84"/>
        <v>88.67</v>
      </c>
      <c r="AD525" s="15">
        <f t="shared" si="85"/>
        <v>212.62</v>
      </c>
      <c r="AE525" s="15">
        <v>212.62</v>
      </c>
      <c r="AF525" s="15">
        <v>0</v>
      </c>
      <c r="AG525" s="15">
        <v>212.62</v>
      </c>
      <c r="AH525" s="15">
        <v>0</v>
      </c>
      <c r="AI525" s="15">
        <v>212.62</v>
      </c>
      <c r="AJ525" s="15">
        <v>124.95</v>
      </c>
      <c r="AK525" s="15">
        <v>0</v>
      </c>
      <c r="AL525" s="15"/>
      <c r="AM525" s="15"/>
      <c r="AN525" s="15">
        <f t="shared" si="76"/>
        <v>1064.1000000000001</v>
      </c>
      <c r="AO525" s="15">
        <f t="shared" si="67"/>
        <v>118.22999999999979</v>
      </c>
      <c r="AP525" s="80" t="s">
        <v>1529</v>
      </c>
      <c r="AQ525" s="91" t="s">
        <v>154</v>
      </c>
      <c r="AS525" s="48">
        <f t="shared" ref="AS525:AS588" si="88">L525-AN525</f>
        <v>-3.0000000001564331E-3</v>
      </c>
    </row>
    <row r="526" spans="1:45" s="47" customFormat="1" ht="50.1" customHeight="1">
      <c r="A526" s="67" t="s">
        <v>929</v>
      </c>
      <c r="B526" s="14" t="s">
        <v>1105</v>
      </c>
      <c r="C526" s="69" t="s">
        <v>1106</v>
      </c>
      <c r="D526" s="14" t="s">
        <v>96</v>
      </c>
      <c r="E526" s="14" t="s">
        <v>930</v>
      </c>
      <c r="F526" s="46" t="s">
        <v>898</v>
      </c>
      <c r="G526" s="14" t="s">
        <v>1245</v>
      </c>
      <c r="H526" s="14" t="s">
        <v>10</v>
      </c>
      <c r="I526" s="68">
        <v>41498</v>
      </c>
      <c r="J526" s="15">
        <v>1182.33</v>
      </c>
      <c r="K526" s="15">
        <f t="shared" si="68"/>
        <v>118.233</v>
      </c>
      <c r="L526" s="15">
        <f t="shared" si="69"/>
        <v>1064.097</v>
      </c>
      <c r="M526" s="15">
        <v>0</v>
      </c>
      <c r="N526" s="15">
        <v>0</v>
      </c>
      <c r="O526" s="15">
        <v>0</v>
      </c>
      <c r="P526" s="15">
        <v>0</v>
      </c>
      <c r="Q526" s="15">
        <v>0</v>
      </c>
      <c r="R526" s="15">
        <v>0</v>
      </c>
      <c r="S526" s="15">
        <v>0</v>
      </c>
      <c r="T526" s="15">
        <v>0</v>
      </c>
      <c r="U526" s="15">
        <v>0</v>
      </c>
      <c r="V526" s="15">
        <v>0</v>
      </c>
      <c r="W526" s="15">
        <v>0</v>
      </c>
      <c r="X526" s="15">
        <v>0</v>
      </c>
      <c r="Y526" s="15">
        <v>0</v>
      </c>
      <c r="Z526" s="15">
        <v>0</v>
      </c>
      <c r="AA526" s="15">
        <v>0</v>
      </c>
      <c r="AB526" s="15">
        <v>0</v>
      </c>
      <c r="AC526" s="15">
        <f t="shared" si="84"/>
        <v>88.67</v>
      </c>
      <c r="AD526" s="15">
        <f t="shared" si="85"/>
        <v>212.62</v>
      </c>
      <c r="AE526" s="15">
        <v>212.62</v>
      </c>
      <c r="AF526" s="15">
        <v>0</v>
      </c>
      <c r="AG526" s="15">
        <v>212.62</v>
      </c>
      <c r="AH526" s="15">
        <v>0</v>
      </c>
      <c r="AI526" s="15">
        <v>212.62</v>
      </c>
      <c r="AJ526" s="15">
        <v>124.95</v>
      </c>
      <c r="AK526" s="15">
        <v>0</v>
      </c>
      <c r="AL526" s="15"/>
      <c r="AM526" s="15"/>
      <c r="AN526" s="15">
        <f t="shared" si="76"/>
        <v>1064.1000000000001</v>
      </c>
      <c r="AO526" s="15">
        <f t="shared" si="67"/>
        <v>118.22999999999979</v>
      </c>
      <c r="AP526" s="80" t="s">
        <v>1282</v>
      </c>
      <c r="AQ526" s="91" t="s">
        <v>154</v>
      </c>
      <c r="AS526" s="48">
        <f t="shared" si="88"/>
        <v>-3.0000000001564331E-3</v>
      </c>
    </row>
    <row r="527" spans="1:45" s="47" customFormat="1" ht="50.1" customHeight="1">
      <c r="A527" s="67" t="s">
        <v>931</v>
      </c>
      <c r="B527" s="14" t="s">
        <v>1105</v>
      </c>
      <c r="C527" s="69" t="s">
        <v>1106</v>
      </c>
      <c r="D527" s="14" t="s">
        <v>96</v>
      </c>
      <c r="E527" s="14" t="s">
        <v>932</v>
      </c>
      <c r="F527" s="46" t="s">
        <v>898</v>
      </c>
      <c r="G527" s="14" t="s">
        <v>1245</v>
      </c>
      <c r="H527" s="14" t="s">
        <v>10</v>
      </c>
      <c r="I527" s="68">
        <v>41498</v>
      </c>
      <c r="J527" s="15">
        <v>1182.33</v>
      </c>
      <c r="K527" s="15">
        <f t="shared" si="68"/>
        <v>118.233</v>
      </c>
      <c r="L527" s="15">
        <f t="shared" si="69"/>
        <v>1064.097</v>
      </c>
      <c r="M527" s="15">
        <v>0</v>
      </c>
      <c r="N527" s="15">
        <v>0</v>
      </c>
      <c r="O527" s="15">
        <v>0</v>
      </c>
      <c r="P527" s="15">
        <v>0</v>
      </c>
      <c r="Q527" s="15">
        <v>0</v>
      </c>
      <c r="R527" s="15">
        <v>0</v>
      </c>
      <c r="S527" s="15">
        <v>0</v>
      </c>
      <c r="T527" s="15">
        <v>0</v>
      </c>
      <c r="U527" s="15">
        <v>0</v>
      </c>
      <c r="V527" s="15">
        <v>0</v>
      </c>
      <c r="W527" s="15">
        <v>0</v>
      </c>
      <c r="X527" s="15">
        <v>0</v>
      </c>
      <c r="Y527" s="15">
        <v>0</v>
      </c>
      <c r="Z527" s="15">
        <v>0</v>
      </c>
      <c r="AA527" s="15">
        <v>0</v>
      </c>
      <c r="AB527" s="15">
        <v>0</v>
      </c>
      <c r="AC527" s="15">
        <f t="shared" si="84"/>
        <v>88.67</v>
      </c>
      <c r="AD527" s="15">
        <f t="shared" si="85"/>
        <v>212.62</v>
      </c>
      <c r="AE527" s="15">
        <v>212.62</v>
      </c>
      <c r="AF527" s="15">
        <v>0</v>
      </c>
      <c r="AG527" s="15">
        <v>212.62</v>
      </c>
      <c r="AH527" s="15">
        <v>0</v>
      </c>
      <c r="AI527" s="15">
        <v>212.62</v>
      </c>
      <c r="AJ527" s="15">
        <v>124.95</v>
      </c>
      <c r="AK527" s="15">
        <v>0</v>
      </c>
      <c r="AL527" s="15"/>
      <c r="AM527" s="15"/>
      <c r="AN527" s="15">
        <f t="shared" si="76"/>
        <v>1064.1000000000001</v>
      </c>
      <c r="AO527" s="15">
        <f t="shared" si="67"/>
        <v>118.22999999999979</v>
      </c>
      <c r="AP527" s="80" t="s">
        <v>1829</v>
      </c>
      <c r="AQ527" s="91" t="s">
        <v>1938</v>
      </c>
      <c r="AS527" s="48">
        <f t="shared" si="88"/>
        <v>-3.0000000001564331E-3</v>
      </c>
    </row>
    <row r="528" spans="1:45" s="47" customFormat="1" ht="50.1" customHeight="1">
      <c r="A528" s="67" t="s">
        <v>933</v>
      </c>
      <c r="B528" s="14" t="s">
        <v>1105</v>
      </c>
      <c r="C528" s="69" t="s">
        <v>1106</v>
      </c>
      <c r="D528" s="14" t="s">
        <v>96</v>
      </c>
      <c r="E528" s="14" t="s">
        <v>934</v>
      </c>
      <c r="F528" s="46" t="s">
        <v>898</v>
      </c>
      <c r="G528" s="14" t="s">
        <v>1245</v>
      </c>
      <c r="H528" s="14" t="s">
        <v>33</v>
      </c>
      <c r="I528" s="68">
        <v>41498</v>
      </c>
      <c r="J528" s="15">
        <v>1182.33</v>
      </c>
      <c r="K528" s="15">
        <f t="shared" si="68"/>
        <v>118.233</v>
      </c>
      <c r="L528" s="15">
        <f t="shared" si="69"/>
        <v>1064.097</v>
      </c>
      <c r="M528" s="15">
        <v>0</v>
      </c>
      <c r="N528" s="15">
        <v>0</v>
      </c>
      <c r="O528" s="15">
        <v>0</v>
      </c>
      <c r="P528" s="15">
        <v>0</v>
      </c>
      <c r="Q528" s="15">
        <v>0</v>
      </c>
      <c r="R528" s="15">
        <v>0</v>
      </c>
      <c r="S528" s="15">
        <v>0</v>
      </c>
      <c r="T528" s="15">
        <v>0</v>
      </c>
      <c r="U528" s="15">
        <v>0</v>
      </c>
      <c r="V528" s="15">
        <v>0</v>
      </c>
      <c r="W528" s="15">
        <v>0</v>
      </c>
      <c r="X528" s="15">
        <v>0</v>
      </c>
      <c r="Y528" s="15">
        <v>0</v>
      </c>
      <c r="Z528" s="15">
        <v>0</v>
      </c>
      <c r="AA528" s="15">
        <v>0</v>
      </c>
      <c r="AB528" s="15">
        <v>0</v>
      </c>
      <c r="AC528" s="15">
        <f t="shared" si="84"/>
        <v>88.67</v>
      </c>
      <c r="AD528" s="15">
        <f t="shared" si="85"/>
        <v>212.62</v>
      </c>
      <c r="AE528" s="15">
        <v>212.62</v>
      </c>
      <c r="AF528" s="15">
        <v>0</v>
      </c>
      <c r="AG528" s="15">
        <v>212.62</v>
      </c>
      <c r="AH528" s="15">
        <v>0</v>
      </c>
      <c r="AI528" s="15">
        <v>212.62</v>
      </c>
      <c r="AJ528" s="15">
        <v>124.95</v>
      </c>
      <c r="AK528" s="15">
        <v>0</v>
      </c>
      <c r="AL528" s="15"/>
      <c r="AM528" s="15"/>
      <c r="AN528" s="15">
        <f t="shared" si="76"/>
        <v>1064.1000000000001</v>
      </c>
      <c r="AO528" s="15">
        <f t="shared" si="67"/>
        <v>118.22999999999979</v>
      </c>
      <c r="AP528" s="80" t="s">
        <v>1514</v>
      </c>
      <c r="AQ528" s="91" t="s">
        <v>1316</v>
      </c>
      <c r="AS528" s="48">
        <f t="shared" si="88"/>
        <v>-3.0000000001564331E-3</v>
      </c>
    </row>
    <row r="529" spans="1:45" s="47" customFormat="1" ht="50.1" customHeight="1">
      <c r="A529" s="67" t="s">
        <v>935</v>
      </c>
      <c r="B529" s="14" t="s">
        <v>1105</v>
      </c>
      <c r="C529" s="69" t="s">
        <v>1106</v>
      </c>
      <c r="D529" s="14" t="s">
        <v>96</v>
      </c>
      <c r="E529" s="14" t="s">
        <v>936</v>
      </c>
      <c r="F529" s="46" t="s">
        <v>898</v>
      </c>
      <c r="G529" s="14" t="s">
        <v>1245</v>
      </c>
      <c r="H529" s="14" t="s">
        <v>1111</v>
      </c>
      <c r="I529" s="68">
        <v>41498</v>
      </c>
      <c r="J529" s="15">
        <v>1182.33</v>
      </c>
      <c r="K529" s="15">
        <f t="shared" si="68"/>
        <v>118.233</v>
      </c>
      <c r="L529" s="15">
        <f t="shared" si="69"/>
        <v>1064.097</v>
      </c>
      <c r="M529" s="15">
        <v>0</v>
      </c>
      <c r="N529" s="15">
        <v>0</v>
      </c>
      <c r="O529" s="15">
        <v>0</v>
      </c>
      <c r="P529" s="15">
        <v>0</v>
      </c>
      <c r="Q529" s="15">
        <v>0</v>
      </c>
      <c r="R529" s="15">
        <v>0</v>
      </c>
      <c r="S529" s="15">
        <v>0</v>
      </c>
      <c r="T529" s="15">
        <v>0</v>
      </c>
      <c r="U529" s="15">
        <v>0</v>
      </c>
      <c r="V529" s="15">
        <v>0</v>
      </c>
      <c r="W529" s="15">
        <v>0</v>
      </c>
      <c r="X529" s="15">
        <v>0</v>
      </c>
      <c r="Y529" s="15">
        <v>0</v>
      </c>
      <c r="Z529" s="15">
        <v>0</v>
      </c>
      <c r="AA529" s="15">
        <v>0</v>
      </c>
      <c r="AB529" s="15">
        <v>0</v>
      </c>
      <c r="AC529" s="15">
        <f t="shared" si="84"/>
        <v>88.67</v>
      </c>
      <c r="AD529" s="15">
        <f t="shared" si="85"/>
        <v>212.62</v>
      </c>
      <c r="AE529" s="15">
        <v>212.62</v>
      </c>
      <c r="AF529" s="15">
        <v>0</v>
      </c>
      <c r="AG529" s="15">
        <v>212.62</v>
      </c>
      <c r="AH529" s="15">
        <v>0</v>
      </c>
      <c r="AI529" s="15">
        <v>212.62</v>
      </c>
      <c r="AJ529" s="15">
        <v>124.95</v>
      </c>
      <c r="AK529" s="15">
        <v>0</v>
      </c>
      <c r="AL529" s="15"/>
      <c r="AM529" s="15"/>
      <c r="AN529" s="15">
        <f t="shared" si="76"/>
        <v>1064.1000000000001</v>
      </c>
      <c r="AO529" s="15">
        <f t="shared" si="67"/>
        <v>118.22999999999979</v>
      </c>
      <c r="AP529" s="80" t="s">
        <v>1300</v>
      </c>
      <c r="AQ529" s="91" t="s">
        <v>1362</v>
      </c>
      <c r="AS529" s="48">
        <f t="shared" si="88"/>
        <v>-3.0000000001564331E-3</v>
      </c>
    </row>
    <row r="530" spans="1:45" s="47" customFormat="1" ht="50.1" customHeight="1">
      <c r="A530" s="67" t="s">
        <v>937</v>
      </c>
      <c r="B530" s="14" t="s">
        <v>1105</v>
      </c>
      <c r="C530" s="69" t="s">
        <v>1106</v>
      </c>
      <c r="D530" s="14" t="s">
        <v>96</v>
      </c>
      <c r="E530" s="14" t="s">
        <v>938</v>
      </c>
      <c r="F530" s="46" t="s">
        <v>898</v>
      </c>
      <c r="G530" s="14" t="s">
        <v>1245</v>
      </c>
      <c r="H530" s="14" t="s">
        <v>10</v>
      </c>
      <c r="I530" s="68">
        <v>41498</v>
      </c>
      <c r="J530" s="15">
        <v>1182.33</v>
      </c>
      <c r="K530" s="15">
        <f t="shared" si="68"/>
        <v>118.233</v>
      </c>
      <c r="L530" s="15">
        <f t="shared" si="69"/>
        <v>1064.097</v>
      </c>
      <c r="M530" s="15">
        <v>0</v>
      </c>
      <c r="N530" s="15">
        <v>0</v>
      </c>
      <c r="O530" s="15">
        <v>0</v>
      </c>
      <c r="P530" s="15">
        <v>0</v>
      </c>
      <c r="Q530" s="15">
        <v>0</v>
      </c>
      <c r="R530" s="15">
        <v>0</v>
      </c>
      <c r="S530" s="15">
        <v>0</v>
      </c>
      <c r="T530" s="15">
        <v>0</v>
      </c>
      <c r="U530" s="15">
        <v>0</v>
      </c>
      <c r="V530" s="15">
        <v>0</v>
      </c>
      <c r="W530" s="15">
        <v>0</v>
      </c>
      <c r="X530" s="15">
        <v>0</v>
      </c>
      <c r="Y530" s="15">
        <v>0</v>
      </c>
      <c r="Z530" s="15">
        <v>0</v>
      </c>
      <c r="AA530" s="15">
        <v>0</v>
      </c>
      <c r="AB530" s="15">
        <v>0</v>
      </c>
      <c r="AC530" s="15">
        <f t="shared" si="84"/>
        <v>88.67</v>
      </c>
      <c r="AD530" s="15">
        <f t="shared" si="85"/>
        <v>212.62</v>
      </c>
      <c r="AE530" s="15">
        <v>212.62</v>
      </c>
      <c r="AF530" s="15">
        <v>0</v>
      </c>
      <c r="AG530" s="15">
        <v>212.62</v>
      </c>
      <c r="AH530" s="15">
        <v>0</v>
      </c>
      <c r="AI530" s="15">
        <v>212.62</v>
      </c>
      <c r="AJ530" s="15">
        <v>124.95</v>
      </c>
      <c r="AK530" s="15">
        <v>0</v>
      </c>
      <c r="AL530" s="15"/>
      <c r="AM530" s="15"/>
      <c r="AN530" s="15">
        <f>SUM(M530:AM530)</f>
        <v>1064.1000000000001</v>
      </c>
      <c r="AO530" s="15">
        <f t="shared" si="67"/>
        <v>118.22999999999979</v>
      </c>
      <c r="AP530" s="80" t="s">
        <v>1831</v>
      </c>
      <c r="AQ530" s="91" t="s">
        <v>1938</v>
      </c>
      <c r="AS530" s="48">
        <f t="shared" si="88"/>
        <v>-3.0000000001564331E-3</v>
      </c>
    </row>
    <row r="531" spans="1:45" s="47" customFormat="1" ht="50.1" customHeight="1">
      <c r="A531" s="67" t="s">
        <v>939</v>
      </c>
      <c r="B531" s="14" t="s">
        <v>1105</v>
      </c>
      <c r="C531" s="69" t="s">
        <v>1106</v>
      </c>
      <c r="D531" s="14" t="s">
        <v>96</v>
      </c>
      <c r="E531" s="14" t="s">
        <v>940</v>
      </c>
      <c r="F531" s="46" t="s">
        <v>898</v>
      </c>
      <c r="G531" s="14" t="s">
        <v>1245</v>
      </c>
      <c r="H531" s="14" t="s">
        <v>10</v>
      </c>
      <c r="I531" s="68">
        <v>41498</v>
      </c>
      <c r="J531" s="15">
        <v>1182.33</v>
      </c>
      <c r="K531" s="15">
        <f t="shared" si="68"/>
        <v>118.233</v>
      </c>
      <c r="L531" s="15">
        <f t="shared" si="69"/>
        <v>1064.097</v>
      </c>
      <c r="M531" s="15">
        <v>0</v>
      </c>
      <c r="N531" s="15">
        <v>0</v>
      </c>
      <c r="O531" s="15">
        <v>0</v>
      </c>
      <c r="P531" s="15">
        <v>0</v>
      </c>
      <c r="Q531" s="15">
        <v>0</v>
      </c>
      <c r="R531" s="15">
        <v>0</v>
      </c>
      <c r="S531" s="15">
        <v>0</v>
      </c>
      <c r="T531" s="15">
        <v>0</v>
      </c>
      <c r="U531" s="15">
        <v>0</v>
      </c>
      <c r="V531" s="15">
        <v>0</v>
      </c>
      <c r="W531" s="15">
        <v>0</v>
      </c>
      <c r="X531" s="15">
        <v>0</v>
      </c>
      <c r="Y531" s="15">
        <v>0</v>
      </c>
      <c r="Z531" s="15">
        <v>0</v>
      </c>
      <c r="AA531" s="15">
        <v>0</v>
      </c>
      <c r="AB531" s="15">
        <v>0</v>
      </c>
      <c r="AC531" s="15">
        <f t="shared" si="84"/>
        <v>88.67</v>
      </c>
      <c r="AD531" s="15">
        <f t="shared" si="85"/>
        <v>212.62</v>
      </c>
      <c r="AE531" s="15">
        <v>212.62</v>
      </c>
      <c r="AF531" s="15">
        <v>0</v>
      </c>
      <c r="AG531" s="15">
        <v>212.62</v>
      </c>
      <c r="AH531" s="15">
        <v>0</v>
      </c>
      <c r="AI531" s="15">
        <v>212.62</v>
      </c>
      <c r="AJ531" s="15">
        <v>124.95</v>
      </c>
      <c r="AK531" s="15">
        <v>0</v>
      </c>
      <c r="AL531" s="15"/>
      <c r="AM531" s="15"/>
      <c r="AN531" s="15">
        <f t="shared" si="76"/>
        <v>1064.1000000000001</v>
      </c>
      <c r="AO531" s="15">
        <f t="shared" si="67"/>
        <v>118.22999999999979</v>
      </c>
      <c r="AP531" s="80" t="s">
        <v>1364</v>
      </c>
      <c r="AQ531" s="91" t="s">
        <v>1627</v>
      </c>
      <c r="AS531" s="48">
        <f t="shared" si="88"/>
        <v>-3.0000000001564331E-3</v>
      </c>
    </row>
    <row r="532" spans="1:45" s="47" customFormat="1" ht="50.1" customHeight="1">
      <c r="A532" s="67" t="s">
        <v>941</v>
      </c>
      <c r="B532" s="14" t="s">
        <v>1105</v>
      </c>
      <c r="C532" s="69" t="s">
        <v>1106</v>
      </c>
      <c r="D532" s="14" t="s">
        <v>96</v>
      </c>
      <c r="E532" s="14" t="s">
        <v>942</v>
      </c>
      <c r="F532" s="46" t="s">
        <v>898</v>
      </c>
      <c r="G532" s="14" t="s">
        <v>1245</v>
      </c>
      <c r="H532" s="14" t="s">
        <v>10</v>
      </c>
      <c r="I532" s="68">
        <v>41498</v>
      </c>
      <c r="J532" s="15">
        <v>1182.33</v>
      </c>
      <c r="K532" s="15">
        <f t="shared" si="68"/>
        <v>118.233</v>
      </c>
      <c r="L532" s="15">
        <f t="shared" si="69"/>
        <v>1064.097</v>
      </c>
      <c r="M532" s="15">
        <v>0</v>
      </c>
      <c r="N532" s="15">
        <v>0</v>
      </c>
      <c r="O532" s="15">
        <v>0</v>
      </c>
      <c r="P532" s="15">
        <v>0</v>
      </c>
      <c r="Q532" s="15">
        <v>0</v>
      </c>
      <c r="R532" s="15">
        <v>0</v>
      </c>
      <c r="S532" s="15">
        <v>0</v>
      </c>
      <c r="T532" s="15">
        <v>0</v>
      </c>
      <c r="U532" s="15">
        <v>0</v>
      </c>
      <c r="V532" s="15">
        <v>0</v>
      </c>
      <c r="W532" s="15">
        <v>0</v>
      </c>
      <c r="X532" s="15">
        <v>0</v>
      </c>
      <c r="Y532" s="15">
        <v>0</v>
      </c>
      <c r="Z532" s="15">
        <v>0</v>
      </c>
      <c r="AA532" s="15">
        <v>0</v>
      </c>
      <c r="AB532" s="15">
        <v>0</v>
      </c>
      <c r="AC532" s="15">
        <f t="shared" si="84"/>
        <v>88.67</v>
      </c>
      <c r="AD532" s="15">
        <f t="shared" si="85"/>
        <v>212.62</v>
      </c>
      <c r="AE532" s="15">
        <v>212.62</v>
      </c>
      <c r="AF532" s="15">
        <v>0</v>
      </c>
      <c r="AG532" s="15">
        <v>212.62</v>
      </c>
      <c r="AH532" s="15">
        <v>0</v>
      </c>
      <c r="AI532" s="15">
        <v>212.62</v>
      </c>
      <c r="AJ532" s="15">
        <v>124.95</v>
      </c>
      <c r="AK532" s="15">
        <v>0</v>
      </c>
      <c r="AL532" s="15"/>
      <c r="AM532" s="15"/>
      <c r="AN532" s="15">
        <f t="shared" si="76"/>
        <v>1064.1000000000001</v>
      </c>
      <c r="AO532" s="15">
        <f t="shared" si="67"/>
        <v>118.22999999999979</v>
      </c>
      <c r="AP532" s="80" t="s">
        <v>1297</v>
      </c>
      <c r="AQ532" s="91" t="s">
        <v>1939</v>
      </c>
      <c r="AS532" s="48">
        <f t="shared" si="88"/>
        <v>-3.0000000001564331E-3</v>
      </c>
    </row>
    <row r="533" spans="1:45" s="47" customFormat="1" ht="50.1" customHeight="1">
      <c r="A533" s="67" t="s">
        <v>1052</v>
      </c>
      <c r="B533" s="14" t="s">
        <v>92</v>
      </c>
      <c r="C533" s="46" t="s">
        <v>1669</v>
      </c>
      <c r="D533" s="14" t="s">
        <v>99</v>
      </c>
      <c r="E533" s="46" t="s">
        <v>1053</v>
      </c>
      <c r="F533" s="46" t="s">
        <v>1006</v>
      </c>
      <c r="G533" s="14" t="s">
        <v>1245</v>
      </c>
      <c r="H533" s="14" t="s">
        <v>33</v>
      </c>
      <c r="I533" s="68">
        <v>41570</v>
      </c>
      <c r="J533" s="15">
        <v>1971.4</v>
      </c>
      <c r="K533" s="15">
        <f t="shared" ref="K533" si="89">J533*10%</f>
        <v>197.14000000000001</v>
      </c>
      <c r="L533" s="15">
        <f t="shared" ref="L533" si="90">J533-K533</f>
        <v>1774.26</v>
      </c>
      <c r="M533" s="15">
        <v>0</v>
      </c>
      <c r="N533" s="15">
        <v>0</v>
      </c>
      <c r="O533" s="15">
        <v>0</v>
      </c>
      <c r="P533" s="15">
        <v>0</v>
      </c>
      <c r="Q533" s="15">
        <v>0</v>
      </c>
      <c r="R533" s="15">
        <v>0</v>
      </c>
      <c r="S533" s="15">
        <v>0</v>
      </c>
      <c r="T533" s="15">
        <v>0</v>
      </c>
      <c r="U533" s="15">
        <v>0</v>
      </c>
      <c r="V533" s="15">
        <v>0</v>
      </c>
      <c r="W533" s="15">
        <v>0</v>
      </c>
      <c r="X533" s="15">
        <v>0</v>
      </c>
      <c r="Y533" s="15">
        <v>0</v>
      </c>
      <c r="Z533" s="15">
        <v>0</v>
      </c>
      <c r="AA533" s="15">
        <v>0</v>
      </c>
      <c r="AB533" s="15">
        <v>0</v>
      </c>
      <c r="AC533" s="15">
        <f>104.68+13.61</f>
        <v>118.29</v>
      </c>
      <c r="AD533" s="15">
        <f>314.03+40.82</f>
        <v>354.84999999999997</v>
      </c>
      <c r="AE533" s="15">
        <f>314.03+40.82</f>
        <v>354.84999999999997</v>
      </c>
      <c r="AF533" s="15">
        <v>0</v>
      </c>
      <c r="AG533" s="15">
        <v>354.85</v>
      </c>
      <c r="AH533" s="15">
        <v>0</v>
      </c>
      <c r="AI533" s="15">
        <v>354.85</v>
      </c>
      <c r="AJ533" s="15">
        <v>236.57</v>
      </c>
      <c r="AK533" s="15">
        <v>0</v>
      </c>
      <c r="AL533" s="15"/>
      <c r="AM533" s="15"/>
      <c r="AN533" s="15">
        <f t="shared" si="76"/>
        <v>1774.26</v>
      </c>
      <c r="AO533" s="15">
        <f t="shared" si="67"/>
        <v>197.1400000000001</v>
      </c>
      <c r="AP533" s="80" t="s">
        <v>1303</v>
      </c>
      <c r="AQ533" s="91" t="s">
        <v>1113</v>
      </c>
      <c r="AS533" s="48">
        <f t="shared" si="88"/>
        <v>0</v>
      </c>
    </row>
    <row r="534" spans="1:45" s="47" customFormat="1" ht="50.1" customHeight="1">
      <c r="A534" s="67" t="s">
        <v>1129</v>
      </c>
      <c r="B534" s="46" t="s">
        <v>1105</v>
      </c>
      <c r="C534" s="69" t="s">
        <v>1669</v>
      </c>
      <c r="D534" s="46" t="s">
        <v>99</v>
      </c>
      <c r="E534" s="46" t="s">
        <v>1130</v>
      </c>
      <c r="F534" s="46" t="s">
        <v>1128</v>
      </c>
      <c r="G534" s="14" t="s">
        <v>1245</v>
      </c>
      <c r="H534" s="46" t="s">
        <v>10</v>
      </c>
      <c r="I534" s="68">
        <v>41671</v>
      </c>
      <c r="J534" s="15">
        <v>986.49</v>
      </c>
      <c r="K534" s="15">
        <f t="shared" ref="K534:K563" si="91">J534*10%</f>
        <v>98.649000000000001</v>
      </c>
      <c r="L534" s="15">
        <f t="shared" ref="L534:L563" si="92">J534-K534</f>
        <v>887.84100000000001</v>
      </c>
      <c r="M534" s="15">
        <v>0</v>
      </c>
      <c r="N534" s="15">
        <v>0</v>
      </c>
      <c r="O534" s="15">
        <v>0</v>
      </c>
      <c r="P534" s="15">
        <v>0</v>
      </c>
      <c r="Q534" s="15">
        <v>0</v>
      </c>
      <c r="R534" s="15">
        <v>0</v>
      </c>
      <c r="S534" s="15">
        <v>0</v>
      </c>
      <c r="T534" s="15">
        <v>0</v>
      </c>
      <c r="U534" s="15">
        <v>0</v>
      </c>
      <c r="V534" s="15">
        <v>0</v>
      </c>
      <c r="W534" s="15">
        <v>0</v>
      </c>
      <c r="X534" s="15">
        <v>0</v>
      </c>
      <c r="Y534" s="15">
        <v>0</v>
      </c>
      <c r="Z534" s="15">
        <v>0</v>
      </c>
      <c r="AA534" s="15">
        <v>0</v>
      </c>
      <c r="AB534" s="15">
        <f>0</f>
        <v>0</v>
      </c>
      <c r="AC534" s="15">
        <v>0</v>
      </c>
      <c r="AD534" s="15">
        <f>144.05+18.73</f>
        <v>162.78</v>
      </c>
      <c r="AE534" s="15">
        <v>177.57</v>
      </c>
      <c r="AF534" s="15">
        <v>0</v>
      </c>
      <c r="AG534" s="15">
        <v>177.57</v>
      </c>
      <c r="AH534" s="15">
        <v>0</v>
      </c>
      <c r="AI534" s="15">
        <v>177.57</v>
      </c>
      <c r="AJ534" s="15">
        <v>177.57</v>
      </c>
      <c r="AK534" s="15">
        <v>14.78</v>
      </c>
      <c r="AL534" s="15"/>
      <c r="AM534" s="15"/>
      <c r="AN534" s="15">
        <f t="shared" si="76"/>
        <v>887.83999999999992</v>
      </c>
      <c r="AO534" s="15">
        <f t="shared" si="67"/>
        <v>98.650000000000091</v>
      </c>
      <c r="AP534" s="80" t="s">
        <v>1830</v>
      </c>
      <c r="AQ534" s="91" t="s">
        <v>1591</v>
      </c>
      <c r="AS534" s="48">
        <f t="shared" si="88"/>
        <v>1.00000000009004E-3</v>
      </c>
    </row>
    <row r="535" spans="1:45" s="47" customFormat="1" ht="50.1" customHeight="1">
      <c r="A535" s="67" t="s">
        <v>1131</v>
      </c>
      <c r="B535" s="46" t="s">
        <v>1105</v>
      </c>
      <c r="C535" s="69" t="s">
        <v>1669</v>
      </c>
      <c r="D535" s="46" t="s">
        <v>99</v>
      </c>
      <c r="E535" s="46" t="s">
        <v>1132</v>
      </c>
      <c r="F535" s="46" t="s">
        <v>1128</v>
      </c>
      <c r="G535" s="14" t="s">
        <v>1245</v>
      </c>
      <c r="H535" s="46" t="s">
        <v>10</v>
      </c>
      <c r="I535" s="68">
        <v>41671</v>
      </c>
      <c r="J535" s="15">
        <v>986.49</v>
      </c>
      <c r="K535" s="15">
        <f t="shared" si="91"/>
        <v>98.649000000000001</v>
      </c>
      <c r="L535" s="15">
        <f t="shared" si="92"/>
        <v>887.84100000000001</v>
      </c>
      <c r="M535" s="15">
        <v>0</v>
      </c>
      <c r="N535" s="15">
        <v>0</v>
      </c>
      <c r="O535" s="15">
        <v>0</v>
      </c>
      <c r="P535" s="15">
        <v>0</v>
      </c>
      <c r="Q535" s="15">
        <v>0</v>
      </c>
      <c r="R535" s="15">
        <v>0</v>
      </c>
      <c r="S535" s="15">
        <v>0</v>
      </c>
      <c r="T535" s="15">
        <v>0</v>
      </c>
      <c r="U535" s="15">
        <v>0</v>
      </c>
      <c r="V535" s="15">
        <v>0</v>
      </c>
      <c r="W535" s="15">
        <v>0</v>
      </c>
      <c r="X535" s="15">
        <v>0</v>
      </c>
      <c r="Y535" s="15">
        <v>0</v>
      </c>
      <c r="Z535" s="15">
        <v>0</v>
      </c>
      <c r="AA535" s="15">
        <v>0</v>
      </c>
      <c r="AB535" s="15">
        <f>0</f>
        <v>0</v>
      </c>
      <c r="AC535" s="15">
        <v>0</v>
      </c>
      <c r="AD535" s="15">
        <f t="shared" ref="AD535:AD561" si="93">144.05+18.73</f>
        <v>162.78</v>
      </c>
      <c r="AE535" s="15">
        <v>177.57</v>
      </c>
      <c r="AF535" s="15">
        <v>0</v>
      </c>
      <c r="AG535" s="15">
        <v>177.57</v>
      </c>
      <c r="AH535" s="15">
        <v>0</v>
      </c>
      <c r="AI535" s="15">
        <v>177.57</v>
      </c>
      <c r="AJ535" s="15">
        <v>177.57</v>
      </c>
      <c r="AK535" s="15">
        <v>14.78</v>
      </c>
      <c r="AL535" s="15"/>
      <c r="AM535" s="15"/>
      <c r="AN535" s="15">
        <f t="shared" si="76"/>
        <v>887.83999999999992</v>
      </c>
      <c r="AO535" s="15">
        <f t="shared" si="67"/>
        <v>98.650000000000091</v>
      </c>
      <c r="AP535" s="80" t="s">
        <v>1514</v>
      </c>
      <c r="AQ535" s="91" t="s">
        <v>1316</v>
      </c>
      <c r="AS535" s="48">
        <f t="shared" si="88"/>
        <v>1.00000000009004E-3</v>
      </c>
    </row>
    <row r="536" spans="1:45" s="47" customFormat="1" ht="50.1" customHeight="1">
      <c r="A536" s="67" t="s">
        <v>1133</v>
      </c>
      <c r="B536" s="46" t="s">
        <v>1105</v>
      </c>
      <c r="C536" s="69" t="s">
        <v>1669</v>
      </c>
      <c r="D536" s="46" t="s">
        <v>99</v>
      </c>
      <c r="E536" s="46" t="s">
        <v>1134</v>
      </c>
      <c r="F536" s="46" t="s">
        <v>1128</v>
      </c>
      <c r="G536" s="14" t="s">
        <v>1245</v>
      </c>
      <c r="H536" s="46" t="s">
        <v>10</v>
      </c>
      <c r="I536" s="68">
        <v>41671</v>
      </c>
      <c r="J536" s="15">
        <v>986.49</v>
      </c>
      <c r="K536" s="15">
        <f t="shared" si="91"/>
        <v>98.649000000000001</v>
      </c>
      <c r="L536" s="15">
        <f t="shared" si="92"/>
        <v>887.84100000000001</v>
      </c>
      <c r="M536" s="15">
        <v>0</v>
      </c>
      <c r="N536" s="15">
        <v>0</v>
      </c>
      <c r="O536" s="15">
        <v>0</v>
      </c>
      <c r="P536" s="15">
        <v>0</v>
      </c>
      <c r="Q536" s="15">
        <v>0</v>
      </c>
      <c r="R536" s="15">
        <v>0</v>
      </c>
      <c r="S536" s="15">
        <v>0</v>
      </c>
      <c r="T536" s="15">
        <v>0</v>
      </c>
      <c r="U536" s="15">
        <v>0</v>
      </c>
      <c r="V536" s="15">
        <v>0</v>
      </c>
      <c r="W536" s="15">
        <v>0</v>
      </c>
      <c r="X536" s="15">
        <v>0</v>
      </c>
      <c r="Y536" s="15">
        <v>0</v>
      </c>
      <c r="Z536" s="15">
        <v>0</v>
      </c>
      <c r="AA536" s="15">
        <v>0</v>
      </c>
      <c r="AB536" s="15">
        <f>0</f>
        <v>0</v>
      </c>
      <c r="AC536" s="15">
        <v>0</v>
      </c>
      <c r="AD536" s="15">
        <f t="shared" si="93"/>
        <v>162.78</v>
      </c>
      <c r="AE536" s="15">
        <f t="shared" ref="AE536:AE561" si="94">157.14+20.43</f>
        <v>177.57</v>
      </c>
      <c r="AF536" s="15">
        <v>0</v>
      </c>
      <c r="AG536" s="15">
        <v>177.57</v>
      </c>
      <c r="AH536" s="15">
        <v>0</v>
      </c>
      <c r="AI536" s="15">
        <v>177.57</v>
      </c>
      <c r="AJ536" s="15">
        <v>177.57</v>
      </c>
      <c r="AK536" s="15">
        <v>14.78</v>
      </c>
      <c r="AL536" s="15"/>
      <c r="AM536" s="15"/>
      <c r="AN536" s="15">
        <f t="shared" si="76"/>
        <v>887.83999999999992</v>
      </c>
      <c r="AO536" s="15">
        <f t="shared" si="67"/>
        <v>98.650000000000091</v>
      </c>
      <c r="AP536" s="80" t="s">
        <v>1666</v>
      </c>
      <c r="AQ536" s="91" t="s">
        <v>1346</v>
      </c>
      <c r="AS536" s="48">
        <f t="shared" si="88"/>
        <v>1.00000000009004E-3</v>
      </c>
    </row>
    <row r="537" spans="1:45" s="47" customFormat="1" ht="50.1" customHeight="1">
      <c r="A537" s="67" t="s">
        <v>1135</v>
      </c>
      <c r="B537" s="46" t="s">
        <v>1105</v>
      </c>
      <c r="C537" s="69" t="s">
        <v>1669</v>
      </c>
      <c r="D537" s="46" t="s">
        <v>99</v>
      </c>
      <c r="E537" s="46" t="s">
        <v>1136</v>
      </c>
      <c r="F537" s="46" t="s">
        <v>1128</v>
      </c>
      <c r="G537" s="14" t="s">
        <v>1245</v>
      </c>
      <c r="H537" s="46" t="s">
        <v>10</v>
      </c>
      <c r="I537" s="68">
        <v>41671</v>
      </c>
      <c r="J537" s="15">
        <v>986.49</v>
      </c>
      <c r="K537" s="15">
        <f t="shared" si="91"/>
        <v>98.649000000000001</v>
      </c>
      <c r="L537" s="15">
        <f t="shared" si="92"/>
        <v>887.84100000000001</v>
      </c>
      <c r="M537" s="15">
        <v>0</v>
      </c>
      <c r="N537" s="15">
        <v>0</v>
      </c>
      <c r="O537" s="15">
        <v>0</v>
      </c>
      <c r="P537" s="15">
        <v>0</v>
      </c>
      <c r="Q537" s="15">
        <v>0</v>
      </c>
      <c r="R537" s="15">
        <v>0</v>
      </c>
      <c r="S537" s="15">
        <v>0</v>
      </c>
      <c r="T537" s="15">
        <v>0</v>
      </c>
      <c r="U537" s="15">
        <v>0</v>
      </c>
      <c r="V537" s="15">
        <v>0</v>
      </c>
      <c r="W537" s="15">
        <v>0</v>
      </c>
      <c r="X537" s="15">
        <v>0</v>
      </c>
      <c r="Y537" s="15">
        <v>0</v>
      </c>
      <c r="Z537" s="15">
        <v>0</v>
      </c>
      <c r="AA537" s="15">
        <v>0</v>
      </c>
      <c r="AB537" s="15">
        <f>0</f>
        <v>0</v>
      </c>
      <c r="AC537" s="15">
        <v>0</v>
      </c>
      <c r="AD537" s="15">
        <f t="shared" si="93"/>
        <v>162.78</v>
      </c>
      <c r="AE537" s="15">
        <f t="shared" si="94"/>
        <v>177.57</v>
      </c>
      <c r="AF537" s="15">
        <v>0</v>
      </c>
      <c r="AG537" s="15">
        <v>177.57</v>
      </c>
      <c r="AH537" s="15">
        <v>0</v>
      </c>
      <c r="AI537" s="15">
        <v>177.57</v>
      </c>
      <c r="AJ537" s="15">
        <v>177.57</v>
      </c>
      <c r="AK537" s="15">
        <v>14.78</v>
      </c>
      <c r="AL537" s="15"/>
      <c r="AM537" s="15"/>
      <c r="AN537" s="15">
        <f t="shared" si="76"/>
        <v>887.83999999999992</v>
      </c>
      <c r="AO537" s="15">
        <f t="shared" si="67"/>
        <v>98.650000000000091</v>
      </c>
      <c r="AP537" s="80" t="s">
        <v>1625</v>
      </c>
      <c r="AQ537" s="91" t="s">
        <v>1252</v>
      </c>
      <c r="AS537" s="48">
        <f t="shared" si="88"/>
        <v>1.00000000009004E-3</v>
      </c>
    </row>
    <row r="538" spans="1:45" s="47" customFormat="1" ht="50.1" customHeight="1">
      <c r="A538" s="67" t="s">
        <v>1137</v>
      </c>
      <c r="B538" s="46" t="s">
        <v>1105</v>
      </c>
      <c r="C538" s="69" t="s">
        <v>1669</v>
      </c>
      <c r="D538" s="46" t="s">
        <v>99</v>
      </c>
      <c r="E538" s="46" t="s">
        <v>1138</v>
      </c>
      <c r="F538" s="46" t="s">
        <v>1128</v>
      </c>
      <c r="G538" s="14" t="s">
        <v>1245</v>
      </c>
      <c r="H538" s="46" t="s">
        <v>10</v>
      </c>
      <c r="I538" s="68">
        <v>41671</v>
      </c>
      <c r="J538" s="15">
        <v>986.49</v>
      </c>
      <c r="K538" s="15">
        <f t="shared" si="91"/>
        <v>98.649000000000001</v>
      </c>
      <c r="L538" s="15">
        <f t="shared" si="92"/>
        <v>887.84100000000001</v>
      </c>
      <c r="M538" s="15">
        <v>0</v>
      </c>
      <c r="N538" s="15">
        <v>0</v>
      </c>
      <c r="O538" s="15">
        <v>0</v>
      </c>
      <c r="P538" s="15">
        <v>0</v>
      </c>
      <c r="Q538" s="15">
        <v>0</v>
      </c>
      <c r="R538" s="15">
        <v>0</v>
      </c>
      <c r="S538" s="15">
        <v>0</v>
      </c>
      <c r="T538" s="15">
        <v>0</v>
      </c>
      <c r="U538" s="15">
        <v>0</v>
      </c>
      <c r="V538" s="15">
        <v>0</v>
      </c>
      <c r="W538" s="15">
        <v>0</v>
      </c>
      <c r="X538" s="15">
        <v>0</v>
      </c>
      <c r="Y538" s="15">
        <v>0</v>
      </c>
      <c r="Z538" s="15">
        <v>0</v>
      </c>
      <c r="AA538" s="15">
        <v>0</v>
      </c>
      <c r="AB538" s="15">
        <f>0</f>
        <v>0</v>
      </c>
      <c r="AC538" s="15">
        <v>0</v>
      </c>
      <c r="AD538" s="15">
        <f t="shared" si="93"/>
        <v>162.78</v>
      </c>
      <c r="AE538" s="15">
        <f t="shared" si="94"/>
        <v>177.57</v>
      </c>
      <c r="AF538" s="15">
        <v>0</v>
      </c>
      <c r="AG538" s="15">
        <v>177.57</v>
      </c>
      <c r="AH538" s="15">
        <v>0</v>
      </c>
      <c r="AI538" s="15">
        <v>177.57</v>
      </c>
      <c r="AJ538" s="15">
        <v>177.57</v>
      </c>
      <c r="AK538" s="15">
        <v>14.78</v>
      </c>
      <c r="AL538" s="15"/>
      <c r="AM538" s="15"/>
      <c r="AN538" s="15">
        <f t="shared" si="76"/>
        <v>887.83999999999992</v>
      </c>
      <c r="AO538" s="15">
        <f t="shared" si="67"/>
        <v>98.650000000000091</v>
      </c>
      <c r="AP538" s="80" t="s">
        <v>1661</v>
      </c>
      <c r="AQ538" s="91" t="s">
        <v>1346</v>
      </c>
      <c r="AS538" s="48">
        <f t="shared" si="88"/>
        <v>1.00000000009004E-3</v>
      </c>
    </row>
    <row r="539" spans="1:45" s="47" customFormat="1" ht="50.1" customHeight="1">
      <c r="A539" s="67" t="s">
        <v>1139</v>
      </c>
      <c r="B539" s="46" t="s">
        <v>1105</v>
      </c>
      <c r="C539" s="69" t="s">
        <v>1669</v>
      </c>
      <c r="D539" s="46" t="s">
        <v>99</v>
      </c>
      <c r="E539" s="46" t="s">
        <v>1140</v>
      </c>
      <c r="F539" s="46" t="s">
        <v>1128</v>
      </c>
      <c r="G539" s="14" t="s">
        <v>1245</v>
      </c>
      <c r="H539" s="46" t="s">
        <v>10</v>
      </c>
      <c r="I539" s="68">
        <v>41671</v>
      </c>
      <c r="J539" s="15">
        <v>986.49</v>
      </c>
      <c r="K539" s="15">
        <f t="shared" si="91"/>
        <v>98.649000000000001</v>
      </c>
      <c r="L539" s="15">
        <f t="shared" si="92"/>
        <v>887.84100000000001</v>
      </c>
      <c r="M539" s="15">
        <v>0</v>
      </c>
      <c r="N539" s="15">
        <v>0</v>
      </c>
      <c r="O539" s="15">
        <v>0</v>
      </c>
      <c r="P539" s="15">
        <v>0</v>
      </c>
      <c r="Q539" s="15">
        <v>0</v>
      </c>
      <c r="R539" s="15">
        <v>0</v>
      </c>
      <c r="S539" s="15">
        <v>0</v>
      </c>
      <c r="T539" s="15">
        <v>0</v>
      </c>
      <c r="U539" s="15">
        <v>0</v>
      </c>
      <c r="V539" s="15">
        <v>0</v>
      </c>
      <c r="W539" s="15">
        <v>0</v>
      </c>
      <c r="X539" s="15">
        <v>0</v>
      </c>
      <c r="Y539" s="15">
        <v>0</v>
      </c>
      <c r="Z539" s="15">
        <v>0</v>
      </c>
      <c r="AA539" s="15">
        <v>0</v>
      </c>
      <c r="AB539" s="15">
        <f>0</f>
        <v>0</v>
      </c>
      <c r="AC539" s="15">
        <v>0</v>
      </c>
      <c r="AD539" s="15">
        <f t="shared" si="93"/>
        <v>162.78</v>
      </c>
      <c r="AE539" s="15">
        <f t="shared" si="94"/>
        <v>177.57</v>
      </c>
      <c r="AF539" s="15">
        <v>0</v>
      </c>
      <c r="AG539" s="15">
        <v>177.57</v>
      </c>
      <c r="AH539" s="15">
        <v>0</v>
      </c>
      <c r="AI539" s="15">
        <v>177.57</v>
      </c>
      <c r="AJ539" s="15">
        <v>177.57</v>
      </c>
      <c r="AK539" s="15">
        <v>14.78</v>
      </c>
      <c r="AL539" s="15"/>
      <c r="AM539" s="15"/>
      <c r="AN539" s="15">
        <f t="shared" si="76"/>
        <v>887.83999999999992</v>
      </c>
      <c r="AO539" s="15">
        <f t="shared" si="67"/>
        <v>98.650000000000091</v>
      </c>
      <c r="AP539" s="80" t="s">
        <v>1774</v>
      </c>
      <c r="AQ539" s="91" t="s">
        <v>1101</v>
      </c>
      <c r="AS539" s="48">
        <f t="shared" si="88"/>
        <v>1.00000000009004E-3</v>
      </c>
    </row>
    <row r="540" spans="1:45" s="47" customFormat="1" ht="50.1" customHeight="1">
      <c r="A540" s="67" t="s">
        <v>1141</v>
      </c>
      <c r="B540" s="46" t="s">
        <v>1105</v>
      </c>
      <c r="C540" s="69" t="s">
        <v>1669</v>
      </c>
      <c r="D540" s="46" t="s">
        <v>99</v>
      </c>
      <c r="E540" s="46" t="s">
        <v>1142</v>
      </c>
      <c r="F540" s="46" t="s">
        <v>1128</v>
      </c>
      <c r="G540" s="14" t="s">
        <v>1245</v>
      </c>
      <c r="H540" s="46" t="s">
        <v>10</v>
      </c>
      <c r="I540" s="68">
        <v>41671</v>
      </c>
      <c r="J540" s="15">
        <v>986.49</v>
      </c>
      <c r="K540" s="15">
        <f t="shared" si="91"/>
        <v>98.649000000000001</v>
      </c>
      <c r="L540" s="15">
        <f t="shared" si="92"/>
        <v>887.84100000000001</v>
      </c>
      <c r="M540" s="15">
        <v>0</v>
      </c>
      <c r="N540" s="15">
        <v>0</v>
      </c>
      <c r="O540" s="15">
        <v>0</v>
      </c>
      <c r="P540" s="15">
        <v>0</v>
      </c>
      <c r="Q540" s="15">
        <v>0</v>
      </c>
      <c r="R540" s="15">
        <v>0</v>
      </c>
      <c r="S540" s="15">
        <v>0</v>
      </c>
      <c r="T540" s="15">
        <v>0</v>
      </c>
      <c r="U540" s="15">
        <v>0</v>
      </c>
      <c r="V540" s="15">
        <v>0</v>
      </c>
      <c r="W540" s="15">
        <v>0</v>
      </c>
      <c r="X540" s="15">
        <v>0</v>
      </c>
      <c r="Y540" s="15">
        <v>0</v>
      </c>
      <c r="Z540" s="15">
        <v>0</v>
      </c>
      <c r="AA540" s="15">
        <v>0</v>
      </c>
      <c r="AB540" s="15">
        <f>0</f>
        <v>0</v>
      </c>
      <c r="AC540" s="15">
        <v>0</v>
      </c>
      <c r="AD540" s="15">
        <f t="shared" si="93"/>
        <v>162.78</v>
      </c>
      <c r="AE540" s="15">
        <f t="shared" si="94"/>
        <v>177.57</v>
      </c>
      <c r="AF540" s="15">
        <v>0</v>
      </c>
      <c r="AG540" s="15">
        <v>177.57</v>
      </c>
      <c r="AH540" s="15">
        <v>0</v>
      </c>
      <c r="AI540" s="15">
        <v>177.57</v>
      </c>
      <c r="AJ540" s="15">
        <v>177.57</v>
      </c>
      <c r="AK540" s="15">
        <v>14.78</v>
      </c>
      <c r="AL540" s="15"/>
      <c r="AM540" s="15"/>
      <c r="AN540" s="15">
        <f t="shared" si="76"/>
        <v>887.83999999999992</v>
      </c>
      <c r="AO540" s="15">
        <f t="shared" si="67"/>
        <v>98.650000000000091</v>
      </c>
      <c r="AP540" s="80" t="s">
        <v>1668</v>
      </c>
      <c r="AQ540" s="91" t="s">
        <v>1346</v>
      </c>
      <c r="AS540" s="48">
        <f t="shared" si="88"/>
        <v>1.00000000009004E-3</v>
      </c>
    </row>
    <row r="541" spans="1:45" s="47" customFormat="1" ht="50.1" customHeight="1">
      <c r="A541" s="67" t="s">
        <v>1143</v>
      </c>
      <c r="B541" s="46" t="s">
        <v>1105</v>
      </c>
      <c r="C541" s="69" t="s">
        <v>1669</v>
      </c>
      <c r="D541" s="46" t="s">
        <v>99</v>
      </c>
      <c r="E541" s="46" t="s">
        <v>1144</v>
      </c>
      <c r="F541" s="46" t="s">
        <v>1128</v>
      </c>
      <c r="G541" s="14" t="s">
        <v>1245</v>
      </c>
      <c r="H541" s="46" t="s">
        <v>10</v>
      </c>
      <c r="I541" s="68">
        <v>41671</v>
      </c>
      <c r="J541" s="15">
        <v>986.49</v>
      </c>
      <c r="K541" s="15">
        <f t="shared" si="91"/>
        <v>98.649000000000001</v>
      </c>
      <c r="L541" s="15">
        <f t="shared" si="92"/>
        <v>887.84100000000001</v>
      </c>
      <c r="M541" s="15">
        <v>0</v>
      </c>
      <c r="N541" s="15">
        <v>0</v>
      </c>
      <c r="O541" s="15">
        <v>0</v>
      </c>
      <c r="P541" s="15">
        <v>0</v>
      </c>
      <c r="Q541" s="15">
        <v>0</v>
      </c>
      <c r="R541" s="15">
        <v>0</v>
      </c>
      <c r="S541" s="15">
        <v>0</v>
      </c>
      <c r="T541" s="15">
        <v>0</v>
      </c>
      <c r="U541" s="15">
        <v>0</v>
      </c>
      <c r="V541" s="15">
        <v>0</v>
      </c>
      <c r="W541" s="15">
        <v>0</v>
      </c>
      <c r="X541" s="15">
        <v>0</v>
      </c>
      <c r="Y541" s="15">
        <v>0</v>
      </c>
      <c r="Z541" s="15">
        <v>0</v>
      </c>
      <c r="AA541" s="15">
        <v>0</v>
      </c>
      <c r="AB541" s="15">
        <f>0</f>
        <v>0</v>
      </c>
      <c r="AC541" s="15">
        <v>0</v>
      </c>
      <c r="AD541" s="15">
        <f t="shared" si="93"/>
        <v>162.78</v>
      </c>
      <c r="AE541" s="15">
        <f t="shared" si="94"/>
        <v>177.57</v>
      </c>
      <c r="AF541" s="15">
        <v>0</v>
      </c>
      <c r="AG541" s="15">
        <v>177.57</v>
      </c>
      <c r="AH541" s="15">
        <v>0</v>
      </c>
      <c r="AI541" s="15">
        <v>177.57</v>
      </c>
      <c r="AJ541" s="15">
        <v>177.57</v>
      </c>
      <c r="AK541" s="15">
        <v>14.78</v>
      </c>
      <c r="AL541" s="15"/>
      <c r="AM541" s="15"/>
      <c r="AN541" s="15">
        <f>SUM(M541:AM541)</f>
        <v>887.83999999999992</v>
      </c>
      <c r="AO541" s="15">
        <f t="shared" si="67"/>
        <v>98.650000000000091</v>
      </c>
      <c r="AP541" s="80" t="s">
        <v>1659</v>
      </c>
      <c r="AQ541" s="91" t="s">
        <v>1346</v>
      </c>
      <c r="AS541" s="48">
        <f t="shared" si="88"/>
        <v>1.00000000009004E-3</v>
      </c>
    </row>
    <row r="542" spans="1:45" s="47" customFormat="1" ht="50.1" customHeight="1">
      <c r="A542" s="67" t="s">
        <v>1145</v>
      </c>
      <c r="B542" s="46" t="s">
        <v>1105</v>
      </c>
      <c r="C542" s="69" t="s">
        <v>1669</v>
      </c>
      <c r="D542" s="46" t="s">
        <v>99</v>
      </c>
      <c r="E542" s="46" t="s">
        <v>1146</v>
      </c>
      <c r="F542" s="46" t="s">
        <v>1128</v>
      </c>
      <c r="G542" s="14" t="s">
        <v>1245</v>
      </c>
      <c r="H542" s="46" t="s">
        <v>10</v>
      </c>
      <c r="I542" s="68">
        <v>41671</v>
      </c>
      <c r="J542" s="15">
        <v>986.49</v>
      </c>
      <c r="K542" s="15">
        <f t="shared" si="91"/>
        <v>98.649000000000001</v>
      </c>
      <c r="L542" s="15">
        <f t="shared" si="92"/>
        <v>887.84100000000001</v>
      </c>
      <c r="M542" s="15">
        <v>0</v>
      </c>
      <c r="N542" s="15">
        <v>0</v>
      </c>
      <c r="O542" s="15">
        <v>0</v>
      </c>
      <c r="P542" s="15">
        <v>0</v>
      </c>
      <c r="Q542" s="15">
        <v>0</v>
      </c>
      <c r="R542" s="15">
        <v>0</v>
      </c>
      <c r="S542" s="15">
        <v>0</v>
      </c>
      <c r="T542" s="15">
        <v>0</v>
      </c>
      <c r="U542" s="15">
        <v>0</v>
      </c>
      <c r="V542" s="15">
        <v>0</v>
      </c>
      <c r="W542" s="15">
        <v>0</v>
      </c>
      <c r="X542" s="15">
        <v>0</v>
      </c>
      <c r="Y542" s="15">
        <v>0</v>
      </c>
      <c r="Z542" s="15">
        <v>0</v>
      </c>
      <c r="AA542" s="15">
        <v>0</v>
      </c>
      <c r="AB542" s="15">
        <f>0</f>
        <v>0</v>
      </c>
      <c r="AC542" s="15">
        <v>0</v>
      </c>
      <c r="AD542" s="15">
        <f t="shared" si="93"/>
        <v>162.78</v>
      </c>
      <c r="AE542" s="15">
        <f t="shared" si="94"/>
        <v>177.57</v>
      </c>
      <c r="AF542" s="15">
        <v>0</v>
      </c>
      <c r="AG542" s="15">
        <v>177.57</v>
      </c>
      <c r="AH542" s="15">
        <v>0</v>
      </c>
      <c r="AI542" s="15">
        <v>177.57</v>
      </c>
      <c r="AJ542" s="15">
        <v>177.57</v>
      </c>
      <c r="AK542" s="15">
        <v>14.78</v>
      </c>
      <c r="AL542" s="15"/>
      <c r="AM542" s="15"/>
      <c r="AN542" s="15">
        <f t="shared" si="76"/>
        <v>887.83999999999992</v>
      </c>
      <c r="AO542" s="15">
        <f t="shared" si="67"/>
        <v>98.650000000000091</v>
      </c>
      <c r="AP542" s="80" t="s">
        <v>1117</v>
      </c>
      <c r="AQ542" s="91" t="s">
        <v>1377</v>
      </c>
      <c r="AS542" s="48">
        <f t="shared" si="88"/>
        <v>1.00000000009004E-3</v>
      </c>
    </row>
    <row r="543" spans="1:45" s="47" customFormat="1" ht="50.1" customHeight="1">
      <c r="A543" s="67" t="s">
        <v>1147</v>
      </c>
      <c r="B543" s="46" t="s">
        <v>1105</v>
      </c>
      <c r="C543" s="69" t="s">
        <v>1669</v>
      </c>
      <c r="D543" s="46" t="s">
        <v>99</v>
      </c>
      <c r="E543" s="46" t="s">
        <v>1148</v>
      </c>
      <c r="F543" s="46" t="s">
        <v>1128</v>
      </c>
      <c r="G543" s="14" t="s">
        <v>1245</v>
      </c>
      <c r="H543" s="46" t="s">
        <v>10</v>
      </c>
      <c r="I543" s="68">
        <v>41671</v>
      </c>
      <c r="J543" s="15">
        <v>986.49</v>
      </c>
      <c r="K543" s="15">
        <f t="shared" si="91"/>
        <v>98.649000000000001</v>
      </c>
      <c r="L543" s="15">
        <f t="shared" si="92"/>
        <v>887.84100000000001</v>
      </c>
      <c r="M543" s="15">
        <v>0</v>
      </c>
      <c r="N543" s="15">
        <v>0</v>
      </c>
      <c r="O543" s="15">
        <v>0</v>
      </c>
      <c r="P543" s="15">
        <v>0</v>
      </c>
      <c r="Q543" s="15">
        <v>0</v>
      </c>
      <c r="R543" s="15">
        <v>0</v>
      </c>
      <c r="S543" s="15">
        <v>0</v>
      </c>
      <c r="T543" s="15">
        <v>0</v>
      </c>
      <c r="U543" s="15">
        <v>0</v>
      </c>
      <c r="V543" s="15">
        <v>0</v>
      </c>
      <c r="W543" s="15">
        <v>0</v>
      </c>
      <c r="X543" s="15">
        <v>0</v>
      </c>
      <c r="Y543" s="15">
        <v>0</v>
      </c>
      <c r="Z543" s="15">
        <v>0</v>
      </c>
      <c r="AA543" s="15">
        <v>0</v>
      </c>
      <c r="AB543" s="15">
        <f>0</f>
        <v>0</v>
      </c>
      <c r="AC543" s="15">
        <v>0</v>
      </c>
      <c r="AD543" s="15">
        <f t="shared" si="93"/>
        <v>162.78</v>
      </c>
      <c r="AE543" s="15">
        <f t="shared" si="94"/>
        <v>177.57</v>
      </c>
      <c r="AF543" s="15">
        <v>0</v>
      </c>
      <c r="AG543" s="15">
        <v>177.57</v>
      </c>
      <c r="AH543" s="15">
        <v>0</v>
      </c>
      <c r="AI543" s="15">
        <v>177.57</v>
      </c>
      <c r="AJ543" s="15">
        <v>177.57</v>
      </c>
      <c r="AK543" s="15">
        <v>14.78</v>
      </c>
      <c r="AL543" s="15"/>
      <c r="AM543" s="15"/>
      <c r="AN543" s="15">
        <f t="shared" si="76"/>
        <v>887.83999999999992</v>
      </c>
      <c r="AO543" s="15">
        <f t="shared" si="67"/>
        <v>98.650000000000091</v>
      </c>
      <c r="AP543" s="80" t="s">
        <v>1577</v>
      </c>
      <c r="AQ543" s="91" t="s">
        <v>1940</v>
      </c>
      <c r="AS543" s="48">
        <f t="shared" si="88"/>
        <v>1.00000000009004E-3</v>
      </c>
    </row>
    <row r="544" spans="1:45" s="47" customFormat="1" ht="50.1" customHeight="1">
      <c r="A544" s="67" t="s">
        <v>1149</v>
      </c>
      <c r="B544" s="46" t="s">
        <v>1105</v>
      </c>
      <c r="C544" s="69" t="s">
        <v>1669</v>
      </c>
      <c r="D544" s="46" t="s">
        <v>99</v>
      </c>
      <c r="E544" s="46" t="s">
        <v>1150</v>
      </c>
      <c r="F544" s="46" t="s">
        <v>1128</v>
      </c>
      <c r="G544" s="14" t="s">
        <v>1245</v>
      </c>
      <c r="H544" s="46" t="s">
        <v>10</v>
      </c>
      <c r="I544" s="68">
        <v>41671</v>
      </c>
      <c r="J544" s="15">
        <v>986.49</v>
      </c>
      <c r="K544" s="15">
        <f t="shared" si="91"/>
        <v>98.649000000000001</v>
      </c>
      <c r="L544" s="15">
        <f t="shared" si="92"/>
        <v>887.84100000000001</v>
      </c>
      <c r="M544" s="15">
        <v>0</v>
      </c>
      <c r="N544" s="15">
        <v>0</v>
      </c>
      <c r="O544" s="15">
        <v>0</v>
      </c>
      <c r="P544" s="15">
        <v>0</v>
      </c>
      <c r="Q544" s="15">
        <v>0</v>
      </c>
      <c r="R544" s="15">
        <v>0</v>
      </c>
      <c r="S544" s="15">
        <v>0</v>
      </c>
      <c r="T544" s="15">
        <v>0</v>
      </c>
      <c r="U544" s="15">
        <v>0</v>
      </c>
      <c r="V544" s="15">
        <v>0</v>
      </c>
      <c r="W544" s="15">
        <v>0</v>
      </c>
      <c r="X544" s="15">
        <v>0</v>
      </c>
      <c r="Y544" s="15">
        <v>0</v>
      </c>
      <c r="Z544" s="15">
        <v>0</v>
      </c>
      <c r="AA544" s="15">
        <v>0</v>
      </c>
      <c r="AB544" s="15">
        <f>0</f>
        <v>0</v>
      </c>
      <c r="AC544" s="15">
        <v>0</v>
      </c>
      <c r="AD544" s="15">
        <f t="shared" si="93"/>
        <v>162.78</v>
      </c>
      <c r="AE544" s="15">
        <f t="shared" si="94"/>
        <v>177.57</v>
      </c>
      <c r="AF544" s="15">
        <v>0</v>
      </c>
      <c r="AG544" s="15">
        <v>177.57</v>
      </c>
      <c r="AH544" s="15">
        <v>0</v>
      </c>
      <c r="AI544" s="15">
        <v>177.57</v>
      </c>
      <c r="AJ544" s="15">
        <v>177.57</v>
      </c>
      <c r="AK544" s="15">
        <v>14.78</v>
      </c>
      <c r="AL544" s="15"/>
      <c r="AM544" s="15"/>
      <c r="AN544" s="15">
        <f t="shared" si="76"/>
        <v>887.83999999999992</v>
      </c>
      <c r="AO544" s="15">
        <f t="shared" si="67"/>
        <v>98.650000000000091</v>
      </c>
      <c r="AP544" s="80" t="s">
        <v>1770</v>
      </c>
      <c r="AQ544" s="91" t="s">
        <v>1346</v>
      </c>
      <c r="AS544" s="48">
        <f t="shared" si="88"/>
        <v>1.00000000009004E-3</v>
      </c>
    </row>
    <row r="545" spans="1:45" s="47" customFormat="1" ht="50.1" customHeight="1">
      <c r="A545" s="67" t="s">
        <v>1151</v>
      </c>
      <c r="B545" s="46" t="s">
        <v>1105</v>
      </c>
      <c r="C545" s="69" t="s">
        <v>1669</v>
      </c>
      <c r="D545" s="46" t="s">
        <v>99</v>
      </c>
      <c r="E545" s="46" t="s">
        <v>1152</v>
      </c>
      <c r="F545" s="46" t="s">
        <v>1128</v>
      </c>
      <c r="G545" s="14" t="s">
        <v>1245</v>
      </c>
      <c r="H545" s="46" t="s">
        <v>10</v>
      </c>
      <c r="I545" s="68">
        <v>41671</v>
      </c>
      <c r="J545" s="15">
        <v>986.49</v>
      </c>
      <c r="K545" s="15">
        <f t="shared" si="91"/>
        <v>98.649000000000001</v>
      </c>
      <c r="L545" s="15">
        <f t="shared" si="92"/>
        <v>887.84100000000001</v>
      </c>
      <c r="M545" s="15">
        <v>0</v>
      </c>
      <c r="N545" s="15">
        <v>0</v>
      </c>
      <c r="O545" s="15">
        <v>0</v>
      </c>
      <c r="P545" s="15">
        <v>0</v>
      </c>
      <c r="Q545" s="15">
        <v>0</v>
      </c>
      <c r="R545" s="15">
        <v>0</v>
      </c>
      <c r="S545" s="15">
        <v>0</v>
      </c>
      <c r="T545" s="15">
        <v>0</v>
      </c>
      <c r="U545" s="15">
        <v>0</v>
      </c>
      <c r="V545" s="15">
        <v>0</v>
      </c>
      <c r="W545" s="15">
        <v>0</v>
      </c>
      <c r="X545" s="15">
        <v>0</v>
      </c>
      <c r="Y545" s="15">
        <v>0</v>
      </c>
      <c r="Z545" s="15">
        <v>0</v>
      </c>
      <c r="AA545" s="15">
        <v>0</v>
      </c>
      <c r="AB545" s="15">
        <f>0</f>
        <v>0</v>
      </c>
      <c r="AC545" s="15">
        <v>0</v>
      </c>
      <c r="AD545" s="15">
        <f t="shared" si="93"/>
        <v>162.78</v>
      </c>
      <c r="AE545" s="15">
        <f t="shared" si="94"/>
        <v>177.57</v>
      </c>
      <c r="AF545" s="15">
        <v>0</v>
      </c>
      <c r="AG545" s="15">
        <v>177.57</v>
      </c>
      <c r="AH545" s="15">
        <v>0</v>
      </c>
      <c r="AI545" s="15">
        <v>177.57</v>
      </c>
      <c r="AJ545" s="15">
        <v>177.57</v>
      </c>
      <c r="AK545" s="15">
        <v>14.78</v>
      </c>
      <c r="AL545" s="15"/>
      <c r="AM545" s="15"/>
      <c r="AN545" s="15">
        <f t="shared" si="76"/>
        <v>887.83999999999992</v>
      </c>
      <c r="AO545" s="15">
        <f t="shared" si="67"/>
        <v>98.650000000000091</v>
      </c>
      <c r="AP545" s="80" t="s">
        <v>1662</v>
      </c>
      <c r="AQ545" s="91" t="s">
        <v>1346</v>
      </c>
      <c r="AS545" s="48">
        <f t="shared" si="88"/>
        <v>1.00000000009004E-3</v>
      </c>
    </row>
    <row r="546" spans="1:45" s="47" customFormat="1" ht="50.1" customHeight="1">
      <c r="A546" s="67" t="s">
        <v>1153</v>
      </c>
      <c r="B546" s="46" t="s">
        <v>1105</v>
      </c>
      <c r="C546" s="69" t="s">
        <v>1669</v>
      </c>
      <c r="D546" s="46" t="s">
        <v>99</v>
      </c>
      <c r="E546" s="46" t="s">
        <v>1154</v>
      </c>
      <c r="F546" s="46" t="s">
        <v>1128</v>
      </c>
      <c r="G546" s="14" t="s">
        <v>1245</v>
      </c>
      <c r="H546" s="46" t="s">
        <v>10</v>
      </c>
      <c r="I546" s="68">
        <v>41671</v>
      </c>
      <c r="J546" s="15">
        <v>986.49</v>
      </c>
      <c r="K546" s="15">
        <f t="shared" si="91"/>
        <v>98.649000000000001</v>
      </c>
      <c r="L546" s="15">
        <f t="shared" si="92"/>
        <v>887.84100000000001</v>
      </c>
      <c r="M546" s="15">
        <v>0</v>
      </c>
      <c r="N546" s="15">
        <v>0</v>
      </c>
      <c r="O546" s="15">
        <v>0</v>
      </c>
      <c r="P546" s="15">
        <v>0</v>
      </c>
      <c r="Q546" s="15">
        <v>0</v>
      </c>
      <c r="R546" s="15">
        <v>0</v>
      </c>
      <c r="S546" s="15">
        <v>0</v>
      </c>
      <c r="T546" s="15">
        <v>0</v>
      </c>
      <c r="U546" s="15">
        <v>0</v>
      </c>
      <c r="V546" s="15">
        <v>0</v>
      </c>
      <c r="W546" s="15">
        <v>0</v>
      </c>
      <c r="X546" s="15">
        <v>0</v>
      </c>
      <c r="Y546" s="15">
        <v>0</v>
      </c>
      <c r="Z546" s="15">
        <v>0</v>
      </c>
      <c r="AA546" s="15">
        <v>0</v>
      </c>
      <c r="AB546" s="15">
        <f>0</f>
        <v>0</v>
      </c>
      <c r="AC546" s="15">
        <v>0</v>
      </c>
      <c r="AD546" s="15">
        <f t="shared" si="93"/>
        <v>162.78</v>
      </c>
      <c r="AE546" s="15">
        <f t="shared" si="94"/>
        <v>177.57</v>
      </c>
      <c r="AF546" s="15">
        <v>0</v>
      </c>
      <c r="AG546" s="15">
        <v>177.57</v>
      </c>
      <c r="AH546" s="15">
        <v>0</v>
      </c>
      <c r="AI546" s="15">
        <v>177.57</v>
      </c>
      <c r="AJ546" s="15">
        <v>177.57</v>
      </c>
      <c r="AK546" s="15">
        <v>14.78</v>
      </c>
      <c r="AL546" s="15"/>
      <c r="AM546" s="15"/>
      <c r="AN546" s="15">
        <f t="shared" si="76"/>
        <v>887.83999999999992</v>
      </c>
      <c r="AO546" s="15">
        <f t="shared" si="67"/>
        <v>98.650000000000091</v>
      </c>
      <c r="AP546" s="80" t="s">
        <v>1773</v>
      </c>
      <c r="AQ546" s="91" t="s">
        <v>1101</v>
      </c>
      <c r="AS546" s="48">
        <f t="shared" si="88"/>
        <v>1.00000000009004E-3</v>
      </c>
    </row>
    <row r="547" spans="1:45" s="47" customFormat="1" ht="50.1" customHeight="1">
      <c r="A547" s="67" t="s">
        <v>1155</v>
      </c>
      <c r="B547" s="46" t="s">
        <v>1105</v>
      </c>
      <c r="C547" s="69" t="s">
        <v>1669</v>
      </c>
      <c r="D547" s="46" t="s">
        <v>99</v>
      </c>
      <c r="E547" s="46" t="s">
        <v>1156</v>
      </c>
      <c r="F547" s="46" t="s">
        <v>1128</v>
      </c>
      <c r="G547" s="14" t="s">
        <v>1245</v>
      </c>
      <c r="H547" s="46" t="s">
        <v>10</v>
      </c>
      <c r="I547" s="68">
        <v>41671</v>
      </c>
      <c r="J547" s="15">
        <v>986.49</v>
      </c>
      <c r="K547" s="15">
        <f t="shared" si="91"/>
        <v>98.649000000000001</v>
      </c>
      <c r="L547" s="15">
        <f t="shared" si="92"/>
        <v>887.84100000000001</v>
      </c>
      <c r="M547" s="15">
        <v>0</v>
      </c>
      <c r="N547" s="15">
        <v>0</v>
      </c>
      <c r="O547" s="15">
        <v>0</v>
      </c>
      <c r="P547" s="15">
        <v>0</v>
      </c>
      <c r="Q547" s="15">
        <v>0</v>
      </c>
      <c r="R547" s="15">
        <v>0</v>
      </c>
      <c r="S547" s="15">
        <v>0</v>
      </c>
      <c r="T547" s="15">
        <v>0</v>
      </c>
      <c r="U547" s="15">
        <v>0</v>
      </c>
      <c r="V547" s="15">
        <v>0</v>
      </c>
      <c r="W547" s="15">
        <v>0</v>
      </c>
      <c r="X547" s="15">
        <v>0</v>
      </c>
      <c r="Y547" s="15">
        <v>0</v>
      </c>
      <c r="Z547" s="15">
        <v>0</v>
      </c>
      <c r="AA547" s="15">
        <v>0</v>
      </c>
      <c r="AB547" s="15">
        <f>0</f>
        <v>0</v>
      </c>
      <c r="AC547" s="15">
        <v>0</v>
      </c>
      <c r="AD547" s="15">
        <f t="shared" si="93"/>
        <v>162.78</v>
      </c>
      <c r="AE547" s="15">
        <f t="shared" si="94"/>
        <v>177.57</v>
      </c>
      <c r="AF547" s="15">
        <v>0</v>
      </c>
      <c r="AG547" s="15">
        <v>177.57</v>
      </c>
      <c r="AH547" s="15">
        <v>0</v>
      </c>
      <c r="AI547" s="15">
        <v>177.57</v>
      </c>
      <c r="AJ547" s="15">
        <v>177.57</v>
      </c>
      <c r="AK547" s="15">
        <v>14.78</v>
      </c>
      <c r="AL547" s="15"/>
      <c r="AM547" s="15"/>
      <c r="AN547" s="15">
        <f t="shared" si="76"/>
        <v>887.83999999999992</v>
      </c>
      <c r="AO547" s="15">
        <f t="shared" si="67"/>
        <v>98.650000000000091</v>
      </c>
      <c r="AP547" s="80" t="s">
        <v>1663</v>
      </c>
      <c r="AQ547" s="91" t="s">
        <v>1346</v>
      </c>
      <c r="AS547" s="48">
        <f t="shared" si="88"/>
        <v>1.00000000009004E-3</v>
      </c>
    </row>
    <row r="548" spans="1:45" s="47" customFormat="1" ht="50.1" customHeight="1">
      <c r="A548" s="67" t="s">
        <v>1157</v>
      </c>
      <c r="B548" s="46" t="s">
        <v>1105</v>
      </c>
      <c r="C548" s="69" t="s">
        <v>1669</v>
      </c>
      <c r="D548" s="46" t="s">
        <v>99</v>
      </c>
      <c r="E548" s="46" t="s">
        <v>1158</v>
      </c>
      <c r="F548" s="46" t="s">
        <v>1128</v>
      </c>
      <c r="G548" s="14" t="s">
        <v>1245</v>
      </c>
      <c r="H548" s="46" t="s">
        <v>10</v>
      </c>
      <c r="I548" s="68">
        <v>41671</v>
      </c>
      <c r="J548" s="15">
        <v>986.49</v>
      </c>
      <c r="K548" s="15">
        <f t="shared" si="91"/>
        <v>98.649000000000001</v>
      </c>
      <c r="L548" s="15">
        <f t="shared" si="92"/>
        <v>887.84100000000001</v>
      </c>
      <c r="M548" s="15">
        <v>0</v>
      </c>
      <c r="N548" s="15">
        <v>0</v>
      </c>
      <c r="O548" s="15">
        <v>0</v>
      </c>
      <c r="P548" s="15">
        <v>0</v>
      </c>
      <c r="Q548" s="15">
        <v>0</v>
      </c>
      <c r="R548" s="15">
        <v>0</v>
      </c>
      <c r="S548" s="15">
        <v>0</v>
      </c>
      <c r="T548" s="15">
        <v>0</v>
      </c>
      <c r="U548" s="15">
        <v>0</v>
      </c>
      <c r="V548" s="15">
        <v>0</v>
      </c>
      <c r="W548" s="15">
        <v>0</v>
      </c>
      <c r="X548" s="15">
        <v>0</v>
      </c>
      <c r="Y548" s="15">
        <v>0</v>
      </c>
      <c r="Z548" s="15">
        <v>0</v>
      </c>
      <c r="AA548" s="15">
        <v>0</v>
      </c>
      <c r="AB548" s="15">
        <f>0</f>
        <v>0</v>
      </c>
      <c r="AC548" s="15">
        <v>0</v>
      </c>
      <c r="AD548" s="15">
        <f t="shared" si="93"/>
        <v>162.78</v>
      </c>
      <c r="AE548" s="15">
        <f t="shared" si="94"/>
        <v>177.57</v>
      </c>
      <c r="AF548" s="15">
        <v>0</v>
      </c>
      <c r="AG548" s="15">
        <v>177.57</v>
      </c>
      <c r="AH548" s="15">
        <v>0</v>
      </c>
      <c r="AI548" s="15">
        <v>177.57</v>
      </c>
      <c r="AJ548" s="15">
        <v>177.57</v>
      </c>
      <c r="AK548" s="15">
        <v>14.78</v>
      </c>
      <c r="AL548" s="15"/>
      <c r="AM548" s="15"/>
      <c r="AN548" s="15">
        <f t="shared" si="76"/>
        <v>887.83999999999992</v>
      </c>
      <c r="AO548" s="15">
        <f t="shared" si="67"/>
        <v>98.650000000000091</v>
      </c>
      <c r="AP548" s="80" t="s">
        <v>1797</v>
      </c>
      <c r="AQ548" s="91" t="s">
        <v>1096</v>
      </c>
      <c r="AS548" s="48">
        <f t="shared" si="88"/>
        <v>1.00000000009004E-3</v>
      </c>
    </row>
    <row r="549" spans="1:45" s="47" customFormat="1" ht="50.1" customHeight="1">
      <c r="A549" s="67" t="s">
        <v>1159</v>
      </c>
      <c r="B549" s="46" t="s">
        <v>1105</v>
      </c>
      <c r="C549" s="69" t="s">
        <v>1669</v>
      </c>
      <c r="D549" s="46" t="s">
        <v>99</v>
      </c>
      <c r="E549" s="46" t="s">
        <v>1160</v>
      </c>
      <c r="F549" s="46" t="s">
        <v>1128</v>
      </c>
      <c r="G549" s="14" t="s">
        <v>1245</v>
      </c>
      <c r="H549" s="46" t="s">
        <v>10</v>
      </c>
      <c r="I549" s="68">
        <v>41671</v>
      </c>
      <c r="J549" s="15">
        <v>986.49</v>
      </c>
      <c r="K549" s="15">
        <f t="shared" si="91"/>
        <v>98.649000000000001</v>
      </c>
      <c r="L549" s="15">
        <f t="shared" si="92"/>
        <v>887.84100000000001</v>
      </c>
      <c r="M549" s="15">
        <v>0</v>
      </c>
      <c r="N549" s="15">
        <v>0</v>
      </c>
      <c r="O549" s="15">
        <v>0</v>
      </c>
      <c r="P549" s="15">
        <v>0</v>
      </c>
      <c r="Q549" s="15">
        <v>0</v>
      </c>
      <c r="R549" s="15">
        <v>0</v>
      </c>
      <c r="S549" s="15">
        <v>0</v>
      </c>
      <c r="T549" s="15">
        <v>0</v>
      </c>
      <c r="U549" s="15">
        <v>0</v>
      </c>
      <c r="V549" s="15">
        <v>0</v>
      </c>
      <c r="W549" s="15">
        <v>0</v>
      </c>
      <c r="X549" s="15">
        <v>0</v>
      </c>
      <c r="Y549" s="15">
        <v>0</v>
      </c>
      <c r="Z549" s="15">
        <v>0</v>
      </c>
      <c r="AA549" s="15">
        <v>0</v>
      </c>
      <c r="AB549" s="15">
        <f>0</f>
        <v>0</v>
      </c>
      <c r="AC549" s="15">
        <v>0</v>
      </c>
      <c r="AD549" s="15">
        <f t="shared" si="93"/>
        <v>162.78</v>
      </c>
      <c r="AE549" s="15">
        <f t="shared" si="94"/>
        <v>177.57</v>
      </c>
      <c r="AF549" s="15">
        <v>0</v>
      </c>
      <c r="AG549" s="15">
        <v>177.57</v>
      </c>
      <c r="AH549" s="15">
        <v>0</v>
      </c>
      <c r="AI549" s="15">
        <v>177.57</v>
      </c>
      <c r="AJ549" s="15">
        <v>177.57</v>
      </c>
      <c r="AK549" s="15">
        <v>14.78</v>
      </c>
      <c r="AL549" s="15"/>
      <c r="AM549" s="15"/>
      <c r="AN549" s="15">
        <f t="shared" si="76"/>
        <v>887.83999999999992</v>
      </c>
      <c r="AO549" s="15">
        <f t="shared" si="67"/>
        <v>98.650000000000091</v>
      </c>
      <c r="AP549" s="80" t="s">
        <v>1664</v>
      </c>
      <c r="AQ549" s="91" t="s">
        <v>1346</v>
      </c>
      <c r="AS549" s="48">
        <f t="shared" si="88"/>
        <v>1.00000000009004E-3</v>
      </c>
    </row>
    <row r="550" spans="1:45" s="47" customFormat="1" ht="50.1" customHeight="1">
      <c r="A550" s="67" t="s">
        <v>1161</v>
      </c>
      <c r="B550" s="46" t="s">
        <v>1105</v>
      </c>
      <c r="C550" s="69" t="s">
        <v>1669</v>
      </c>
      <c r="D550" s="46" t="s">
        <v>99</v>
      </c>
      <c r="E550" s="46" t="s">
        <v>1162</v>
      </c>
      <c r="F550" s="46" t="s">
        <v>1128</v>
      </c>
      <c r="G550" s="14" t="s">
        <v>1245</v>
      </c>
      <c r="H550" s="46" t="s">
        <v>10</v>
      </c>
      <c r="I550" s="68">
        <v>41671</v>
      </c>
      <c r="J550" s="15">
        <v>986.49</v>
      </c>
      <c r="K550" s="15">
        <f t="shared" si="91"/>
        <v>98.649000000000001</v>
      </c>
      <c r="L550" s="15">
        <f t="shared" si="92"/>
        <v>887.84100000000001</v>
      </c>
      <c r="M550" s="15">
        <v>0</v>
      </c>
      <c r="N550" s="15">
        <v>0</v>
      </c>
      <c r="O550" s="15">
        <v>0</v>
      </c>
      <c r="P550" s="15">
        <v>0</v>
      </c>
      <c r="Q550" s="15">
        <v>0</v>
      </c>
      <c r="R550" s="15">
        <v>0</v>
      </c>
      <c r="S550" s="15">
        <v>0</v>
      </c>
      <c r="T550" s="15">
        <v>0</v>
      </c>
      <c r="U550" s="15">
        <v>0</v>
      </c>
      <c r="V550" s="15">
        <v>0</v>
      </c>
      <c r="W550" s="15">
        <v>0</v>
      </c>
      <c r="X550" s="15">
        <v>0</v>
      </c>
      <c r="Y550" s="15">
        <v>0</v>
      </c>
      <c r="Z550" s="15">
        <v>0</v>
      </c>
      <c r="AA550" s="15">
        <v>0</v>
      </c>
      <c r="AB550" s="15">
        <f>0</f>
        <v>0</v>
      </c>
      <c r="AC550" s="15">
        <v>0</v>
      </c>
      <c r="AD550" s="15">
        <f t="shared" si="93"/>
        <v>162.78</v>
      </c>
      <c r="AE550" s="15">
        <f t="shared" si="94"/>
        <v>177.57</v>
      </c>
      <c r="AF550" s="15">
        <v>0</v>
      </c>
      <c r="AG550" s="15">
        <v>177.57</v>
      </c>
      <c r="AH550" s="15">
        <v>0</v>
      </c>
      <c r="AI550" s="15">
        <v>177.57</v>
      </c>
      <c r="AJ550" s="15">
        <v>177.57</v>
      </c>
      <c r="AK550" s="15">
        <v>14.78</v>
      </c>
      <c r="AL550" s="15"/>
      <c r="AM550" s="15"/>
      <c r="AN550" s="15">
        <f t="shared" si="76"/>
        <v>887.83999999999992</v>
      </c>
      <c r="AO550" s="15">
        <f t="shared" si="67"/>
        <v>98.650000000000091</v>
      </c>
      <c r="AP550" s="80" t="s">
        <v>1775</v>
      </c>
      <c r="AQ550" s="91" t="s">
        <v>1775</v>
      </c>
      <c r="AS550" s="48">
        <f t="shared" si="88"/>
        <v>1.00000000009004E-3</v>
      </c>
    </row>
    <row r="551" spans="1:45" s="47" customFormat="1" ht="50.1" customHeight="1">
      <c r="A551" s="67" t="s">
        <v>1163</v>
      </c>
      <c r="B551" s="46" t="s">
        <v>1105</v>
      </c>
      <c r="C551" s="69" t="s">
        <v>1669</v>
      </c>
      <c r="D551" s="46" t="s">
        <v>99</v>
      </c>
      <c r="E551" s="46" t="s">
        <v>1164</v>
      </c>
      <c r="F551" s="46" t="s">
        <v>1128</v>
      </c>
      <c r="G551" s="14" t="s">
        <v>1245</v>
      </c>
      <c r="H551" s="46" t="s">
        <v>10</v>
      </c>
      <c r="I551" s="68">
        <v>41671</v>
      </c>
      <c r="J551" s="15">
        <v>986.49</v>
      </c>
      <c r="K551" s="15">
        <f t="shared" si="91"/>
        <v>98.649000000000001</v>
      </c>
      <c r="L551" s="15">
        <f t="shared" si="92"/>
        <v>887.84100000000001</v>
      </c>
      <c r="M551" s="15">
        <v>0</v>
      </c>
      <c r="N551" s="15">
        <v>0</v>
      </c>
      <c r="O551" s="15">
        <v>0</v>
      </c>
      <c r="P551" s="15">
        <v>0</v>
      </c>
      <c r="Q551" s="15">
        <v>0</v>
      </c>
      <c r="R551" s="15">
        <v>0</v>
      </c>
      <c r="S551" s="15">
        <v>0</v>
      </c>
      <c r="T551" s="15">
        <v>0</v>
      </c>
      <c r="U551" s="15">
        <v>0</v>
      </c>
      <c r="V551" s="15">
        <v>0</v>
      </c>
      <c r="W551" s="15">
        <v>0</v>
      </c>
      <c r="X551" s="15">
        <v>0</v>
      </c>
      <c r="Y551" s="15">
        <v>0</v>
      </c>
      <c r="Z551" s="15">
        <v>0</v>
      </c>
      <c r="AA551" s="15">
        <v>0</v>
      </c>
      <c r="AB551" s="15">
        <f>0</f>
        <v>0</v>
      </c>
      <c r="AC551" s="15">
        <v>0</v>
      </c>
      <c r="AD551" s="15">
        <f t="shared" si="93"/>
        <v>162.78</v>
      </c>
      <c r="AE551" s="15">
        <f t="shared" si="94"/>
        <v>177.57</v>
      </c>
      <c r="AF551" s="15">
        <v>0</v>
      </c>
      <c r="AG551" s="15">
        <v>177.57</v>
      </c>
      <c r="AH551" s="15">
        <v>0</v>
      </c>
      <c r="AI551" s="15">
        <v>177.57</v>
      </c>
      <c r="AJ551" s="15">
        <v>177.57</v>
      </c>
      <c r="AK551" s="15">
        <v>14.78</v>
      </c>
      <c r="AL551" s="15"/>
      <c r="AM551" s="15"/>
      <c r="AN551" s="15">
        <f>SUM(M551:AM551)</f>
        <v>887.83999999999992</v>
      </c>
      <c r="AO551" s="15">
        <f t="shared" ref="AO551:AO593" si="95">J551-AN551</f>
        <v>98.650000000000091</v>
      </c>
      <c r="AP551" s="80" t="s">
        <v>1665</v>
      </c>
      <c r="AQ551" s="91" t="s">
        <v>1580</v>
      </c>
      <c r="AS551" s="48">
        <f t="shared" si="88"/>
        <v>1.00000000009004E-3</v>
      </c>
    </row>
    <row r="552" spans="1:45" s="47" customFormat="1" ht="50.1" customHeight="1">
      <c r="A552" s="67" t="s">
        <v>1165</v>
      </c>
      <c r="B552" s="46" t="s">
        <v>1105</v>
      </c>
      <c r="C552" s="69" t="s">
        <v>1669</v>
      </c>
      <c r="D552" s="46" t="s">
        <v>99</v>
      </c>
      <c r="E552" s="46" t="s">
        <v>1166</v>
      </c>
      <c r="F552" s="46" t="s">
        <v>1128</v>
      </c>
      <c r="G552" s="14" t="s">
        <v>1245</v>
      </c>
      <c r="H552" s="46" t="s">
        <v>10</v>
      </c>
      <c r="I552" s="68">
        <v>41671</v>
      </c>
      <c r="J552" s="15">
        <v>986.49</v>
      </c>
      <c r="K552" s="15">
        <f t="shared" si="91"/>
        <v>98.649000000000001</v>
      </c>
      <c r="L552" s="15">
        <f t="shared" si="92"/>
        <v>887.84100000000001</v>
      </c>
      <c r="M552" s="15">
        <v>0</v>
      </c>
      <c r="N552" s="15">
        <v>0</v>
      </c>
      <c r="O552" s="15">
        <v>0</v>
      </c>
      <c r="P552" s="15">
        <v>0</v>
      </c>
      <c r="Q552" s="15">
        <v>0</v>
      </c>
      <c r="R552" s="15">
        <v>0</v>
      </c>
      <c r="S552" s="15">
        <v>0</v>
      </c>
      <c r="T552" s="15">
        <v>0</v>
      </c>
      <c r="U552" s="15">
        <v>0</v>
      </c>
      <c r="V552" s="15">
        <v>0</v>
      </c>
      <c r="W552" s="15">
        <v>0</v>
      </c>
      <c r="X552" s="15">
        <v>0</v>
      </c>
      <c r="Y552" s="15">
        <v>0</v>
      </c>
      <c r="Z552" s="15">
        <v>0</v>
      </c>
      <c r="AA552" s="15">
        <v>0</v>
      </c>
      <c r="AB552" s="15">
        <f>0</f>
        <v>0</v>
      </c>
      <c r="AC552" s="15">
        <v>0</v>
      </c>
      <c r="AD552" s="15">
        <f t="shared" si="93"/>
        <v>162.78</v>
      </c>
      <c r="AE552" s="15">
        <f t="shared" si="94"/>
        <v>177.57</v>
      </c>
      <c r="AF552" s="15">
        <v>0</v>
      </c>
      <c r="AG552" s="15">
        <v>177.57</v>
      </c>
      <c r="AH552" s="15">
        <v>0</v>
      </c>
      <c r="AI552" s="15">
        <v>177.57</v>
      </c>
      <c r="AJ552" s="15">
        <v>177.57</v>
      </c>
      <c r="AK552" s="15">
        <v>14.78</v>
      </c>
      <c r="AL552" s="15"/>
      <c r="AM552" s="15"/>
      <c r="AN552" s="15">
        <f t="shared" si="76"/>
        <v>887.83999999999992</v>
      </c>
      <c r="AO552" s="15">
        <f t="shared" si="95"/>
        <v>98.650000000000091</v>
      </c>
      <c r="AP552" s="80" t="s">
        <v>1804</v>
      </c>
      <c r="AQ552" s="91" t="s">
        <v>1252</v>
      </c>
      <c r="AS552" s="48">
        <f t="shared" si="88"/>
        <v>1.00000000009004E-3</v>
      </c>
    </row>
    <row r="553" spans="1:45" s="47" customFormat="1" ht="50.1" customHeight="1">
      <c r="A553" s="67" t="s">
        <v>1167</v>
      </c>
      <c r="B553" s="46" t="s">
        <v>1105</v>
      </c>
      <c r="C553" s="69" t="s">
        <v>1669</v>
      </c>
      <c r="D553" s="46" t="s">
        <v>99</v>
      </c>
      <c r="E553" s="46" t="s">
        <v>1168</v>
      </c>
      <c r="F553" s="46" t="s">
        <v>1128</v>
      </c>
      <c r="G553" s="14" t="s">
        <v>1245</v>
      </c>
      <c r="H553" s="46" t="s">
        <v>10</v>
      </c>
      <c r="I553" s="68">
        <v>41671</v>
      </c>
      <c r="J553" s="15">
        <v>986.49</v>
      </c>
      <c r="K553" s="15">
        <f t="shared" si="91"/>
        <v>98.649000000000001</v>
      </c>
      <c r="L553" s="15">
        <f t="shared" si="92"/>
        <v>887.84100000000001</v>
      </c>
      <c r="M553" s="15">
        <v>0</v>
      </c>
      <c r="N553" s="15">
        <v>0</v>
      </c>
      <c r="O553" s="15">
        <v>0</v>
      </c>
      <c r="P553" s="15">
        <v>0</v>
      </c>
      <c r="Q553" s="15">
        <v>0</v>
      </c>
      <c r="R553" s="15">
        <v>0</v>
      </c>
      <c r="S553" s="15">
        <v>0</v>
      </c>
      <c r="T553" s="15">
        <v>0</v>
      </c>
      <c r="U553" s="15">
        <v>0</v>
      </c>
      <c r="V553" s="15">
        <v>0</v>
      </c>
      <c r="W553" s="15">
        <v>0</v>
      </c>
      <c r="X553" s="15">
        <v>0</v>
      </c>
      <c r="Y553" s="15">
        <v>0</v>
      </c>
      <c r="Z553" s="15">
        <v>0</v>
      </c>
      <c r="AA553" s="15">
        <v>0</v>
      </c>
      <c r="AB553" s="15">
        <f>0</f>
        <v>0</v>
      </c>
      <c r="AC553" s="15">
        <v>0</v>
      </c>
      <c r="AD553" s="15">
        <f t="shared" si="93"/>
        <v>162.78</v>
      </c>
      <c r="AE553" s="15">
        <f t="shared" si="94"/>
        <v>177.57</v>
      </c>
      <c r="AF553" s="15">
        <v>0</v>
      </c>
      <c r="AG553" s="15">
        <v>177.57</v>
      </c>
      <c r="AH553" s="15">
        <v>0</v>
      </c>
      <c r="AI553" s="15">
        <v>177.57</v>
      </c>
      <c r="AJ553" s="15">
        <v>177.57</v>
      </c>
      <c r="AK553" s="15">
        <v>14.78</v>
      </c>
      <c r="AL553" s="15"/>
      <c r="AM553" s="15"/>
      <c r="AN553" s="15">
        <f t="shared" si="76"/>
        <v>887.83999999999992</v>
      </c>
      <c r="AO553" s="15">
        <f t="shared" si="95"/>
        <v>98.650000000000091</v>
      </c>
      <c r="AP553" s="80" t="s">
        <v>1117</v>
      </c>
      <c r="AQ553" s="91" t="s">
        <v>1377</v>
      </c>
      <c r="AS553" s="48">
        <f t="shared" si="88"/>
        <v>1.00000000009004E-3</v>
      </c>
    </row>
    <row r="554" spans="1:45" s="47" customFormat="1" ht="50.1" customHeight="1">
      <c r="A554" s="67" t="s">
        <v>1169</v>
      </c>
      <c r="B554" s="46" t="s">
        <v>1105</v>
      </c>
      <c r="C554" s="69" t="s">
        <v>1669</v>
      </c>
      <c r="D554" s="46" t="s">
        <v>99</v>
      </c>
      <c r="E554" s="46" t="s">
        <v>1170</v>
      </c>
      <c r="F554" s="46" t="s">
        <v>1128</v>
      </c>
      <c r="G554" s="14" t="s">
        <v>1245</v>
      </c>
      <c r="H554" s="46" t="s">
        <v>10</v>
      </c>
      <c r="I554" s="68">
        <v>41671</v>
      </c>
      <c r="J554" s="15">
        <v>986.49</v>
      </c>
      <c r="K554" s="15">
        <f t="shared" si="91"/>
        <v>98.649000000000001</v>
      </c>
      <c r="L554" s="15">
        <f t="shared" si="92"/>
        <v>887.84100000000001</v>
      </c>
      <c r="M554" s="15">
        <v>0</v>
      </c>
      <c r="N554" s="15">
        <v>0</v>
      </c>
      <c r="O554" s="15">
        <v>0</v>
      </c>
      <c r="P554" s="15">
        <v>0</v>
      </c>
      <c r="Q554" s="15">
        <v>0</v>
      </c>
      <c r="R554" s="15">
        <v>0</v>
      </c>
      <c r="S554" s="15">
        <v>0</v>
      </c>
      <c r="T554" s="15">
        <v>0</v>
      </c>
      <c r="U554" s="15">
        <v>0</v>
      </c>
      <c r="V554" s="15">
        <v>0</v>
      </c>
      <c r="W554" s="15">
        <v>0</v>
      </c>
      <c r="X554" s="15">
        <v>0</v>
      </c>
      <c r="Y554" s="15">
        <v>0</v>
      </c>
      <c r="Z554" s="15">
        <v>0</v>
      </c>
      <c r="AA554" s="15">
        <v>0</v>
      </c>
      <c r="AB554" s="15">
        <f>0</f>
        <v>0</v>
      </c>
      <c r="AC554" s="15">
        <v>0</v>
      </c>
      <c r="AD554" s="15">
        <f t="shared" si="93"/>
        <v>162.78</v>
      </c>
      <c r="AE554" s="15">
        <f t="shared" si="94"/>
        <v>177.57</v>
      </c>
      <c r="AF554" s="15">
        <v>0</v>
      </c>
      <c r="AG554" s="15">
        <v>177.57</v>
      </c>
      <c r="AH554" s="15">
        <v>0</v>
      </c>
      <c r="AI554" s="15">
        <v>177.57</v>
      </c>
      <c r="AJ554" s="15">
        <v>177.57</v>
      </c>
      <c r="AK554" s="15">
        <v>14.78</v>
      </c>
      <c r="AL554" s="15"/>
      <c r="AM554" s="15"/>
      <c r="AN554" s="15">
        <f t="shared" si="76"/>
        <v>887.83999999999992</v>
      </c>
      <c r="AO554" s="15">
        <f t="shared" si="95"/>
        <v>98.650000000000091</v>
      </c>
      <c r="AP554" s="80" t="s">
        <v>1660</v>
      </c>
      <c r="AQ554" s="91" t="s">
        <v>1346</v>
      </c>
      <c r="AS554" s="48">
        <f t="shared" si="88"/>
        <v>1.00000000009004E-3</v>
      </c>
    </row>
    <row r="555" spans="1:45" s="47" customFormat="1" ht="50.1" customHeight="1">
      <c r="A555" s="67" t="s">
        <v>1171</v>
      </c>
      <c r="B555" s="46" t="s">
        <v>1105</v>
      </c>
      <c r="C555" s="69" t="s">
        <v>1669</v>
      </c>
      <c r="D555" s="46" t="s">
        <v>99</v>
      </c>
      <c r="E555" s="46" t="s">
        <v>1172</v>
      </c>
      <c r="F555" s="46" t="s">
        <v>1128</v>
      </c>
      <c r="G555" s="14" t="s">
        <v>1245</v>
      </c>
      <c r="H555" s="46" t="s">
        <v>10</v>
      </c>
      <c r="I555" s="68">
        <v>41671</v>
      </c>
      <c r="J555" s="15">
        <v>986.49</v>
      </c>
      <c r="K555" s="15">
        <f t="shared" si="91"/>
        <v>98.649000000000001</v>
      </c>
      <c r="L555" s="15">
        <f t="shared" si="92"/>
        <v>887.84100000000001</v>
      </c>
      <c r="M555" s="15">
        <v>0</v>
      </c>
      <c r="N555" s="15">
        <v>0</v>
      </c>
      <c r="O555" s="15">
        <v>0</v>
      </c>
      <c r="P555" s="15">
        <v>0</v>
      </c>
      <c r="Q555" s="15">
        <v>0</v>
      </c>
      <c r="R555" s="15">
        <v>0</v>
      </c>
      <c r="S555" s="15">
        <v>0</v>
      </c>
      <c r="T555" s="15">
        <v>0</v>
      </c>
      <c r="U555" s="15">
        <v>0</v>
      </c>
      <c r="V555" s="15">
        <v>0</v>
      </c>
      <c r="W555" s="15">
        <v>0</v>
      </c>
      <c r="X555" s="15">
        <v>0</v>
      </c>
      <c r="Y555" s="15">
        <v>0</v>
      </c>
      <c r="Z555" s="15">
        <v>0</v>
      </c>
      <c r="AA555" s="15">
        <v>0</v>
      </c>
      <c r="AB555" s="15">
        <f>0</f>
        <v>0</v>
      </c>
      <c r="AC555" s="15">
        <v>0</v>
      </c>
      <c r="AD555" s="15">
        <f t="shared" si="93"/>
        <v>162.78</v>
      </c>
      <c r="AE555" s="15">
        <f t="shared" si="94"/>
        <v>177.57</v>
      </c>
      <c r="AF555" s="15">
        <v>0</v>
      </c>
      <c r="AG555" s="15">
        <v>177.57</v>
      </c>
      <c r="AH555" s="15">
        <v>0</v>
      </c>
      <c r="AI555" s="15">
        <v>177.57</v>
      </c>
      <c r="AJ555" s="15">
        <v>177.57</v>
      </c>
      <c r="AK555" s="15">
        <v>14.78</v>
      </c>
      <c r="AL555" s="15"/>
      <c r="AM555" s="15"/>
      <c r="AN555" s="15">
        <f t="shared" si="76"/>
        <v>887.83999999999992</v>
      </c>
      <c r="AO555" s="15">
        <f t="shared" si="95"/>
        <v>98.650000000000091</v>
      </c>
      <c r="AP555" s="80" t="s">
        <v>1117</v>
      </c>
      <c r="AQ555" s="91" t="s">
        <v>1377</v>
      </c>
      <c r="AS555" s="48">
        <f t="shared" si="88"/>
        <v>1.00000000009004E-3</v>
      </c>
    </row>
    <row r="556" spans="1:45" s="47" customFormat="1" ht="50.1" customHeight="1">
      <c r="A556" s="67" t="s">
        <v>1173</v>
      </c>
      <c r="B556" s="46" t="s">
        <v>1105</v>
      </c>
      <c r="C556" s="69" t="s">
        <v>1669</v>
      </c>
      <c r="D556" s="46" t="s">
        <v>99</v>
      </c>
      <c r="E556" s="46" t="s">
        <v>1174</v>
      </c>
      <c r="F556" s="46" t="s">
        <v>1128</v>
      </c>
      <c r="G556" s="14" t="s">
        <v>1245</v>
      </c>
      <c r="H556" s="46" t="s">
        <v>10</v>
      </c>
      <c r="I556" s="68">
        <v>41671</v>
      </c>
      <c r="J556" s="15">
        <v>986.49</v>
      </c>
      <c r="K556" s="15">
        <f t="shared" si="91"/>
        <v>98.649000000000001</v>
      </c>
      <c r="L556" s="15">
        <f t="shared" si="92"/>
        <v>887.84100000000001</v>
      </c>
      <c r="M556" s="15">
        <v>0</v>
      </c>
      <c r="N556" s="15">
        <v>0</v>
      </c>
      <c r="O556" s="15">
        <v>0</v>
      </c>
      <c r="P556" s="15">
        <v>0</v>
      </c>
      <c r="Q556" s="15">
        <v>0</v>
      </c>
      <c r="R556" s="15">
        <v>0</v>
      </c>
      <c r="S556" s="15">
        <v>0</v>
      </c>
      <c r="T556" s="15">
        <v>0</v>
      </c>
      <c r="U556" s="15">
        <v>0</v>
      </c>
      <c r="V556" s="15">
        <v>0</v>
      </c>
      <c r="W556" s="15">
        <v>0</v>
      </c>
      <c r="X556" s="15">
        <v>0</v>
      </c>
      <c r="Y556" s="15">
        <v>0</v>
      </c>
      <c r="Z556" s="15">
        <v>0</v>
      </c>
      <c r="AA556" s="15">
        <v>0</v>
      </c>
      <c r="AB556" s="15">
        <f>0</f>
        <v>0</v>
      </c>
      <c r="AC556" s="15">
        <v>0</v>
      </c>
      <c r="AD556" s="15">
        <f t="shared" si="93"/>
        <v>162.78</v>
      </c>
      <c r="AE556" s="15">
        <f t="shared" si="94"/>
        <v>177.57</v>
      </c>
      <c r="AF556" s="15">
        <v>0</v>
      </c>
      <c r="AG556" s="15">
        <v>177.57</v>
      </c>
      <c r="AH556" s="15">
        <v>0</v>
      </c>
      <c r="AI556" s="15">
        <v>177.57</v>
      </c>
      <c r="AJ556" s="15">
        <v>177.57</v>
      </c>
      <c r="AK556" s="15">
        <v>14.78</v>
      </c>
      <c r="AL556" s="15"/>
      <c r="AM556" s="15"/>
      <c r="AN556" s="15">
        <f t="shared" si="76"/>
        <v>887.83999999999992</v>
      </c>
      <c r="AO556" s="15">
        <f t="shared" si="95"/>
        <v>98.650000000000091</v>
      </c>
      <c r="AP556" s="80" t="s">
        <v>1667</v>
      </c>
      <c r="AQ556" s="91" t="s">
        <v>1346</v>
      </c>
      <c r="AS556" s="48">
        <f t="shared" si="88"/>
        <v>1.00000000009004E-3</v>
      </c>
    </row>
    <row r="557" spans="1:45" s="47" customFormat="1" ht="50.1" customHeight="1">
      <c r="A557" s="67" t="s">
        <v>1175</v>
      </c>
      <c r="B557" s="46" t="s">
        <v>1105</v>
      </c>
      <c r="C557" s="69" t="s">
        <v>1669</v>
      </c>
      <c r="D557" s="46" t="s">
        <v>99</v>
      </c>
      <c r="E557" s="46" t="s">
        <v>1176</v>
      </c>
      <c r="F557" s="46" t="s">
        <v>1128</v>
      </c>
      <c r="G557" s="14" t="s">
        <v>1245</v>
      </c>
      <c r="H557" s="46" t="s">
        <v>10</v>
      </c>
      <c r="I557" s="68">
        <v>41671</v>
      </c>
      <c r="J557" s="15">
        <v>986.49</v>
      </c>
      <c r="K557" s="15">
        <f t="shared" si="91"/>
        <v>98.649000000000001</v>
      </c>
      <c r="L557" s="15">
        <f t="shared" si="92"/>
        <v>887.84100000000001</v>
      </c>
      <c r="M557" s="15">
        <v>0</v>
      </c>
      <c r="N557" s="15">
        <v>0</v>
      </c>
      <c r="O557" s="15">
        <v>0</v>
      </c>
      <c r="P557" s="15">
        <v>0</v>
      </c>
      <c r="Q557" s="15">
        <v>0</v>
      </c>
      <c r="R557" s="15">
        <v>0</v>
      </c>
      <c r="S557" s="15">
        <v>0</v>
      </c>
      <c r="T557" s="15">
        <v>0</v>
      </c>
      <c r="U557" s="15">
        <v>0</v>
      </c>
      <c r="V557" s="15">
        <v>0</v>
      </c>
      <c r="W557" s="15">
        <v>0</v>
      </c>
      <c r="X557" s="15">
        <v>0</v>
      </c>
      <c r="Y557" s="15">
        <v>0</v>
      </c>
      <c r="Z557" s="15">
        <v>0</v>
      </c>
      <c r="AA557" s="15">
        <v>0</v>
      </c>
      <c r="AB557" s="15">
        <f>0</f>
        <v>0</v>
      </c>
      <c r="AC557" s="15">
        <v>0</v>
      </c>
      <c r="AD557" s="15">
        <f t="shared" si="93"/>
        <v>162.78</v>
      </c>
      <c r="AE557" s="15">
        <f t="shared" si="94"/>
        <v>177.57</v>
      </c>
      <c r="AF557" s="15">
        <v>0</v>
      </c>
      <c r="AG557" s="15">
        <v>177.57</v>
      </c>
      <c r="AH557" s="15">
        <v>0</v>
      </c>
      <c r="AI557" s="15">
        <v>177.57</v>
      </c>
      <c r="AJ557" s="15">
        <v>177.57</v>
      </c>
      <c r="AK557" s="15">
        <v>14.78</v>
      </c>
      <c r="AL557" s="15"/>
      <c r="AM557" s="15"/>
      <c r="AN557" s="15">
        <f t="shared" si="76"/>
        <v>887.83999999999992</v>
      </c>
      <c r="AO557" s="15">
        <f t="shared" si="95"/>
        <v>98.650000000000091</v>
      </c>
      <c r="AP557" s="80" t="s">
        <v>1844</v>
      </c>
      <c r="AQ557" s="91" t="s">
        <v>1100</v>
      </c>
      <c r="AS557" s="48">
        <f t="shared" si="88"/>
        <v>1.00000000009004E-3</v>
      </c>
    </row>
    <row r="558" spans="1:45" s="47" customFormat="1" ht="50.1" customHeight="1">
      <c r="A558" s="67" t="s">
        <v>1177</v>
      </c>
      <c r="B558" s="46" t="s">
        <v>1105</v>
      </c>
      <c r="C558" s="69" t="s">
        <v>1669</v>
      </c>
      <c r="D558" s="46" t="s">
        <v>99</v>
      </c>
      <c r="E558" s="46" t="s">
        <v>1178</v>
      </c>
      <c r="F558" s="46" t="s">
        <v>1128</v>
      </c>
      <c r="G558" s="14" t="s">
        <v>1245</v>
      </c>
      <c r="H558" s="46" t="s">
        <v>10</v>
      </c>
      <c r="I558" s="68">
        <v>41671</v>
      </c>
      <c r="J558" s="15">
        <v>986.49</v>
      </c>
      <c r="K558" s="15">
        <f t="shared" si="91"/>
        <v>98.649000000000001</v>
      </c>
      <c r="L558" s="15">
        <f t="shared" si="92"/>
        <v>887.84100000000001</v>
      </c>
      <c r="M558" s="15">
        <v>0</v>
      </c>
      <c r="N558" s="15">
        <v>0</v>
      </c>
      <c r="O558" s="15">
        <v>0</v>
      </c>
      <c r="P558" s="15">
        <v>0</v>
      </c>
      <c r="Q558" s="15">
        <v>0</v>
      </c>
      <c r="R558" s="15">
        <v>0</v>
      </c>
      <c r="S558" s="15">
        <v>0</v>
      </c>
      <c r="T558" s="15">
        <v>0</v>
      </c>
      <c r="U558" s="15">
        <v>0</v>
      </c>
      <c r="V558" s="15">
        <v>0</v>
      </c>
      <c r="W558" s="15">
        <v>0</v>
      </c>
      <c r="X558" s="15">
        <v>0</v>
      </c>
      <c r="Y558" s="15">
        <v>0</v>
      </c>
      <c r="Z558" s="15">
        <v>0</v>
      </c>
      <c r="AA558" s="15">
        <v>0</v>
      </c>
      <c r="AB558" s="15">
        <f>0</f>
        <v>0</v>
      </c>
      <c r="AC558" s="15">
        <v>0</v>
      </c>
      <c r="AD558" s="15">
        <f t="shared" si="93"/>
        <v>162.78</v>
      </c>
      <c r="AE558" s="15">
        <f t="shared" si="94"/>
        <v>177.57</v>
      </c>
      <c r="AF558" s="15">
        <v>0</v>
      </c>
      <c r="AG558" s="15">
        <v>177.57</v>
      </c>
      <c r="AH558" s="15">
        <v>0</v>
      </c>
      <c r="AI558" s="15">
        <v>177.57</v>
      </c>
      <c r="AJ558" s="15">
        <v>177.57</v>
      </c>
      <c r="AK558" s="15">
        <v>14.78</v>
      </c>
      <c r="AL558" s="15"/>
      <c r="AM558" s="15"/>
      <c r="AN558" s="15">
        <f t="shared" si="76"/>
        <v>887.83999999999992</v>
      </c>
      <c r="AO558" s="15">
        <f t="shared" si="95"/>
        <v>98.650000000000091</v>
      </c>
      <c r="AP558" s="80" t="s">
        <v>1117</v>
      </c>
      <c r="AQ558" s="91" t="s">
        <v>1377</v>
      </c>
      <c r="AS558" s="48">
        <f t="shared" si="88"/>
        <v>1.00000000009004E-3</v>
      </c>
    </row>
    <row r="559" spans="1:45" s="47" customFormat="1" ht="50.1" customHeight="1">
      <c r="A559" s="67" t="s">
        <v>1179</v>
      </c>
      <c r="B559" s="46" t="s">
        <v>1105</v>
      </c>
      <c r="C559" s="69" t="s">
        <v>1669</v>
      </c>
      <c r="D559" s="46" t="s">
        <v>99</v>
      </c>
      <c r="E559" s="46" t="s">
        <v>1180</v>
      </c>
      <c r="F559" s="46" t="s">
        <v>1128</v>
      </c>
      <c r="G559" s="14" t="s">
        <v>1245</v>
      </c>
      <c r="H559" s="46" t="s">
        <v>10</v>
      </c>
      <c r="I559" s="68">
        <v>41671</v>
      </c>
      <c r="J559" s="15">
        <v>986.49</v>
      </c>
      <c r="K559" s="15">
        <f t="shared" si="91"/>
        <v>98.649000000000001</v>
      </c>
      <c r="L559" s="15">
        <f t="shared" si="92"/>
        <v>887.84100000000001</v>
      </c>
      <c r="M559" s="15">
        <v>0</v>
      </c>
      <c r="N559" s="15">
        <v>0</v>
      </c>
      <c r="O559" s="15">
        <v>0</v>
      </c>
      <c r="P559" s="15">
        <v>0</v>
      </c>
      <c r="Q559" s="15">
        <v>0</v>
      </c>
      <c r="R559" s="15">
        <v>0</v>
      </c>
      <c r="S559" s="15">
        <v>0</v>
      </c>
      <c r="T559" s="15">
        <v>0</v>
      </c>
      <c r="U559" s="15">
        <v>0</v>
      </c>
      <c r="V559" s="15">
        <v>0</v>
      </c>
      <c r="W559" s="15">
        <v>0</v>
      </c>
      <c r="X559" s="15">
        <v>0</v>
      </c>
      <c r="Y559" s="15">
        <v>0</v>
      </c>
      <c r="Z559" s="15">
        <v>0</v>
      </c>
      <c r="AA559" s="15">
        <v>0</v>
      </c>
      <c r="AB559" s="15">
        <f>0</f>
        <v>0</v>
      </c>
      <c r="AC559" s="15">
        <v>0</v>
      </c>
      <c r="AD559" s="15">
        <f t="shared" si="93"/>
        <v>162.78</v>
      </c>
      <c r="AE559" s="15">
        <f t="shared" si="94"/>
        <v>177.57</v>
      </c>
      <c r="AF559" s="15">
        <v>0</v>
      </c>
      <c r="AG559" s="15">
        <v>177.57</v>
      </c>
      <c r="AH559" s="15">
        <v>0</v>
      </c>
      <c r="AI559" s="15">
        <v>177.57</v>
      </c>
      <c r="AJ559" s="15">
        <v>177.57</v>
      </c>
      <c r="AK559" s="15">
        <v>14.78</v>
      </c>
      <c r="AL559" s="15"/>
      <c r="AM559" s="15"/>
      <c r="AN559" s="15">
        <f t="shared" si="76"/>
        <v>887.83999999999992</v>
      </c>
      <c r="AO559" s="15">
        <f t="shared" si="95"/>
        <v>98.650000000000091</v>
      </c>
      <c r="AP559" s="80" t="s">
        <v>1670</v>
      </c>
      <c r="AQ559" s="91" t="s">
        <v>1346</v>
      </c>
      <c r="AS559" s="48">
        <f t="shared" si="88"/>
        <v>1.00000000009004E-3</v>
      </c>
    </row>
    <row r="560" spans="1:45" s="47" customFormat="1" ht="50.1" customHeight="1">
      <c r="A560" s="67" t="s">
        <v>1181</v>
      </c>
      <c r="B560" s="46" t="s">
        <v>1105</v>
      </c>
      <c r="C560" s="69" t="s">
        <v>1669</v>
      </c>
      <c r="D560" s="46" t="s">
        <v>99</v>
      </c>
      <c r="E560" s="46" t="s">
        <v>1182</v>
      </c>
      <c r="F560" s="46" t="s">
        <v>1128</v>
      </c>
      <c r="G560" s="14" t="s">
        <v>1245</v>
      </c>
      <c r="H560" s="46" t="s">
        <v>10</v>
      </c>
      <c r="I560" s="68">
        <v>41671</v>
      </c>
      <c r="J560" s="15">
        <v>986.49</v>
      </c>
      <c r="K560" s="15">
        <f t="shared" si="91"/>
        <v>98.649000000000001</v>
      </c>
      <c r="L560" s="15">
        <f t="shared" si="92"/>
        <v>887.84100000000001</v>
      </c>
      <c r="M560" s="15">
        <v>0</v>
      </c>
      <c r="N560" s="15">
        <v>0</v>
      </c>
      <c r="O560" s="15">
        <v>0</v>
      </c>
      <c r="P560" s="15">
        <v>0</v>
      </c>
      <c r="Q560" s="15">
        <v>0</v>
      </c>
      <c r="R560" s="15">
        <v>0</v>
      </c>
      <c r="S560" s="15">
        <v>0</v>
      </c>
      <c r="T560" s="15">
        <v>0</v>
      </c>
      <c r="U560" s="15">
        <v>0</v>
      </c>
      <c r="V560" s="15">
        <v>0</v>
      </c>
      <c r="W560" s="15">
        <v>0</v>
      </c>
      <c r="X560" s="15">
        <v>0</v>
      </c>
      <c r="Y560" s="15">
        <v>0</v>
      </c>
      <c r="Z560" s="15">
        <v>0</v>
      </c>
      <c r="AA560" s="15">
        <v>0</v>
      </c>
      <c r="AB560" s="15">
        <f>0</f>
        <v>0</v>
      </c>
      <c r="AC560" s="15">
        <v>0</v>
      </c>
      <c r="AD560" s="15">
        <f t="shared" si="93"/>
        <v>162.78</v>
      </c>
      <c r="AE560" s="15">
        <f t="shared" si="94"/>
        <v>177.57</v>
      </c>
      <c r="AF560" s="15">
        <v>0</v>
      </c>
      <c r="AG560" s="15">
        <v>177.57</v>
      </c>
      <c r="AH560" s="15">
        <v>0</v>
      </c>
      <c r="AI560" s="15">
        <v>177.57</v>
      </c>
      <c r="AJ560" s="15">
        <v>177.57</v>
      </c>
      <c r="AK560" s="15">
        <v>14.78</v>
      </c>
      <c r="AL560" s="15"/>
      <c r="AM560" s="15"/>
      <c r="AN560" s="15">
        <f>SUM(M560:AM560)</f>
        <v>887.83999999999992</v>
      </c>
      <c r="AO560" s="15">
        <f t="shared" si="95"/>
        <v>98.650000000000091</v>
      </c>
      <c r="AP560" s="80" t="s">
        <v>1658</v>
      </c>
      <c r="AQ560" s="91" t="s">
        <v>1346</v>
      </c>
      <c r="AS560" s="48">
        <f t="shared" si="88"/>
        <v>1.00000000009004E-3</v>
      </c>
    </row>
    <row r="561" spans="1:45" s="47" customFormat="1" ht="50.1" customHeight="1">
      <c r="A561" s="67" t="s">
        <v>1183</v>
      </c>
      <c r="B561" s="46" t="s">
        <v>1105</v>
      </c>
      <c r="C561" s="69" t="s">
        <v>1669</v>
      </c>
      <c r="D561" s="46" t="s">
        <v>99</v>
      </c>
      <c r="E561" s="46" t="s">
        <v>1184</v>
      </c>
      <c r="F561" s="46" t="s">
        <v>1128</v>
      </c>
      <c r="G561" s="14" t="s">
        <v>1245</v>
      </c>
      <c r="H561" s="46" t="s">
        <v>10</v>
      </c>
      <c r="I561" s="68">
        <v>41671</v>
      </c>
      <c r="J561" s="15">
        <v>986.49</v>
      </c>
      <c r="K561" s="15">
        <f t="shared" si="91"/>
        <v>98.649000000000001</v>
      </c>
      <c r="L561" s="15">
        <f t="shared" si="92"/>
        <v>887.84100000000001</v>
      </c>
      <c r="M561" s="15">
        <v>0</v>
      </c>
      <c r="N561" s="15">
        <v>0</v>
      </c>
      <c r="O561" s="15">
        <v>0</v>
      </c>
      <c r="P561" s="15">
        <v>0</v>
      </c>
      <c r="Q561" s="15">
        <v>0</v>
      </c>
      <c r="R561" s="15">
        <v>0</v>
      </c>
      <c r="S561" s="15">
        <v>0</v>
      </c>
      <c r="T561" s="15">
        <v>0</v>
      </c>
      <c r="U561" s="15">
        <v>0</v>
      </c>
      <c r="V561" s="15">
        <v>0</v>
      </c>
      <c r="W561" s="15">
        <v>0</v>
      </c>
      <c r="X561" s="15">
        <v>0</v>
      </c>
      <c r="Y561" s="15">
        <v>0</v>
      </c>
      <c r="Z561" s="15">
        <v>0</v>
      </c>
      <c r="AA561" s="15">
        <v>0</v>
      </c>
      <c r="AB561" s="15">
        <f>0</f>
        <v>0</v>
      </c>
      <c r="AC561" s="15">
        <v>0</v>
      </c>
      <c r="AD561" s="15">
        <f t="shared" si="93"/>
        <v>162.78</v>
      </c>
      <c r="AE561" s="15">
        <f t="shared" si="94"/>
        <v>177.57</v>
      </c>
      <c r="AF561" s="15">
        <v>0</v>
      </c>
      <c r="AG561" s="15">
        <v>177.57</v>
      </c>
      <c r="AH561" s="15">
        <v>0</v>
      </c>
      <c r="AI561" s="15">
        <v>177.57</v>
      </c>
      <c r="AJ561" s="15">
        <v>177.57</v>
      </c>
      <c r="AK561" s="15">
        <v>14.78</v>
      </c>
      <c r="AL561" s="15"/>
      <c r="AM561" s="15"/>
      <c r="AN561" s="15">
        <f t="shared" si="76"/>
        <v>887.83999999999992</v>
      </c>
      <c r="AO561" s="15">
        <f t="shared" si="95"/>
        <v>98.650000000000091</v>
      </c>
      <c r="AP561" s="80" t="s">
        <v>1809</v>
      </c>
      <c r="AQ561" s="91" t="s">
        <v>1101</v>
      </c>
      <c r="AS561" s="48">
        <f t="shared" si="88"/>
        <v>1.00000000009004E-3</v>
      </c>
    </row>
    <row r="562" spans="1:45" s="47" customFormat="1" ht="50.1" customHeight="1">
      <c r="A562" s="55" t="s">
        <v>997</v>
      </c>
      <c r="B562" s="14" t="s">
        <v>1110</v>
      </c>
      <c r="C562" s="46" t="s">
        <v>998</v>
      </c>
      <c r="D562" s="14" t="s">
        <v>999</v>
      </c>
      <c r="E562" s="46" t="s">
        <v>1000</v>
      </c>
      <c r="F562" s="46" t="s">
        <v>1001</v>
      </c>
      <c r="G562" s="14" t="s">
        <v>1245</v>
      </c>
      <c r="H562" s="14" t="s">
        <v>25</v>
      </c>
      <c r="I562" s="68">
        <v>41548</v>
      </c>
      <c r="J562" s="15">
        <v>9601.3799999999992</v>
      </c>
      <c r="K562" s="15">
        <f t="shared" si="91"/>
        <v>960.13799999999992</v>
      </c>
      <c r="L562" s="15">
        <f t="shared" si="92"/>
        <v>8641.2419999999984</v>
      </c>
      <c r="M562" s="15">
        <v>0</v>
      </c>
      <c r="N562" s="15">
        <v>0</v>
      </c>
      <c r="O562" s="15">
        <v>0</v>
      </c>
      <c r="P562" s="15">
        <v>0</v>
      </c>
      <c r="Q562" s="15">
        <v>0</v>
      </c>
      <c r="R562" s="15">
        <v>0</v>
      </c>
      <c r="S562" s="15">
        <v>0</v>
      </c>
      <c r="T562" s="15">
        <v>0</v>
      </c>
      <c r="U562" s="15">
        <v>0</v>
      </c>
      <c r="V562" s="15">
        <v>0</v>
      </c>
      <c r="W562" s="15">
        <v>0</v>
      </c>
      <c r="X562" s="15">
        <v>0</v>
      </c>
      <c r="Y562" s="15">
        <v>0</v>
      </c>
      <c r="Z562" s="15">
        <v>0</v>
      </c>
      <c r="AA562" s="15">
        <v>0</v>
      </c>
      <c r="AB562" s="15">
        <v>0</v>
      </c>
      <c r="AC562" s="15">
        <f>637.26+82.84</f>
        <v>720.1</v>
      </c>
      <c r="AD562" s="15">
        <f>1529.42+198.82</f>
        <v>1728.24</v>
      </c>
      <c r="AE562" s="15">
        <v>1728.24</v>
      </c>
      <c r="AF562" s="15">
        <v>0</v>
      </c>
      <c r="AG562" s="15">
        <v>1728.24</v>
      </c>
      <c r="AH562" s="15">
        <v>0</v>
      </c>
      <c r="AI562" s="15">
        <v>1728.24</v>
      </c>
      <c r="AJ562" s="15">
        <v>1008.18</v>
      </c>
      <c r="AK562" s="15">
        <v>0</v>
      </c>
      <c r="AL562" s="15"/>
      <c r="AM562" s="15"/>
      <c r="AN562" s="15">
        <f t="shared" si="76"/>
        <v>8641.24</v>
      </c>
      <c r="AO562" s="15">
        <f t="shared" si="95"/>
        <v>960.13999999999942</v>
      </c>
      <c r="AP562" s="80" t="s">
        <v>1334</v>
      </c>
      <c r="AQ562" s="91" t="s">
        <v>1363</v>
      </c>
      <c r="AS562" s="48">
        <f t="shared" si="88"/>
        <v>1.9999999985884642E-3</v>
      </c>
    </row>
    <row r="563" spans="1:45" s="47" customFormat="1" ht="50.1" customHeight="1">
      <c r="A563" s="67" t="s">
        <v>946</v>
      </c>
      <c r="B563" s="14" t="s">
        <v>1115</v>
      </c>
      <c r="C563" s="69" t="s">
        <v>1116</v>
      </c>
      <c r="D563" s="14" t="s">
        <v>944</v>
      </c>
      <c r="E563" s="14">
        <v>508743</v>
      </c>
      <c r="F563" s="14" t="s">
        <v>945</v>
      </c>
      <c r="G563" s="14" t="s">
        <v>1245</v>
      </c>
      <c r="H563" s="14" t="s">
        <v>33</v>
      </c>
      <c r="I563" s="68">
        <v>41509</v>
      </c>
      <c r="J563" s="15">
        <v>883.66</v>
      </c>
      <c r="K563" s="15">
        <f t="shared" si="91"/>
        <v>88.366</v>
      </c>
      <c r="L563" s="15">
        <f t="shared" si="92"/>
        <v>795.29399999999998</v>
      </c>
      <c r="M563" s="15">
        <v>0</v>
      </c>
      <c r="N563" s="15">
        <v>0</v>
      </c>
      <c r="O563" s="15">
        <v>0</v>
      </c>
      <c r="P563" s="15">
        <v>0</v>
      </c>
      <c r="Q563" s="15">
        <v>0</v>
      </c>
      <c r="R563" s="15">
        <v>0</v>
      </c>
      <c r="S563" s="15">
        <v>0</v>
      </c>
      <c r="T563" s="15">
        <v>0</v>
      </c>
      <c r="U563" s="15">
        <v>0</v>
      </c>
      <c r="V563" s="15">
        <v>0</v>
      </c>
      <c r="W563" s="15">
        <v>0</v>
      </c>
      <c r="X563" s="15">
        <v>0</v>
      </c>
      <c r="Y563" s="15">
        <v>0</v>
      </c>
      <c r="Z563" s="15">
        <v>0</v>
      </c>
      <c r="AA563" s="15">
        <v>0</v>
      </c>
      <c r="AB563" s="15">
        <v>0</v>
      </c>
      <c r="AC563" s="15">
        <f t="shared" ref="AC563:AC578" si="96">46.92+6.1</f>
        <v>53.02</v>
      </c>
      <c r="AD563" s="15">
        <f t="shared" ref="AD563:AE578" si="97">140.76+18.3</f>
        <v>159.06</v>
      </c>
      <c r="AE563" s="15">
        <f t="shared" si="97"/>
        <v>159.06</v>
      </c>
      <c r="AF563" s="15">
        <v>0</v>
      </c>
      <c r="AG563" s="15">
        <v>159.06</v>
      </c>
      <c r="AH563" s="15">
        <v>0</v>
      </c>
      <c r="AI563" s="15">
        <v>159.06</v>
      </c>
      <c r="AJ563" s="15">
        <v>106.03</v>
      </c>
      <c r="AK563" s="15">
        <v>0</v>
      </c>
      <c r="AL563" s="15"/>
      <c r="AM563" s="15"/>
      <c r="AN563" s="15">
        <f t="shared" si="76"/>
        <v>795.29</v>
      </c>
      <c r="AO563" s="15">
        <f t="shared" si="95"/>
        <v>88.37</v>
      </c>
      <c r="AP563" s="80" t="s">
        <v>1283</v>
      </c>
      <c r="AQ563" s="91" t="s">
        <v>1108</v>
      </c>
      <c r="AS563" s="48">
        <f t="shared" si="88"/>
        <v>4.0000000000190994E-3</v>
      </c>
    </row>
    <row r="564" spans="1:45" s="47" customFormat="1" ht="50.1" customHeight="1">
      <c r="A564" s="67" t="s">
        <v>947</v>
      </c>
      <c r="B564" s="14" t="s">
        <v>1115</v>
      </c>
      <c r="C564" s="69" t="s">
        <v>1116</v>
      </c>
      <c r="D564" s="14" t="s">
        <v>944</v>
      </c>
      <c r="E564" s="14">
        <v>508751</v>
      </c>
      <c r="F564" s="14" t="s">
        <v>945</v>
      </c>
      <c r="G564" s="14" t="s">
        <v>1245</v>
      </c>
      <c r="H564" s="14" t="s">
        <v>33</v>
      </c>
      <c r="I564" s="68">
        <v>41509</v>
      </c>
      <c r="J564" s="15">
        <v>883.66</v>
      </c>
      <c r="K564" s="15">
        <f t="shared" ref="K564:K588" si="98">J564*10%</f>
        <v>88.366</v>
      </c>
      <c r="L564" s="15">
        <f t="shared" ref="L564:L588" si="99">J564-K564</f>
        <v>795.29399999999998</v>
      </c>
      <c r="M564" s="15">
        <v>0</v>
      </c>
      <c r="N564" s="15">
        <v>0</v>
      </c>
      <c r="O564" s="15">
        <v>0</v>
      </c>
      <c r="P564" s="15">
        <v>0</v>
      </c>
      <c r="Q564" s="15">
        <v>0</v>
      </c>
      <c r="R564" s="15">
        <v>0</v>
      </c>
      <c r="S564" s="15">
        <v>0</v>
      </c>
      <c r="T564" s="15">
        <v>0</v>
      </c>
      <c r="U564" s="15">
        <v>0</v>
      </c>
      <c r="V564" s="15">
        <v>0</v>
      </c>
      <c r="W564" s="15">
        <v>0</v>
      </c>
      <c r="X564" s="15">
        <v>0</v>
      </c>
      <c r="Y564" s="15">
        <v>0</v>
      </c>
      <c r="Z564" s="15">
        <v>0</v>
      </c>
      <c r="AA564" s="15">
        <v>0</v>
      </c>
      <c r="AB564" s="15">
        <v>0</v>
      </c>
      <c r="AC564" s="15">
        <f t="shared" si="96"/>
        <v>53.02</v>
      </c>
      <c r="AD564" s="15">
        <f t="shared" si="97"/>
        <v>159.06</v>
      </c>
      <c r="AE564" s="15">
        <f t="shared" si="97"/>
        <v>159.06</v>
      </c>
      <c r="AF564" s="15">
        <v>0</v>
      </c>
      <c r="AG564" s="15">
        <v>159.06</v>
      </c>
      <c r="AH564" s="15">
        <v>0</v>
      </c>
      <c r="AI564" s="15">
        <v>159.06</v>
      </c>
      <c r="AJ564" s="15">
        <v>106.03</v>
      </c>
      <c r="AK564" s="15">
        <v>0</v>
      </c>
      <c r="AL564" s="15"/>
      <c r="AM564" s="15"/>
      <c r="AN564" s="15">
        <f t="shared" si="76"/>
        <v>795.29</v>
      </c>
      <c r="AO564" s="15">
        <f t="shared" si="95"/>
        <v>88.37</v>
      </c>
      <c r="AP564" s="80" t="s">
        <v>1338</v>
      </c>
      <c r="AQ564" s="91" t="s">
        <v>1113</v>
      </c>
      <c r="AS564" s="48">
        <f t="shared" si="88"/>
        <v>4.0000000000190994E-3</v>
      </c>
    </row>
    <row r="565" spans="1:45" s="47" customFormat="1" ht="50.1" customHeight="1">
      <c r="A565" s="67" t="s">
        <v>948</v>
      </c>
      <c r="B565" s="14" t="s">
        <v>1115</v>
      </c>
      <c r="C565" s="69" t="s">
        <v>1116</v>
      </c>
      <c r="D565" s="14" t="s">
        <v>944</v>
      </c>
      <c r="E565" s="14">
        <v>508755</v>
      </c>
      <c r="F565" s="14" t="s">
        <v>945</v>
      </c>
      <c r="G565" s="14" t="s">
        <v>1245</v>
      </c>
      <c r="H565" s="14" t="s">
        <v>33</v>
      </c>
      <c r="I565" s="68">
        <v>41509</v>
      </c>
      <c r="J565" s="15">
        <v>883.66</v>
      </c>
      <c r="K565" s="15">
        <f t="shared" si="98"/>
        <v>88.366</v>
      </c>
      <c r="L565" s="15">
        <f t="shared" si="99"/>
        <v>795.29399999999998</v>
      </c>
      <c r="M565" s="15">
        <v>0</v>
      </c>
      <c r="N565" s="15">
        <v>0</v>
      </c>
      <c r="O565" s="15">
        <v>0</v>
      </c>
      <c r="P565" s="15">
        <v>0</v>
      </c>
      <c r="Q565" s="15">
        <v>0</v>
      </c>
      <c r="R565" s="15">
        <v>0</v>
      </c>
      <c r="S565" s="15">
        <v>0</v>
      </c>
      <c r="T565" s="15">
        <v>0</v>
      </c>
      <c r="U565" s="15">
        <v>0</v>
      </c>
      <c r="V565" s="15">
        <v>0</v>
      </c>
      <c r="W565" s="15">
        <v>0</v>
      </c>
      <c r="X565" s="15">
        <v>0</v>
      </c>
      <c r="Y565" s="15">
        <v>0</v>
      </c>
      <c r="Z565" s="15">
        <v>0</v>
      </c>
      <c r="AA565" s="15">
        <v>0</v>
      </c>
      <c r="AB565" s="15">
        <v>0</v>
      </c>
      <c r="AC565" s="15">
        <f t="shared" si="96"/>
        <v>53.02</v>
      </c>
      <c r="AD565" s="15">
        <f t="shared" si="97"/>
        <v>159.06</v>
      </c>
      <c r="AE565" s="15">
        <f t="shared" si="97"/>
        <v>159.06</v>
      </c>
      <c r="AF565" s="15">
        <v>0</v>
      </c>
      <c r="AG565" s="15">
        <v>159.06</v>
      </c>
      <c r="AH565" s="15">
        <v>0</v>
      </c>
      <c r="AI565" s="15">
        <v>159.06</v>
      </c>
      <c r="AJ565" s="15">
        <v>106.03</v>
      </c>
      <c r="AK565" s="15">
        <v>0</v>
      </c>
      <c r="AL565" s="15"/>
      <c r="AM565" s="15"/>
      <c r="AN565" s="15">
        <f t="shared" si="76"/>
        <v>795.29</v>
      </c>
      <c r="AO565" s="15">
        <f t="shared" si="95"/>
        <v>88.37</v>
      </c>
      <c r="AP565" s="80" t="s">
        <v>1300</v>
      </c>
      <c r="AQ565" s="91" t="s">
        <v>1362</v>
      </c>
      <c r="AS565" s="48">
        <f t="shared" si="88"/>
        <v>4.0000000000190994E-3</v>
      </c>
    </row>
    <row r="566" spans="1:45" s="47" customFormat="1" ht="50.1" customHeight="1">
      <c r="A566" s="67" t="s">
        <v>949</v>
      </c>
      <c r="B566" s="14" t="s">
        <v>1115</v>
      </c>
      <c r="C566" s="69" t="s">
        <v>1116</v>
      </c>
      <c r="D566" s="14" t="s">
        <v>944</v>
      </c>
      <c r="E566" s="14">
        <v>508756</v>
      </c>
      <c r="F566" s="14" t="s">
        <v>945</v>
      </c>
      <c r="G566" s="14" t="s">
        <v>1245</v>
      </c>
      <c r="H566" s="14" t="s">
        <v>33</v>
      </c>
      <c r="I566" s="68">
        <v>41509</v>
      </c>
      <c r="J566" s="15">
        <v>883.66</v>
      </c>
      <c r="K566" s="15">
        <f t="shared" si="98"/>
        <v>88.366</v>
      </c>
      <c r="L566" s="15">
        <f t="shared" si="99"/>
        <v>795.29399999999998</v>
      </c>
      <c r="M566" s="15">
        <v>0</v>
      </c>
      <c r="N566" s="15">
        <v>0</v>
      </c>
      <c r="O566" s="15">
        <v>0</v>
      </c>
      <c r="P566" s="15">
        <v>0</v>
      </c>
      <c r="Q566" s="15">
        <v>0</v>
      </c>
      <c r="R566" s="15">
        <v>0</v>
      </c>
      <c r="S566" s="15">
        <v>0</v>
      </c>
      <c r="T566" s="15">
        <v>0</v>
      </c>
      <c r="U566" s="15">
        <v>0</v>
      </c>
      <c r="V566" s="15">
        <v>0</v>
      </c>
      <c r="W566" s="15">
        <v>0</v>
      </c>
      <c r="X566" s="15">
        <v>0</v>
      </c>
      <c r="Y566" s="15">
        <v>0</v>
      </c>
      <c r="Z566" s="15">
        <v>0</v>
      </c>
      <c r="AA566" s="15">
        <v>0</v>
      </c>
      <c r="AB566" s="15">
        <v>0</v>
      </c>
      <c r="AC566" s="15">
        <f t="shared" si="96"/>
        <v>53.02</v>
      </c>
      <c r="AD566" s="15">
        <f t="shared" si="97"/>
        <v>159.06</v>
      </c>
      <c r="AE566" s="15">
        <f t="shared" si="97"/>
        <v>159.06</v>
      </c>
      <c r="AF566" s="15">
        <v>0</v>
      </c>
      <c r="AG566" s="15">
        <v>159.06</v>
      </c>
      <c r="AH566" s="15">
        <v>0</v>
      </c>
      <c r="AI566" s="15">
        <v>159.06</v>
      </c>
      <c r="AJ566" s="15">
        <v>106.03</v>
      </c>
      <c r="AK566" s="15">
        <v>0</v>
      </c>
      <c r="AL566" s="15"/>
      <c r="AM566" s="15"/>
      <c r="AN566" s="15">
        <f t="shared" si="76"/>
        <v>795.29</v>
      </c>
      <c r="AO566" s="15">
        <f t="shared" si="95"/>
        <v>88.37</v>
      </c>
      <c r="AP566" s="80" t="s">
        <v>1329</v>
      </c>
      <c r="AQ566" s="91" t="s">
        <v>1362</v>
      </c>
      <c r="AS566" s="48">
        <f t="shared" si="88"/>
        <v>4.0000000000190994E-3</v>
      </c>
    </row>
    <row r="567" spans="1:45" s="47" customFormat="1" ht="50.1" customHeight="1">
      <c r="A567" s="67" t="s">
        <v>950</v>
      </c>
      <c r="B567" s="14" t="s">
        <v>1115</v>
      </c>
      <c r="C567" s="69" t="s">
        <v>1116</v>
      </c>
      <c r="D567" s="14" t="s">
        <v>944</v>
      </c>
      <c r="E567" s="14">
        <v>508758</v>
      </c>
      <c r="F567" s="14" t="s">
        <v>945</v>
      </c>
      <c r="G567" s="14" t="s">
        <v>1245</v>
      </c>
      <c r="H567" s="14" t="s">
        <v>33</v>
      </c>
      <c r="I567" s="68">
        <v>41509</v>
      </c>
      <c r="J567" s="15">
        <v>883.66</v>
      </c>
      <c r="K567" s="15">
        <f t="shared" si="98"/>
        <v>88.366</v>
      </c>
      <c r="L567" s="15">
        <f t="shared" si="99"/>
        <v>795.29399999999998</v>
      </c>
      <c r="M567" s="15">
        <v>0</v>
      </c>
      <c r="N567" s="15">
        <v>0</v>
      </c>
      <c r="O567" s="15">
        <v>0</v>
      </c>
      <c r="P567" s="15">
        <v>0</v>
      </c>
      <c r="Q567" s="15">
        <v>0</v>
      </c>
      <c r="R567" s="15">
        <v>0</v>
      </c>
      <c r="S567" s="15">
        <v>0</v>
      </c>
      <c r="T567" s="15">
        <v>0</v>
      </c>
      <c r="U567" s="15">
        <v>0</v>
      </c>
      <c r="V567" s="15">
        <v>0</v>
      </c>
      <c r="W567" s="15">
        <v>0</v>
      </c>
      <c r="X567" s="15">
        <v>0</v>
      </c>
      <c r="Y567" s="15">
        <v>0</v>
      </c>
      <c r="Z567" s="15">
        <v>0</v>
      </c>
      <c r="AA567" s="15">
        <v>0</v>
      </c>
      <c r="AB567" s="15">
        <v>0</v>
      </c>
      <c r="AC567" s="15">
        <f t="shared" si="96"/>
        <v>53.02</v>
      </c>
      <c r="AD567" s="15">
        <f t="shared" si="97"/>
        <v>159.06</v>
      </c>
      <c r="AE567" s="15">
        <f t="shared" si="97"/>
        <v>159.06</v>
      </c>
      <c r="AF567" s="15">
        <v>0</v>
      </c>
      <c r="AG567" s="15">
        <v>159.06</v>
      </c>
      <c r="AH567" s="15">
        <v>0</v>
      </c>
      <c r="AI567" s="15">
        <v>159.06</v>
      </c>
      <c r="AJ567" s="15">
        <v>106.03</v>
      </c>
      <c r="AK567" s="15">
        <v>0</v>
      </c>
      <c r="AL567" s="15"/>
      <c r="AM567" s="15"/>
      <c r="AN567" s="15">
        <f t="shared" si="76"/>
        <v>795.29</v>
      </c>
      <c r="AO567" s="15">
        <f t="shared" si="95"/>
        <v>88.37</v>
      </c>
      <c r="AP567" s="80" t="s">
        <v>1345</v>
      </c>
      <c r="AQ567" s="91" t="s">
        <v>1096</v>
      </c>
      <c r="AS567" s="48">
        <f t="shared" si="88"/>
        <v>4.0000000000190994E-3</v>
      </c>
    </row>
    <row r="568" spans="1:45" s="47" customFormat="1" ht="50.1" customHeight="1">
      <c r="A568" s="67" t="s">
        <v>951</v>
      </c>
      <c r="B568" s="14" t="s">
        <v>1115</v>
      </c>
      <c r="C568" s="69" t="s">
        <v>1116</v>
      </c>
      <c r="D568" s="14" t="s">
        <v>944</v>
      </c>
      <c r="E568" s="14">
        <v>508759</v>
      </c>
      <c r="F568" s="14" t="s">
        <v>945</v>
      </c>
      <c r="G568" s="14" t="s">
        <v>1245</v>
      </c>
      <c r="H568" s="14" t="s">
        <v>33</v>
      </c>
      <c r="I568" s="68">
        <v>41509</v>
      </c>
      <c r="J568" s="15">
        <v>883.66</v>
      </c>
      <c r="K568" s="15">
        <f t="shared" si="98"/>
        <v>88.366</v>
      </c>
      <c r="L568" s="15">
        <f t="shared" si="99"/>
        <v>795.29399999999998</v>
      </c>
      <c r="M568" s="15">
        <v>0</v>
      </c>
      <c r="N568" s="15">
        <v>0</v>
      </c>
      <c r="O568" s="15">
        <v>0</v>
      </c>
      <c r="P568" s="15">
        <v>0</v>
      </c>
      <c r="Q568" s="15">
        <v>0</v>
      </c>
      <c r="R568" s="15">
        <v>0</v>
      </c>
      <c r="S568" s="15">
        <v>0</v>
      </c>
      <c r="T568" s="15">
        <v>0</v>
      </c>
      <c r="U568" s="15">
        <v>0</v>
      </c>
      <c r="V568" s="15">
        <v>0</v>
      </c>
      <c r="W568" s="15">
        <v>0</v>
      </c>
      <c r="X568" s="15">
        <v>0</v>
      </c>
      <c r="Y568" s="15">
        <v>0</v>
      </c>
      <c r="Z568" s="15">
        <v>0</v>
      </c>
      <c r="AA568" s="15">
        <v>0</v>
      </c>
      <c r="AB568" s="15">
        <v>0</v>
      </c>
      <c r="AC568" s="15">
        <f t="shared" si="96"/>
        <v>53.02</v>
      </c>
      <c r="AD568" s="15">
        <f t="shared" si="97"/>
        <v>159.06</v>
      </c>
      <c r="AE568" s="15">
        <f t="shared" si="97"/>
        <v>159.06</v>
      </c>
      <c r="AF568" s="15">
        <v>0</v>
      </c>
      <c r="AG568" s="15">
        <v>159.06</v>
      </c>
      <c r="AH568" s="15">
        <v>0</v>
      </c>
      <c r="AI568" s="15">
        <v>159.06</v>
      </c>
      <c r="AJ568" s="15">
        <v>106.03</v>
      </c>
      <c r="AK568" s="15">
        <v>0</v>
      </c>
      <c r="AL568" s="15"/>
      <c r="AM568" s="15"/>
      <c r="AN568" s="15">
        <f t="shared" si="76"/>
        <v>795.29</v>
      </c>
      <c r="AO568" s="15">
        <f t="shared" si="95"/>
        <v>88.37</v>
      </c>
      <c r="AP568" s="80" t="s">
        <v>1529</v>
      </c>
      <c r="AQ568" s="91" t="s">
        <v>154</v>
      </c>
      <c r="AS568" s="48">
        <f t="shared" si="88"/>
        <v>4.0000000000190994E-3</v>
      </c>
    </row>
    <row r="569" spans="1:45" s="47" customFormat="1" ht="50.1" customHeight="1">
      <c r="A569" s="67" t="s">
        <v>952</v>
      </c>
      <c r="B569" s="14" t="s">
        <v>1115</v>
      </c>
      <c r="C569" s="69" t="s">
        <v>1116</v>
      </c>
      <c r="D569" s="14" t="s">
        <v>944</v>
      </c>
      <c r="E569" s="14">
        <v>508765</v>
      </c>
      <c r="F569" s="14" t="s">
        <v>945</v>
      </c>
      <c r="G569" s="14" t="s">
        <v>1245</v>
      </c>
      <c r="H569" s="14" t="s">
        <v>33</v>
      </c>
      <c r="I569" s="68">
        <v>41509</v>
      </c>
      <c r="J569" s="15">
        <v>883.66</v>
      </c>
      <c r="K569" s="15">
        <f t="shared" si="98"/>
        <v>88.366</v>
      </c>
      <c r="L569" s="15">
        <f t="shared" si="99"/>
        <v>795.29399999999998</v>
      </c>
      <c r="M569" s="15">
        <v>0</v>
      </c>
      <c r="N569" s="15">
        <v>0</v>
      </c>
      <c r="O569" s="15">
        <v>0</v>
      </c>
      <c r="P569" s="15">
        <v>0</v>
      </c>
      <c r="Q569" s="15">
        <v>0</v>
      </c>
      <c r="R569" s="15">
        <v>0</v>
      </c>
      <c r="S569" s="15">
        <v>0</v>
      </c>
      <c r="T569" s="15">
        <v>0</v>
      </c>
      <c r="U569" s="15">
        <v>0</v>
      </c>
      <c r="V569" s="15">
        <v>0</v>
      </c>
      <c r="W569" s="15">
        <v>0</v>
      </c>
      <c r="X569" s="15">
        <v>0</v>
      </c>
      <c r="Y569" s="15">
        <v>0</v>
      </c>
      <c r="Z569" s="15">
        <v>0</v>
      </c>
      <c r="AA569" s="15">
        <v>0</v>
      </c>
      <c r="AB569" s="15">
        <v>0</v>
      </c>
      <c r="AC569" s="15">
        <f t="shared" si="96"/>
        <v>53.02</v>
      </c>
      <c r="AD569" s="15">
        <f t="shared" si="97"/>
        <v>159.06</v>
      </c>
      <c r="AE569" s="15">
        <f t="shared" si="97"/>
        <v>159.06</v>
      </c>
      <c r="AF569" s="15">
        <v>0</v>
      </c>
      <c r="AG569" s="15">
        <v>159.06</v>
      </c>
      <c r="AH569" s="15">
        <v>0</v>
      </c>
      <c r="AI569" s="15">
        <v>159.06</v>
      </c>
      <c r="AJ569" s="15">
        <v>106.03</v>
      </c>
      <c r="AK569" s="15">
        <v>0</v>
      </c>
      <c r="AL569" s="15"/>
      <c r="AM569" s="15"/>
      <c r="AN569" s="15">
        <f t="shared" si="76"/>
        <v>795.29</v>
      </c>
      <c r="AO569" s="15">
        <f t="shared" si="95"/>
        <v>88.37</v>
      </c>
      <c r="AP569" s="80" t="s">
        <v>1117</v>
      </c>
      <c r="AQ569" s="91" t="s">
        <v>1377</v>
      </c>
      <c r="AS569" s="48">
        <f t="shared" si="88"/>
        <v>4.0000000000190994E-3</v>
      </c>
    </row>
    <row r="570" spans="1:45" s="47" customFormat="1" ht="50.1" customHeight="1">
      <c r="A570" s="67" t="s">
        <v>953</v>
      </c>
      <c r="B570" s="14" t="s">
        <v>1115</v>
      </c>
      <c r="C570" s="69" t="s">
        <v>1116</v>
      </c>
      <c r="D570" s="14" t="s">
        <v>944</v>
      </c>
      <c r="E570" s="14">
        <v>508770</v>
      </c>
      <c r="F570" s="14" t="s">
        <v>945</v>
      </c>
      <c r="G570" s="14" t="s">
        <v>1245</v>
      </c>
      <c r="H570" s="14" t="s">
        <v>33</v>
      </c>
      <c r="I570" s="68">
        <v>41509</v>
      </c>
      <c r="J570" s="15">
        <v>883.66</v>
      </c>
      <c r="K570" s="15">
        <f t="shared" si="98"/>
        <v>88.366</v>
      </c>
      <c r="L570" s="15">
        <f t="shared" si="99"/>
        <v>795.29399999999998</v>
      </c>
      <c r="M570" s="15">
        <v>0</v>
      </c>
      <c r="N570" s="15">
        <v>0</v>
      </c>
      <c r="O570" s="15">
        <v>0</v>
      </c>
      <c r="P570" s="15">
        <v>0</v>
      </c>
      <c r="Q570" s="15">
        <v>0</v>
      </c>
      <c r="R570" s="15">
        <v>0</v>
      </c>
      <c r="S570" s="15">
        <v>0</v>
      </c>
      <c r="T570" s="15">
        <v>0</v>
      </c>
      <c r="U570" s="15">
        <v>0</v>
      </c>
      <c r="V570" s="15">
        <v>0</v>
      </c>
      <c r="W570" s="15">
        <v>0</v>
      </c>
      <c r="X570" s="15">
        <v>0</v>
      </c>
      <c r="Y570" s="15">
        <v>0</v>
      </c>
      <c r="Z570" s="15">
        <v>0</v>
      </c>
      <c r="AA570" s="15">
        <v>0</v>
      </c>
      <c r="AB570" s="15">
        <v>0</v>
      </c>
      <c r="AC570" s="15">
        <f t="shared" si="96"/>
        <v>53.02</v>
      </c>
      <c r="AD570" s="15">
        <f t="shared" si="97"/>
        <v>159.06</v>
      </c>
      <c r="AE570" s="15">
        <f t="shared" si="97"/>
        <v>159.06</v>
      </c>
      <c r="AF570" s="15">
        <v>0</v>
      </c>
      <c r="AG570" s="15">
        <v>159.06</v>
      </c>
      <c r="AH570" s="15">
        <v>0</v>
      </c>
      <c r="AI570" s="15">
        <v>159.06</v>
      </c>
      <c r="AJ570" s="15">
        <v>106.03</v>
      </c>
      <c r="AK570" s="15">
        <v>0</v>
      </c>
      <c r="AL570" s="15"/>
      <c r="AM570" s="15"/>
      <c r="AN570" s="15">
        <f>SUM(M570:AM570)</f>
        <v>795.29</v>
      </c>
      <c r="AO570" s="15">
        <f t="shared" si="95"/>
        <v>88.37</v>
      </c>
      <c r="AP570" s="80" t="s">
        <v>1802</v>
      </c>
      <c r="AQ570" s="91" t="s">
        <v>1101</v>
      </c>
      <c r="AS570" s="48">
        <f t="shared" si="88"/>
        <v>4.0000000000190994E-3</v>
      </c>
    </row>
    <row r="571" spans="1:45" s="47" customFormat="1" ht="50.1" customHeight="1">
      <c r="A571" s="67" t="s">
        <v>954</v>
      </c>
      <c r="B571" s="14" t="s">
        <v>1115</v>
      </c>
      <c r="C571" s="69" t="s">
        <v>1116</v>
      </c>
      <c r="D571" s="14" t="s">
        <v>944</v>
      </c>
      <c r="E571" s="14">
        <v>508771</v>
      </c>
      <c r="F571" s="14" t="s">
        <v>945</v>
      </c>
      <c r="G571" s="14" t="s">
        <v>1245</v>
      </c>
      <c r="H571" s="14" t="s">
        <v>33</v>
      </c>
      <c r="I571" s="68">
        <v>41509</v>
      </c>
      <c r="J571" s="15">
        <v>883.66</v>
      </c>
      <c r="K571" s="15">
        <f t="shared" si="98"/>
        <v>88.366</v>
      </c>
      <c r="L571" s="15">
        <f t="shared" si="99"/>
        <v>795.29399999999998</v>
      </c>
      <c r="M571" s="15">
        <v>0</v>
      </c>
      <c r="N571" s="15">
        <v>0</v>
      </c>
      <c r="O571" s="15">
        <v>0</v>
      </c>
      <c r="P571" s="15">
        <v>0</v>
      </c>
      <c r="Q571" s="15">
        <v>0</v>
      </c>
      <c r="R571" s="15">
        <v>0</v>
      </c>
      <c r="S571" s="15">
        <v>0</v>
      </c>
      <c r="T571" s="15">
        <v>0</v>
      </c>
      <c r="U571" s="15">
        <v>0</v>
      </c>
      <c r="V571" s="15">
        <v>0</v>
      </c>
      <c r="W571" s="15">
        <v>0</v>
      </c>
      <c r="X571" s="15">
        <v>0</v>
      </c>
      <c r="Y571" s="15">
        <v>0</v>
      </c>
      <c r="Z571" s="15">
        <v>0</v>
      </c>
      <c r="AA571" s="15">
        <v>0</v>
      </c>
      <c r="AB571" s="15">
        <v>0</v>
      </c>
      <c r="AC571" s="15">
        <f t="shared" si="96"/>
        <v>53.02</v>
      </c>
      <c r="AD571" s="15">
        <f t="shared" si="97"/>
        <v>159.06</v>
      </c>
      <c r="AE571" s="15">
        <f t="shared" si="97"/>
        <v>159.06</v>
      </c>
      <c r="AF571" s="15">
        <v>0</v>
      </c>
      <c r="AG571" s="15">
        <v>159.06</v>
      </c>
      <c r="AH571" s="15">
        <v>0</v>
      </c>
      <c r="AI571" s="15">
        <v>159.06</v>
      </c>
      <c r="AJ571" s="15">
        <v>106.03</v>
      </c>
      <c r="AK571" s="15">
        <v>0</v>
      </c>
      <c r="AL571" s="15"/>
      <c r="AM571" s="15"/>
      <c r="AN571" s="15">
        <f t="shared" si="76"/>
        <v>795.29</v>
      </c>
      <c r="AO571" s="15">
        <f t="shared" si="95"/>
        <v>88.37</v>
      </c>
      <c r="AP571" s="80" t="s">
        <v>1527</v>
      </c>
      <c r="AQ571" s="91" t="s">
        <v>154</v>
      </c>
      <c r="AS571" s="48">
        <f t="shared" si="88"/>
        <v>4.0000000000190994E-3</v>
      </c>
    </row>
    <row r="572" spans="1:45" s="47" customFormat="1" ht="50.1" customHeight="1">
      <c r="A572" s="67" t="s">
        <v>955</v>
      </c>
      <c r="B572" s="14" t="s">
        <v>1115</v>
      </c>
      <c r="C572" s="69" t="s">
        <v>1116</v>
      </c>
      <c r="D572" s="14" t="s">
        <v>944</v>
      </c>
      <c r="E572" s="14">
        <v>508774</v>
      </c>
      <c r="F572" s="14" t="s">
        <v>945</v>
      </c>
      <c r="G572" s="14" t="s">
        <v>1245</v>
      </c>
      <c r="H572" s="14" t="s">
        <v>33</v>
      </c>
      <c r="I572" s="68">
        <v>41509</v>
      </c>
      <c r="J572" s="15">
        <v>883.66</v>
      </c>
      <c r="K572" s="15">
        <f t="shared" si="98"/>
        <v>88.366</v>
      </c>
      <c r="L572" s="15">
        <f t="shared" si="99"/>
        <v>795.29399999999998</v>
      </c>
      <c r="M572" s="15">
        <v>0</v>
      </c>
      <c r="N572" s="15">
        <v>0</v>
      </c>
      <c r="O572" s="15">
        <v>0</v>
      </c>
      <c r="P572" s="15">
        <v>0</v>
      </c>
      <c r="Q572" s="15">
        <v>0</v>
      </c>
      <c r="R572" s="15">
        <v>0</v>
      </c>
      <c r="S572" s="15">
        <v>0</v>
      </c>
      <c r="T572" s="15">
        <v>0</v>
      </c>
      <c r="U572" s="15">
        <v>0</v>
      </c>
      <c r="V572" s="15">
        <v>0</v>
      </c>
      <c r="W572" s="15">
        <v>0</v>
      </c>
      <c r="X572" s="15">
        <v>0</v>
      </c>
      <c r="Y572" s="15">
        <v>0</v>
      </c>
      <c r="Z572" s="15">
        <v>0</v>
      </c>
      <c r="AA572" s="15">
        <v>0</v>
      </c>
      <c r="AB572" s="15">
        <v>0</v>
      </c>
      <c r="AC572" s="15">
        <f t="shared" si="96"/>
        <v>53.02</v>
      </c>
      <c r="AD572" s="15">
        <f t="shared" si="97"/>
        <v>159.06</v>
      </c>
      <c r="AE572" s="15">
        <f t="shared" si="97"/>
        <v>159.06</v>
      </c>
      <c r="AF572" s="15">
        <v>0</v>
      </c>
      <c r="AG572" s="15">
        <v>159.06</v>
      </c>
      <c r="AH572" s="15">
        <v>0</v>
      </c>
      <c r="AI572" s="15">
        <v>159.06</v>
      </c>
      <c r="AJ572" s="15">
        <v>106.03</v>
      </c>
      <c r="AK572" s="15">
        <v>0</v>
      </c>
      <c r="AL572" s="15"/>
      <c r="AM572" s="15"/>
      <c r="AN572" s="15">
        <f t="shared" ref="AN572:AN579" si="100">SUM(M572:AM572)</f>
        <v>795.29</v>
      </c>
      <c r="AO572" s="15">
        <f t="shared" si="95"/>
        <v>88.37</v>
      </c>
      <c r="AP572" s="80" t="s">
        <v>1364</v>
      </c>
      <c r="AQ572" s="91" t="s">
        <v>1365</v>
      </c>
      <c r="AS572" s="48">
        <f t="shared" si="88"/>
        <v>4.0000000000190994E-3</v>
      </c>
    </row>
    <row r="573" spans="1:45" s="47" customFormat="1" ht="50.1" customHeight="1">
      <c r="A573" s="67" t="s">
        <v>956</v>
      </c>
      <c r="B573" s="14" t="s">
        <v>1115</v>
      </c>
      <c r="C573" s="69" t="s">
        <v>1116</v>
      </c>
      <c r="D573" s="14" t="s">
        <v>944</v>
      </c>
      <c r="E573" s="14">
        <v>508782</v>
      </c>
      <c r="F573" s="14" t="s">
        <v>945</v>
      </c>
      <c r="G573" s="14" t="s">
        <v>1245</v>
      </c>
      <c r="H573" s="14" t="s">
        <v>33</v>
      </c>
      <c r="I573" s="68">
        <v>41509</v>
      </c>
      <c r="J573" s="15">
        <v>883.66</v>
      </c>
      <c r="K573" s="15">
        <f t="shared" si="98"/>
        <v>88.366</v>
      </c>
      <c r="L573" s="15">
        <f t="shared" si="99"/>
        <v>795.29399999999998</v>
      </c>
      <c r="M573" s="15">
        <v>0</v>
      </c>
      <c r="N573" s="15">
        <v>0</v>
      </c>
      <c r="O573" s="15">
        <v>0</v>
      </c>
      <c r="P573" s="15">
        <v>0</v>
      </c>
      <c r="Q573" s="15">
        <v>0</v>
      </c>
      <c r="R573" s="15">
        <v>0</v>
      </c>
      <c r="S573" s="15">
        <v>0</v>
      </c>
      <c r="T573" s="15">
        <v>0</v>
      </c>
      <c r="U573" s="15">
        <v>0</v>
      </c>
      <c r="V573" s="15">
        <v>0</v>
      </c>
      <c r="W573" s="15">
        <v>0</v>
      </c>
      <c r="X573" s="15">
        <v>0</v>
      </c>
      <c r="Y573" s="15">
        <v>0</v>
      </c>
      <c r="Z573" s="15">
        <v>0</v>
      </c>
      <c r="AA573" s="15">
        <v>0</v>
      </c>
      <c r="AB573" s="15">
        <v>0</v>
      </c>
      <c r="AC573" s="15">
        <f t="shared" si="96"/>
        <v>53.02</v>
      </c>
      <c r="AD573" s="15">
        <f t="shared" si="97"/>
        <v>159.06</v>
      </c>
      <c r="AE573" s="15">
        <f t="shared" si="97"/>
        <v>159.06</v>
      </c>
      <c r="AF573" s="15">
        <v>0</v>
      </c>
      <c r="AG573" s="15">
        <v>159.06</v>
      </c>
      <c r="AH573" s="15">
        <v>0</v>
      </c>
      <c r="AI573" s="15">
        <v>159.06</v>
      </c>
      <c r="AJ573" s="15">
        <v>106.03</v>
      </c>
      <c r="AK573" s="15">
        <v>0</v>
      </c>
      <c r="AL573" s="15"/>
      <c r="AM573" s="15"/>
      <c r="AN573" s="15">
        <f t="shared" si="100"/>
        <v>795.29</v>
      </c>
      <c r="AO573" s="15">
        <f t="shared" si="95"/>
        <v>88.37</v>
      </c>
      <c r="AP573" s="80" t="s">
        <v>1516</v>
      </c>
      <c r="AQ573" s="91" t="s">
        <v>1939</v>
      </c>
      <c r="AS573" s="48">
        <f t="shared" si="88"/>
        <v>4.0000000000190994E-3</v>
      </c>
    </row>
    <row r="574" spans="1:45" s="47" customFormat="1" ht="50.1" customHeight="1">
      <c r="A574" s="67" t="s">
        <v>957</v>
      </c>
      <c r="B574" s="14" t="s">
        <v>1115</v>
      </c>
      <c r="C574" s="69" t="s">
        <v>1116</v>
      </c>
      <c r="D574" s="14" t="s">
        <v>944</v>
      </c>
      <c r="E574" s="14">
        <v>508786</v>
      </c>
      <c r="F574" s="14" t="s">
        <v>945</v>
      </c>
      <c r="G574" s="14" t="s">
        <v>1245</v>
      </c>
      <c r="H574" s="14" t="s">
        <v>33</v>
      </c>
      <c r="I574" s="68">
        <v>41509</v>
      </c>
      <c r="J574" s="15">
        <v>883.66</v>
      </c>
      <c r="K574" s="15">
        <f t="shared" si="98"/>
        <v>88.366</v>
      </c>
      <c r="L574" s="15">
        <f t="shared" si="99"/>
        <v>795.29399999999998</v>
      </c>
      <c r="M574" s="15">
        <v>0</v>
      </c>
      <c r="N574" s="15">
        <v>0</v>
      </c>
      <c r="O574" s="15">
        <v>0</v>
      </c>
      <c r="P574" s="15">
        <v>0</v>
      </c>
      <c r="Q574" s="15">
        <v>0</v>
      </c>
      <c r="R574" s="15">
        <v>0</v>
      </c>
      <c r="S574" s="15">
        <v>0</v>
      </c>
      <c r="T574" s="15">
        <v>0</v>
      </c>
      <c r="U574" s="15">
        <v>0</v>
      </c>
      <c r="V574" s="15">
        <v>0</v>
      </c>
      <c r="W574" s="15">
        <v>0</v>
      </c>
      <c r="X574" s="15">
        <v>0</v>
      </c>
      <c r="Y574" s="15">
        <v>0</v>
      </c>
      <c r="Z574" s="15">
        <v>0</v>
      </c>
      <c r="AA574" s="15">
        <v>0</v>
      </c>
      <c r="AB574" s="15">
        <v>0</v>
      </c>
      <c r="AC574" s="15">
        <f t="shared" si="96"/>
        <v>53.02</v>
      </c>
      <c r="AD574" s="15">
        <f t="shared" si="97"/>
        <v>159.06</v>
      </c>
      <c r="AE574" s="15">
        <f t="shared" si="97"/>
        <v>159.06</v>
      </c>
      <c r="AF574" s="15">
        <v>0</v>
      </c>
      <c r="AG574" s="15">
        <v>159.06</v>
      </c>
      <c r="AH574" s="15">
        <v>0</v>
      </c>
      <c r="AI574" s="15">
        <v>159.06</v>
      </c>
      <c r="AJ574" s="15">
        <v>106.03</v>
      </c>
      <c r="AK574" s="15">
        <v>0</v>
      </c>
      <c r="AL574" s="15"/>
      <c r="AM574" s="15"/>
      <c r="AN574" s="15">
        <f t="shared" si="100"/>
        <v>795.29</v>
      </c>
      <c r="AO574" s="15">
        <f t="shared" si="95"/>
        <v>88.37</v>
      </c>
      <c r="AP574" s="80" t="s">
        <v>1328</v>
      </c>
      <c r="AQ574" s="91" t="s">
        <v>1360</v>
      </c>
      <c r="AS574" s="48">
        <f t="shared" si="88"/>
        <v>4.0000000000190994E-3</v>
      </c>
    </row>
    <row r="575" spans="1:45" s="47" customFormat="1" ht="50.1" customHeight="1">
      <c r="A575" s="67" t="s">
        <v>958</v>
      </c>
      <c r="B575" s="14" t="s">
        <v>1115</v>
      </c>
      <c r="C575" s="69" t="s">
        <v>1116</v>
      </c>
      <c r="D575" s="14" t="s">
        <v>944</v>
      </c>
      <c r="E575" s="14">
        <v>508788</v>
      </c>
      <c r="F575" s="14" t="s">
        <v>945</v>
      </c>
      <c r="G575" s="14" t="s">
        <v>1245</v>
      </c>
      <c r="H575" s="14" t="s">
        <v>33</v>
      </c>
      <c r="I575" s="68">
        <v>41509</v>
      </c>
      <c r="J575" s="15">
        <v>883.66</v>
      </c>
      <c r="K575" s="15">
        <f t="shared" si="98"/>
        <v>88.366</v>
      </c>
      <c r="L575" s="15">
        <f t="shared" si="99"/>
        <v>795.29399999999998</v>
      </c>
      <c r="M575" s="15">
        <v>0</v>
      </c>
      <c r="N575" s="15">
        <v>0</v>
      </c>
      <c r="O575" s="15">
        <v>0</v>
      </c>
      <c r="P575" s="15">
        <v>0</v>
      </c>
      <c r="Q575" s="15">
        <v>0</v>
      </c>
      <c r="R575" s="15">
        <v>0</v>
      </c>
      <c r="S575" s="15">
        <v>0</v>
      </c>
      <c r="T575" s="15">
        <v>0</v>
      </c>
      <c r="U575" s="15">
        <v>0</v>
      </c>
      <c r="V575" s="15">
        <v>0</v>
      </c>
      <c r="W575" s="15">
        <v>0</v>
      </c>
      <c r="X575" s="15">
        <v>0</v>
      </c>
      <c r="Y575" s="15">
        <v>0</v>
      </c>
      <c r="Z575" s="15">
        <v>0</v>
      </c>
      <c r="AA575" s="15">
        <v>0</v>
      </c>
      <c r="AB575" s="15">
        <v>0</v>
      </c>
      <c r="AC575" s="15">
        <f t="shared" si="96"/>
        <v>53.02</v>
      </c>
      <c r="AD575" s="15">
        <f t="shared" si="97"/>
        <v>159.06</v>
      </c>
      <c r="AE575" s="15">
        <f t="shared" si="97"/>
        <v>159.06</v>
      </c>
      <c r="AF575" s="15">
        <v>0</v>
      </c>
      <c r="AG575" s="15">
        <v>159.06</v>
      </c>
      <c r="AH575" s="15">
        <v>0</v>
      </c>
      <c r="AI575" s="15">
        <v>159.06</v>
      </c>
      <c r="AJ575" s="15">
        <v>106.03</v>
      </c>
      <c r="AK575" s="15">
        <v>0</v>
      </c>
      <c r="AL575" s="15"/>
      <c r="AM575" s="15"/>
      <c r="AN575" s="15">
        <f t="shared" si="100"/>
        <v>795.29</v>
      </c>
      <c r="AO575" s="15">
        <f t="shared" si="95"/>
        <v>88.37</v>
      </c>
      <c r="AP575" s="80" t="s">
        <v>119</v>
      </c>
      <c r="AQ575" s="91" t="s">
        <v>1331</v>
      </c>
      <c r="AS575" s="48">
        <f t="shared" si="88"/>
        <v>4.0000000000190994E-3</v>
      </c>
    </row>
    <row r="576" spans="1:45" s="47" customFormat="1" ht="50.1" customHeight="1">
      <c r="A576" s="67" t="s">
        <v>959</v>
      </c>
      <c r="B576" s="14" t="s">
        <v>1115</v>
      </c>
      <c r="C576" s="69" t="s">
        <v>1116</v>
      </c>
      <c r="D576" s="14" t="s">
        <v>944</v>
      </c>
      <c r="E576" s="14">
        <v>508790</v>
      </c>
      <c r="F576" s="14" t="s">
        <v>945</v>
      </c>
      <c r="G576" s="14" t="s">
        <v>1245</v>
      </c>
      <c r="H576" s="14" t="s">
        <v>33</v>
      </c>
      <c r="I576" s="68">
        <v>41509</v>
      </c>
      <c r="J576" s="15">
        <v>883.66</v>
      </c>
      <c r="K576" s="15">
        <f t="shared" si="98"/>
        <v>88.366</v>
      </c>
      <c r="L576" s="15">
        <f t="shared" si="99"/>
        <v>795.29399999999998</v>
      </c>
      <c r="M576" s="15">
        <v>0</v>
      </c>
      <c r="N576" s="15">
        <v>0</v>
      </c>
      <c r="O576" s="15">
        <v>0</v>
      </c>
      <c r="P576" s="15">
        <v>0</v>
      </c>
      <c r="Q576" s="15">
        <v>0</v>
      </c>
      <c r="R576" s="15">
        <v>0</v>
      </c>
      <c r="S576" s="15">
        <v>0</v>
      </c>
      <c r="T576" s="15">
        <v>0</v>
      </c>
      <c r="U576" s="15">
        <v>0</v>
      </c>
      <c r="V576" s="15">
        <v>0</v>
      </c>
      <c r="W576" s="15">
        <v>0</v>
      </c>
      <c r="X576" s="15">
        <v>0</v>
      </c>
      <c r="Y576" s="15">
        <v>0</v>
      </c>
      <c r="Z576" s="15">
        <v>0</v>
      </c>
      <c r="AA576" s="15">
        <v>0</v>
      </c>
      <c r="AB576" s="15">
        <v>0</v>
      </c>
      <c r="AC576" s="15">
        <f t="shared" si="96"/>
        <v>53.02</v>
      </c>
      <c r="AD576" s="15">
        <f t="shared" si="97"/>
        <v>159.06</v>
      </c>
      <c r="AE576" s="15">
        <f t="shared" si="97"/>
        <v>159.06</v>
      </c>
      <c r="AF576" s="15">
        <v>0</v>
      </c>
      <c r="AG576" s="15">
        <v>159.06</v>
      </c>
      <c r="AH576" s="15">
        <v>0</v>
      </c>
      <c r="AI576" s="15">
        <v>159.06</v>
      </c>
      <c r="AJ576" s="15">
        <v>106.03</v>
      </c>
      <c r="AK576" s="15">
        <v>0</v>
      </c>
      <c r="AL576" s="15"/>
      <c r="AM576" s="15"/>
      <c r="AN576" s="15">
        <f t="shared" si="100"/>
        <v>795.29</v>
      </c>
      <c r="AO576" s="15">
        <f t="shared" si="95"/>
        <v>88.37</v>
      </c>
      <c r="AP576" s="80" t="s">
        <v>1744</v>
      </c>
      <c r="AQ576" s="91" t="s">
        <v>1745</v>
      </c>
      <c r="AS576" s="48">
        <f t="shared" si="88"/>
        <v>4.0000000000190994E-3</v>
      </c>
    </row>
    <row r="577" spans="1:45" s="47" customFormat="1" ht="50.1" customHeight="1">
      <c r="A577" s="67" t="s">
        <v>960</v>
      </c>
      <c r="B577" s="14" t="s">
        <v>1115</v>
      </c>
      <c r="C577" s="69" t="s">
        <v>1116</v>
      </c>
      <c r="D577" s="14" t="s">
        <v>944</v>
      </c>
      <c r="E577" s="14">
        <v>508791</v>
      </c>
      <c r="F577" s="14" t="s">
        <v>945</v>
      </c>
      <c r="G577" s="14" t="s">
        <v>1245</v>
      </c>
      <c r="H577" s="14" t="s">
        <v>33</v>
      </c>
      <c r="I577" s="68">
        <v>41509</v>
      </c>
      <c r="J577" s="15">
        <v>883.66</v>
      </c>
      <c r="K577" s="15">
        <f t="shared" si="98"/>
        <v>88.366</v>
      </c>
      <c r="L577" s="15">
        <f t="shared" si="99"/>
        <v>795.29399999999998</v>
      </c>
      <c r="M577" s="15">
        <v>0</v>
      </c>
      <c r="N577" s="15">
        <v>0</v>
      </c>
      <c r="O577" s="15">
        <v>0</v>
      </c>
      <c r="P577" s="15">
        <v>0</v>
      </c>
      <c r="Q577" s="15">
        <v>0</v>
      </c>
      <c r="R577" s="15">
        <v>0</v>
      </c>
      <c r="S577" s="15">
        <v>0</v>
      </c>
      <c r="T577" s="15">
        <v>0</v>
      </c>
      <c r="U577" s="15">
        <v>0</v>
      </c>
      <c r="V577" s="15">
        <v>0</v>
      </c>
      <c r="W577" s="15">
        <v>0</v>
      </c>
      <c r="X577" s="15">
        <v>0</v>
      </c>
      <c r="Y577" s="15">
        <v>0</v>
      </c>
      <c r="Z577" s="15">
        <v>0</v>
      </c>
      <c r="AA577" s="15">
        <v>0</v>
      </c>
      <c r="AB577" s="15">
        <v>0</v>
      </c>
      <c r="AC577" s="15">
        <f t="shared" si="96"/>
        <v>53.02</v>
      </c>
      <c r="AD577" s="15">
        <f t="shared" si="97"/>
        <v>159.06</v>
      </c>
      <c r="AE577" s="15">
        <f t="shared" si="97"/>
        <v>159.06</v>
      </c>
      <c r="AF577" s="15">
        <v>0</v>
      </c>
      <c r="AG577" s="15">
        <v>159.06</v>
      </c>
      <c r="AH577" s="15">
        <v>0</v>
      </c>
      <c r="AI577" s="15">
        <v>159.06</v>
      </c>
      <c r="AJ577" s="15">
        <v>106.03</v>
      </c>
      <c r="AK577" s="15">
        <v>0</v>
      </c>
      <c r="AL577" s="15"/>
      <c r="AM577" s="15"/>
      <c r="AN577" s="15">
        <f t="shared" si="100"/>
        <v>795.29</v>
      </c>
      <c r="AO577" s="15">
        <f t="shared" si="95"/>
        <v>88.37</v>
      </c>
      <c r="AP577" s="80" t="s">
        <v>1298</v>
      </c>
      <c r="AQ577" s="91" t="s">
        <v>607</v>
      </c>
      <c r="AS577" s="48">
        <f t="shared" si="88"/>
        <v>4.0000000000190994E-3</v>
      </c>
    </row>
    <row r="578" spans="1:45" s="47" customFormat="1" ht="50.1" customHeight="1">
      <c r="A578" s="67" t="s">
        <v>961</v>
      </c>
      <c r="B578" s="14" t="s">
        <v>1115</v>
      </c>
      <c r="C578" s="69" t="s">
        <v>1116</v>
      </c>
      <c r="D578" s="14" t="s">
        <v>944</v>
      </c>
      <c r="E578" s="14">
        <v>508912</v>
      </c>
      <c r="F578" s="46" t="s">
        <v>945</v>
      </c>
      <c r="G578" s="14" t="s">
        <v>1245</v>
      </c>
      <c r="H578" s="14" t="s">
        <v>33</v>
      </c>
      <c r="I578" s="68">
        <v>41509</v>
      </c>
      <c r="J578" s="15">
        <v>883.66</v>
      </c>
      <c r="K578" s="15">
        <f t="shared" si="98"/>
        <v>88.366</v>
      </c>
      <c r="L578" s="15">
        <f t="shared" si="99"/>
        <v>795.29399999999998</v>
      </c>
      <c r="M578" s="15">
        <v>0</v>
      </c>
      <c r="N578" s="15">
        <v>0</v>
      </c>
      <c r="O578" s="15">
        <v>0</v>
      </c>
      <c r="P578" s="15">
        <v>0</v>
      </c>
      <c r="Q578" s="15">
        <v>0</v>
      </c>
      <c r="R578" s="15">
        <v>0</v>
      </c>
      <c r="S578" s="15">
        <v>0</v>
      </c>
      <c r="T578" s="15">
        <v>0</v>
      </c>
      <c r="U578" s="15">
        <v>0</v>
      </c>
      <c r="V578" s="15">
        <v>0</v>
      </c>
      <c r="W578" s="15">
        <v>0</v>
      </c>
      <c r="X578" s="15">
        <v>0</v>
      </c>
      <c r="Y578" s="15">
        <v>0</v>
      </c>
      <c r="Z578" s="15">
        <v>0</v>
      </c>
      <c r="AA578" s="15">
        <v>0</v>
      </c>
      <c r="AB578" s="15">
        <v>0</v>
      </c>
      <c r="AC578" s="15">
        <f t="shared" si="96"/>
        <v>53.02</v>
      </c>
      <c r="AD578" s="15">
        <f t="shared" si="97"/>
        <v>159.06</v>
      </c>
      <c r="AE578" s="15">
        <f t="shared" si="97"/>
        <v>159.06</v>
      </c>
      <c r="AF578" s="15">
        <v>0</v>
      </c>
      <c r="AG578" s="15">
        <v>159.06</v>
      </c>
      <c r="AH578" s="15">
        <v>0</v>
      </c>
      <c r="AI578" s="15">
        <v>159.06</v>
      </c>
      <c r="AJ578" s="15">
        <v>106.03</v>
      </c>
      <c r="AK578" s="15">
        <v>0</v>
      </c>
      <c r="AL578" s="15"/>
      <c r="AM578" s="15"/>
      <c r="AN578" s="15">
        <f t="shared" si="100"/>
        <v>795.29</v>
      </c>
      <c r="AO578" s="15">
        <f t="shared" si="95"/>
        <v>88.37</v>
      </c>
      <c r="AP578" s="80" t="s">
        <v>1782</v>
      </c>
      <c r="AQ578" s="91" t="s">
        <v>1676</v>
      </c>
      <c r="AS578" s="48">
        <f t="shared" si="88"/>
        <v>4.0000000000190994E-3</v>
      </c>
    </row>
    <row r="579" spans="1:45" s="47" customFormat="1" ht="50.1" customHeight="1">
      <c r="A579" s="67" t="s">
        <v>962</v>
      </c>
      <c r="B579" s="14" t="s">
        <v>1115</v>
      </c>
      <c r="C579" s="69" t="s">
        <v>1116</v>
      </c>
      <c r="D579" s="14" t="s">
        <v>944</v>
      </c>
      <c r="E579" s="14">
        <v>508917</v>
      </c>
      <c r="F579" s="46" t="s">
        <v>945</v>
      </c>
      <c r="G579" s="14" t="s">
        <v>1245</v>
      </c>
      <c r="H579" s="14" t="s">
        <v>32</v>
      </c>
      <c r="I579" s="68">
        <v>41509</v>
      </c>
      <c r="J579" s="15">
        <v>883.66</v>
      </c>
      <c r="K579" s="15">
        <f t="shared" si="98"/>
        <v>88.366</v>
      </c>
      <c r="L579" s="15">
        <f t="shared" si="99"/>
        <v>795.29399999999998</v>
      </c>
      <c r="M579" s="15">
        <v>0</v>
      </c>
      <c r="N579" s="15">
        <v>0</v>
      </c>
      <c r="O579" s="15">
        <v>0</v>
      </c>
      <c r="P579" s="15">
        <v>0</v>
      </c>
      <c r="Q579" s="15">
        <v>0</v>
      </c>
      <c r="R579" s="15">
        <v>0</v>
      </c>
      <c r="S579" s="15">
        <v>0</v>
      </c>
      <c r="T579" s="15">
        <v>0</v>
      </c>
      <c r="U579" s="15">
        <v>0</v>
      </c>
      <c r="V579" s="15">
        <v>0</v>
      </c>
      <c r="W579" s="15">
        <v>0</v>
      </c>
      <c r="X579" s="15">
        <v>0</v>
      </c>
      <c r="Y579" s="15">
        <v>0</v>
      </c>
      <c r="Z579" s="15">
        <v>0</v>
      </c>
      <c r="AA579" s="15">
        <v>0</v>
      </c>
      <c r="AB579" s="15">
        <v>0</v>
      </c>
      <c r="AC579" s="15">
        <f t="shared" ref="AC579:AC584" si="101">46.92+6.1</f>
        <v>53.02</v>
      </c>
      <c r="AD579" s="15">
        <f t="shared" ref="AD579:AE584" si="102">140.76+18.3</f>
        <v>159.06</v>
      </c>
      <c r="AE579" s="15">
        <f t="shared" si="102"/>
        <v>159.06</v>
      </c>
      <c r="AF579" s="15">
        <v>0</v>
      </c>
      <c r="AG579" s="15">
        <v>159.06</v>
      </c>
      <c r="AH579" s="15">
        <v>0</v>
      </c>
      <c r="AI579" s="15">
        <v>159.06</v>
      </c>
      <c r="AJ579" s="15">
        <v>106.03</v>
      </c>
      <c r="AK579" s="15">
        <v>0</v>
      </c>
      <c r="AL579" s="15"/>
      <c r="AM579" s="15"/>
      <c r="AN579" s="15">
        <f t="shared" si="100"/>
        <v>795.29</v>
      </c>
      <c r="AO579" s="15">
        <f t="shared" si="95"/>
        <v>88.37</v>
      </c>
      <c r="AP579" s="80" t="s">
        <v>1117</v>
      </c>
      <c r="AQ579" s="91" t="s">
        <v>1377</v>
      </c>
      <c r="AS579" s="48">
        <f t="shared" si="88"/>
        <v>4.0000000000190994E-3</v>
      </c>
    </row>
    <row r="580" spans="1:45" s="47" customFormat="1" ht="50.1" customHeight="1">
      <c r="A580" s="67" t="s">
        <v>963</v>
      </c>
      <c r="B580" s="14" t="s">
        <v>1115</v>
      </c>
      <c r="C580" s="69" t="s">
        <v>1116</v>
      </c>
      <c r="D580" s="14" t="s">
        <v>944</v>
      </c>
      <c r="E580" s="14">
        <v>508933</v>
      </c>
      <c r="F580" s="46" t="s">
        <v>945</v>
      </c>
      <c r="G580" s="14" t="s">
        <v>1245</v>
      </c>
      <c r="H580" s="14" t="s">
        <v>32</v>
      </c>
      <c r="I580" s="68">
        <v>41509</v>
      </c>
      <c r="J580" s="15">
        <v>883.66</v>
      </c>
      <c r="K580" s="15">
        <f t="shared" si="98"/>
        <v>88.366</v>
      </c>
      <c r="L580" s="15">
        <f t="shared" si="99"/>
        <v>795.29399999999998</v>
      </c>
      <c r="M580" s="15">
        <v>0</v>
      </c>
      <c r="N580" s="15">
        <v>0</v>
      </c>
      <c r="O580" s="15">
        <v>0</v>
      </c>
      <c r="P580" s="15">
        <v>0</v>
      </c>
      <c r="Q580" s="15">
        <v>0</v>
      </c>
      <c r="R580" s="15">
        <v>0</v>
      </c>
      <c r="S580" s="15">
        <v>0</v>
      </c>
      <c r="T580" s="15">
        <v>0</v>
      </c>
      <c r="U580" s="15">
        <v>0</v>
      </c>
      <c r="V580" s="15">
        <v>0</v>
      </c>
      <c r="W580" s="15">
        <v>0</v>
      </c>
      <c r="X580" s="15">
        <v>0</v>
      </c>
      <c r="Y580" s="15">
        <v>0</v>
      </c>
      <c r="Z580" s="15">
        <v>0</v>
      </c>
      <c r="AA580" s="15">
        <v>0</v>
      </c>
      <c r="AB580" s="15">
        <v>0</v>
      </c>
      <c r="AC580" s="15">
        <f t="shared" si="101"/>
        <v>53.02</v>
      </c>
      <c r="AD580" s="15">
        <f t="shared" si="102"/>
        <v>159.06</v>
      </c>
      <c r="AE580" s="15">
        <f t="shared" si="102"/>
        <v>159.06</v>
      </c>
      <c r="AF580" s="15">
        <v>0</v>
      </c>
      <c r="AG580" s="15">
        <v>159.06</v>
      </c>
      <c r="AH580" s="15">
        <v>0</v>
      </c>
      <c r="AI580" s="15">
        <v>159.06</v>
      </c>
      <c r="AJ580" s="15">
        <v>106.03</v>
      </c>
      <c r="AK580" s="15">
        <v>0</v>
      </c>
      <c r="AL580" s="15"/>
      <c r="AM580" s="15"/>
      <c r="AN580" s="15">
        <f>SUM(M580:AM580)</f>
        <v>795.29</v>
      </c>
      <c r="AO580" s="15">
        <f t="shared" si="95"/>
        <v>88.37</v>
      </c>
      <c r="AP580" s="80" t="s">
        <v>1640</v>
      </c>
      <c r="AQ580" s="91" t="s">
        <v>1346</v>
      </c>
      <c r="AS580" s="48">
        <f t="shared" si="88"/>
        <v>4.0000000000190994E-3</v>
      </c>
    </row>
    <row r="581" spans="1:45" s="47" customFormat="1" ht="50.1" customHeight="1">
      <c r="A581" s="67" t="s">
        <v>964</v>
      </c>
      <c r="B581" s="14" t="s">
        <v>1115</v>
      </c>
      <c r="C581" s="69" t="s">
        <v>1116</v>
      </c>
      <c r="D581" s="14" t="s">
        <v>944</v>
      </c>
      <c r="E581" s="14">
        <v>508944</v>
      </c>
      <c r="F581" s="14" t="s">
        <v>945</v>
      </c>
      <c r="G581" s="14" t="s">
        <v>1245</v>
      </c>
      <c r="H581" s="14" t="s">
        <v>32</v>
      </c>
      <c r="I581" s="68">
        <v>41509</v>
      </c>
      <c r="J581" s="15">
        <v>883.66</v>
      </c>
      <c r="K581" s="15">
        <f t="shared" si="98"/>
        <v>88.366</v>
      </c>
      <c r="L581" s="15">
        <f t="shared" si="99"/>
        <v>795.29399999999998</v>
      </c>
      <c r="M581" s="15">
        <v>0</v>
      </c>
      <c r="N581" s="15">
        <v>0</v>
      </c>
      <c r="O581" s="15">
        <v>0</v>
      </c>
      <c r="P581" s="15">
        <v>0</v>
      </c>
      <c r="Q581" s="15">
        <v>0</v>
      </c>
      <c r="R581" s="15">
        <v>0</v>
      </c>
      <c r="S581" s="15">
        <v>0</v>
      </c>
      <c r="T581" s="15">
        <v>0</v>
      </c>
      <c r="U581" s="15">
        <v>0</v>
      </c>
      <c r="V581" s="15">
        <v>0</v>
      </c>
      <c r="W581" s="15">
        <v>0</v>
      </c>
      <c r="X581" s="15">
        <v>0</v>
      </c>
      <c r="Y581" s="15">
        <v>0</v>
      </c>
      <c r="Z581" s="15">
        <v>0</v>
      </c>
      <c r="AA581" s="15">
        <v>0</v>
      </c>
      <c r="AB581" s="15">
        <v>0</v>
      </c>
      <c r="AC581" s="15">
        <f t="shared" si="101"/>
        <v>53.02</v>
      </c>
      <c r="AD581" s="15">
        <f t="shared" si="102"/>
        <v>159.06</v>
      </c>
      <c r="AE581" s="15">
        <f t="shared" si="102"/>
        <v>159.06</v>
      </c>
      <c r="AF581" s="15">
        <v>0</v>
      </c>
      <c r="AG581" s="15">
        <v>159.06</v>
      </c>
      <c r="AH581" s="15">
        <v>0</v>
      </c>
      <c r="AI581" s="15">
        <v>159.06</v>
      </c>
      <c r="AJ581" s="15">
        <v>106.03</v>
      </c>
      <c r="AK581" s="15">
        <v>0</v>
      </c>
      <c r="AL581" s="15"/>
      <c r="AM581" s="15"/>
      <c r="AN581" s="15">
        <f t="shared" ref="AN581:AN591" si="103">SUM(M581:AM581)</f>
        <v>795.29</v>
      </c>
      <c r="AO581" s="15">
        <f t="shared" si="95"/>
        <v>88.37</v>
      </c>
      <c r="AP581" s="80" t="s">
        <v>1624</v>
      </c>
      <c r="AQ581" s="91" t="s">
        <v>319</v>
      </c>
      <c r="AS581" s="48">
        <f t="shared" si="88"/>
        <v>4.0000000000190994E-3</v>
      </c>
    </row>
    <row r="582" spans="1:45" s="47" customFormat="1" ht="50.1" customHeight="1">
      <c r="A582" s="67" t="s">
        <v>965</v>
      </c>
      <c r="B582" s="14" t="s">
        <v>1115</v>
      </c>
      <c r="C582" s="69" t="s">
        <v>1116</v>
      </c>
      <c r="D582" s="14" t="s">
        <v>944</v>
      </c>
      <c r="E582" s="14">
        <v>508948</v>
      </c>
      <c r="F582" s="14" t="s">
        <v>945</v>
      </c>
      <c r="G582" s="14" t="s">
        <v>1245</v>
      </c>
      <c r="H582" s="46" t="s">
        <v>10</v>
      </c>
      <c r="I582" s="68">
        <v>41509</v>
      </c>
      <c r="J582" s="15">
        <v>883.66</v>
      </c>
      <c r="K582" s="15">
        <f t="shared" si="98"/>
        <v>88.366</v>
      </c>
      <c r="L582" s="15">
        <f t="shared" si="99"/>
        <v>795.29399999999998</v>
      </c>
      <c r="M582" s="15">
        <v>0</v>
      </c>
      <c r="N582" s="15">
        <v>0</v>
      </c>
      <c r="O582" s="15">
        <v>0</v>
      </c>
      <c r="P582" s="15">
        <v>0</v>
      </c>
      <c r="Q582" s="15">
        <v>0</v>
      </c>
      <c r="R582" s="15">
        <v>0</v>
      </c>
      <c r="S582" s="15">
        <v>0</v>
      </c>
      <c r="T582" s="15">
        <v>0</v>
      </c>
      <c r="U582" s="15">
        <v>0</v>
      </c>
      <c r="V582" s="15">
        <v>0</v>
      </c>
      <c r="W582" s="15">
        <v>0</v>
      </c>
      <c r="X582" s="15">
        <v>0</v>
      </c>
      <c r="Y582" s="15">
        <v>0</v>
      </c>
      <c r="Z582" s="15">
        <v>0</v>
      </c>
      <c r="AA582" s="15">
        <v>0</v>
      </c>
      <c r="AB582" s="15">
        <v>0</v>
      </c>
      <c r="AC582" s="15">
        <f t="shared" si="101"/>
        <v>53.02</v>
      </c>
      <c r="AD582" s="15">
        <f t="shared" si="102"/>
        <v>159.06</v>
      </c>
      <c r="AE582" s="15">
        <f t="shared" si="102"/>
        <v>159.06</v>
      </c>
      <c r="AF582" s="15">
        <v>0</v>
      </c>
      <c r="AG582" s="15">
        <v>159.06</v>
      </c>
      <c r="AH582" s="15">
        <v>0</v>
      </c>
      <c r="AI582" s="15">
        <v>159.06</v>
      </c>
      <c r="AJ582" s="15">
        <v>106.03</v>
      </c>
      <c r="AK582" s="15">
        <v>0</v>
      </c>
      <c r="AL582" s="15"/>
      <c r="AM582" s="15"/>
      <c r="AN582" s="15">
        <f t="shared" si="103"/>
        <v>795.29</v>
      </c>
      <c r="AO582" s="15">
        <f t="shared" si="95"/>
        <v>88.37</v>
      </c>
      <c r="AP582" s="80" t="s">
        <v>83</v>
      </c>
      <c r="AQ582" s="91" t="s">
        <v>154</v>
      </c>
      <c r="AS582" s="48">
        <f t="shared" si="88"/>
        <v>4.0000000000190994E-3</v>
      </c>
    </row>
    <row r="583" spans="1:45" s="47" customFormat="1" ht="50.1" customHeight="1">
      <c r="A583" s="67" t="s">
        <v>966</v>
      </c>
      <c r="B583" s="14" t="s">
        <v>1115</v>
      </c>
      <c r="C583" s="69" t="s">
        <v>1116</v>
      </c>
      <c r="D583" s="14" t="s">
        <v>944</v>
      </c>
      <c r="E583" s="14">
        <v>508952</v>
      </c>
      <c r="F583" s="46" t="s">
        <v>945</v>
      </c>
      <c r="G583" s="14" t="s">
        <v>1245</v>
      </c>
      <c r="H583" s="14" t="s">
        <v>10</v>
      </c>
      <c r="I583" s="68">
        <v>41509</v>
      </c>
      <c r="J583" s="15">
        <v>883.66</v>
      </c>
      <c r="K583" s="15">
        <f t="shared" si="98"/>
        <v>88.366</v>
      </c>
      <c r="L583" s="15">
        <f t="shared" si="99"/>
        <v>795.29399999999998</v>
      </c>
      <c r="M583" s="15">
        <v>0</v>
      </c>
      <c r="N583" s="15">
        <v>0</v>
      </c>
      <c r="O583" s="15">
        <v>0</v>
      </c>
      <c r="P583" s="15">
        <v>0</v>
      </c>
      <c r="Q583" s="15">
        <v>0</v>
      </c>
      <c r="R583" s="15">
        <v>0</v>
      </c>
      <c r="S583" s="15">
        <v>0</v>
      </c>
      <c r="T583" s="15">
        <v>0</v>
      </c>
      <c r="U583" s="15">
        <v>0</v>
      </c>
      <c r="V583" s="15">
        <v>0</v>
      </c>
      <c r="W583" s="15">
        <v>0</v>
      </c>
      <c r="X583" s="15">
        <v>0</v>
      </c>
      <c r="Y583" s="15">
        <v>0</v>
      </c>
      <c r="Z583" s="15">
        <v>0</v>
      </c>
      <c r="AA583" s="15">
        <v>0</v>
      </c>
      <c r="AB583" s="15">
        <v>0</v>
      </c>
      <c r="AC583" s="15">
        <f t="shared" si="101"/>
        <v>53.02</v>
      </c>
      <c r="AD583" s="15">
        <f t="shared" si="102"/>
        <v>159.06</v>
      </c>
      <c r="AE583" s="15">
        <f t="shared" si="102"/>
        <v>159.06</v>
      </c>
      <c r="AF583" s="15">
        <v>0</v>
      </c>
      <c r="AG583" s="15">
        <v>159.06</v>
      </c>
      <c r="AH583" s="15">
        <v>0</v>
      </c>
      <c r="AI583" s="15">
        <v>159.06</v>
      </c>
      <c r="AJ583" s="15">
        <v>106.03</v>
      </c>
      <c r="AK583" s="15">
        <v>0</v>
      </c>
      <c r="AL583" s="15"/>
      <c r="AM583" s="15"/>
      <c r="AN583" s="15">
        <f t="shared" si="103"/>
        <v>795.29</v>
      </c>
      <c r="AO583" s="15">
        <f t="shared" si="95"/>
        <v>88.37</v>
      </c>
      <c r="AP583" s="80" t="s">
        <v>1461</v>
      </c>
      <c r="AQ583" s="91" t="s">
        <v>175</v>
      </c>
      <c r="AS583" s="48">
        <f t="shared" si="88"/>
        <v>4.0000000000190994E-3</v>
      </c>
    </row>
    <row r="584" spans="1:45" s="47" customFormat="1" ht="50.1" customHeight="1">
      <c r="A584" s="67" t="s">
        <v>967</v>
      </c>
      <c r="B584" s="14" t="s">
        <v>1115</v>
      </c>
      <c r="C584" s="69" t="s">
        <v>1116</v>
      </c>
      <c r="D584" s="14" t="s">
        <v>944</v>
      </c>
      <c r="E584" s="14">
        <v>508956</v>
      </c>
      <c r="F584" s="46" t="s">
        <v>945</v>
      </c>
      <c r="G584" s="14" t="s">
        <v>1245</v>
      </c>
      <c r="H584" s="14" t="s">
        <v>10</v>
      </c>
      <c r="I584" s="68">
        <v>41509</v>
      </c>
      <c r="J584" s="15">
        <v>883.66</v>
      </c>
      <c r="K584" s="15">
        <f t="shared" si="98"/>
        <v>88.366</v>
      </c>
      <c r="L584" s="15">
        <f t="shared" si="99"/>
        <v>795.29399999999998</v>
      </c>
      <c r="M584" s="15">
        <v>0</v>
      </c>
      <c r="N584" s="15">
        <v>0</v>
      </c>
      <c r="O584" s="15">
        <v>0</v>
      </c>
      <c r="P584" s="15">
        <v>0</v>
      </c>
      <c r="Q584" s="15">
        <v>0</v>
      </c>
      <c r="R584" s="15">
        <v>0</v>
      </c>
      <c r="S584" s="15">
        <v>0</v>
      </c>
      <c r="T584" s="15">
        <v>0</v>
      </c>
      <c r="U584" s="15">
        <v>0</v>
      </c>
      <c r="V584" s="15">
        <v>0</v>
      </c>
      <c r="W584" s="15">
        <v>0</v>
      </c>
      <c r="X584" s="15">
        <v>0</v>
      </c>
      <c r="Y584" s="15">
        <v>0</v>
      </c>
      <c r="Z584" s="15">
        <v>0</v>
      </c>
      <c r="AA584" s="15">
        <v>0</v>
      </c>
      <c r="AB584" s="15">
        <v>0</v>
      </c>
      <c r="AC584" s="15">
        <f t="shared" si="101"/>
        <v>53.02</v>
      </c>
      <c r="AD584" s="15">
        <f t="shared" si="102"/>
        <v>159.06</v>
      </c>
      <c r="AE584" s="15">
        <f t="shared" si="102"/>
        <v>159.06</v>
      </c>
      <c r="AF584" s="15">
        <v>0</v>
      </c>
      <c r="AG584" s="15">
        <v>159.06</v>
      </c>
      <c r="AH584" s="15">
        <v>0</v>
      </c>
      <c r="AI584" s="15">
        <v>159.06</v>
      </c>
      <c r="AJ584" s="15">
        <v>106.03</v>
      </c>
      <c r="AK584" s="15">
        <v>0</v>
      </c>
      <c r="AL584" s="15"/>
      <c r="AM584" s="15"/>
      <c r="AN584" s="15">
        <f t="shared" si="103"/>
        <v>795.29</v>
      </c>
      <c r="AO584" s="15">
        <f t="shared" si="95"/>
        <v>88.37</v>
      </c>
      <c r="AP584" s="80" t="s">
        <v>1827</v>
      </c>
      <c r="AQ584" s="91" t="s">
        <v>1280</v>
      </c>
      <c r="AS584" s="48">
        <f t="shared" si="88"/>
        <v>4.0000000000190994E-3</v>
      </c>
    </row>
    <row r="585" spans="1:45" s="47" customFormat="1" ht="50.1" customHeight="1">
      <c r="A585" s="55" t="s">
        <v>1054</v>
      </c>
      <c r="B585" s="14" t="s">
        <v>669</v>
      </c>
      <c r="C585" s="69" t="s">
        <v>1669</v>
      </c>
      <c r="D585" s="14" t="s">
        <v>96</v>
      </c>
      <c r="E585" s="14" t="s">
        <v>1056</v>
      </c>
      <c r="F585" s="46" t="s">
        <v>1007</v>
      </c>
      <c r="G585" s="14" t="s">
        <v>1245</v>
      </c>
      <c r="H585" s="14" t="s">
        <v>33</v>
      </c>
      <c r="I585" s="68">
        <v>41509</v>
      </c>
      <c r="J585" s="15">
        <v>748.06</v>
      </c>
      <c r="K585" s="15">
        <f t="shared" si="98"/>
        <v>74.805999999999997</v>
      </c>
      <c r="L585" s="15">
        <f t="shared" si="99"/>
        <v>673.25399999999991</v>
      </c>
      <c r="M585" s="15">
        <v>0</v>
      </c>
      <c r="N585" s="15">
        <v>0</v>
      </c>
      <c r="O585" s="15">
        <v>0</v>
      </c>
      <c r="P585" s="15">
        <v>0</v>
      </c>
      <c r="Q585" s="15">
        <v>0</v>
      </c>
      <c r="R585" s="15">
        <v>0</v>
      </c>
      <c r="S585" s="15">
        <v>0</v>
      </c>
      <c r="T585" s="15">
        <v>0</v>
      </c>
      <c r="U585" s="15">
        <v>0</v>
      </c>
      <c r="V585" s="15">
        <v>0</v>
      </c>
      <c r="W585" s="15">
        <v>0</v>
      </c>
      <c r="X585" s="15">
        <v>0</v>
      </c>
      <c r="Y585" s="15">
        <v>0</v>
      </c>
      <c r="Z585" s="15">
        <v>0</v>
      </c>
      <c r="AA585" s="15">
        <v>0</v>
      </c>
      <c r="AB585" s="15">
        <v>0</v>
      </c>
      <c r="AC585" s="15">
        <f>86.06+5.16</f>
        <v>91.22</v>
      </c>
      <c r="AD585" s="15">
        <f>119.16+15.49</f>
        <v>134.65</v>
      </c>
      <c r="AE585" s="15">
        <f>119.16+15.49</f>
        <v>134.65</v>
      </c>
      <c r="AF585" s="15">
        <v>0</v>
      </c>
      <c r="AG585" s="15">
        <v>134.65</v>
      </c>
      <c r="AH585" s="15">
        <v>0</v>
      </c>
      <c r="AI585" s="15">
        <v>134.65</v>
      </c>
      <c r="AJ585" s="15">
        <v>43.43</v>
      </c>
      <c r="AK585" s="15">
        <v>0</v>
      </c>
      <c r="AL585" s="15"/>
      <c r="AM585" s="15"/>
      <c r="AN585" s="15">
        <f t="shared" si="103"/>
        <v>673.24999999999989</v>
      </c>
      <c r="AO585" s="15">
        <f t="shared" si="95"/>
        <v>74.810000000000059</v>
      </c>
      <c r="AP585" s="80" t="s">
        <v>1114</v>
      </c>
      <c r="AQ585" s="91" t="s">
        <v>607</v>
      </c>
      <c r="AS585" s="48">
        <f t="shared" si="88"/>
        <v>4.0000000000190994E-3</v>
      </c>
    </row>
    <row r="586" spans="1:45" s="47" customFormat="1" ht="50.1" customHeight="1">
      <c r="A586" s="67" t="s">
        <v>1055</v>
      </c>
      <c r="B586" s="14" t="s">
        <v>669</v>
      </c>
      <c r="C586" s="69" t="s">
        <v>1669</v>
      </c>
      <c r="D586" s="14" t="s">
        <v>96</v>
      </c>
      <c r="E586" s="14" t="s">
        <v>1057</v>
      </c>
      <c r="F586" s="46" t="s">
        <v>1007</v>
      </c>
      <c r="G586" s="14" t="s">
        <v>1245</v>
      </c>
      <c r="H586" s="14" t="s">
        <v>33</v>
      </c>
      <c r="I586" s="68">
        <v>41509</v>
      </c>
      <c r="J586" s="15">
        <v>748.06</v>
      </c>
      <c r="K586" s="15">
        <f t="shared" si="98"/>
        <v>74.805999999999997</v>
      </c>
      <c r="L586" s="15">
        <f t="shared" si="99"/>
        <v>673.25399999999991</v>
      </c>
      <c r="M586" s="15">
        <v>0</v>
      </c>
      <c r="N586" s="15">
        <v>0</v>
      </c>
      <c r="O586" s="15">
        <v>0</v>
      </c>
      <c r="P586" s="15">
        <v>0</v>
      </c>
      <c r="Q586" s="15">
        <v>0</v>
      </c>
      <c r="R586" s="15">
        <v>0</v>
      </c>
      <c r="S586" s="15">
        <v>0</v>
      </c>
      <c r="T586" s="15">
        <v>0</v>
      </c>
      <c r="U586" s="15">
        <v>0</v>
      </c>
      <c r="V586" s="15">
        <v>0</v>
      </c>
      <c r="W586" s="15">
        <v>0</v>
      </c>
      <c r="X586" s="15">
        <v>0</v>
      </c>
      <c r="Y586" s="15">
        <v>0</v>
      </c>
      <c r="Z586" s="15">
        <v>0</v>
      </c>
      <c r="AA586" s="15">
        <v>0</v>
      </c>
      <c r="AB586" s="15">
        <v>0</v>
      </c>
      <c r="AC586" s="15">
        <f>86.06+5.16</f>
        <v>91.22</v>
      </c>
      <c r="AD586" s="15">
        <f>119.16+15.49</f>
        <v>134.65</v>
      </c>
      <c r="AE586" s="15">
        <f>119.16+15.49</f>
        <v>134.65</v>
      </c>
      <c r="AF586" s="15">
        <v>0</v>
      </c>
      <c r="AG586" s="15">
        <v>134.65</v>
      </c>
      <c r="AH586" s="15">
        <v>0</v>
      </c>
      <c r="AI586" s="15">
        <v>134.65</v>
      </c>
      <c r="AJ586" s="15">
        <v>43.43</v>
      </c>
      <c r="AK586" s="15">
        <v>0</v>
      </c>
      <c r="AL586" s="15"/>
      <c r="AM586" s="15"/>
      <c r="AN586" s="15">
        <f t="shared" si="103"/>
        <v>673.24999999999989</v>
      </c>
      <c r="AO586" s="15">
        <f t="shared" si="95"/>
        <v>74.810000000000059</v>
      </c>
      <c r="AP586" s="80" t="s">
        <v>1301</v>
      </c>
      <c r="AQ586" s="91" t="s">
        <v>129</v>
      </c>
      <c r="AS586" s="48">
        <f t="shared" si="88"/>
        <v>4.0000000000190994E-3</v>
      </c>
    </row>
    <row r="587" spans="1:45" s="47" customFormat="1" ht="50.1" customHeight="1">
      <c r="A587" s="55" t="s">
        <v>1067</v>
      </c>
      <c r="B587" s="14" t="s">
        <v>387</v>
      </c>
      <c r="C587" s="46" t="s">
        <v>1008</v>
      </c>
      <c r="D587" s="14" t="s">
        <v>99</v>
      </c>
      <c r="E587" s="14" t="s">
        <v>1068</v>
      </c>
      <c r="F587" s="46" t="s">
        <v>1009</v>
      </c>
      <c r="G587" s="14" t="s">
        <v>1245</v>
      </c>
      <c r="H587" s="14" t="s">
        <v>25</v>
      </c>
      <c r="I587" s="68">
        <v>41486</v>
      </c>
      <c r="J587" s="15">
        <v>15462.05</v>
      </c>
      <c r="K587" s="15">
        <f t="shared" si="98"/>
        <v>1546.2049999999999</v>
      </c>
      <c r="L587" s="15">
        <f t="shared" si="99"/>
        <v>13915.844999999999</v>
      </c>
      <c r="M587" s="15">
        <v>0</v>
      </c>
      <c r="N587" s="15">
        <v>0</v>
      </c>
      <c r="O587" s="15">
        <v>0</v>
      </c>
      <c r="P587" s="15">
        <v>0</v>
      </c>
      <c r="Q587" s="15">
        <v>0</v>
      </c>
      <c r="R587" s="15">
        <v>0</v>
      </c>
      <c r="S587" s="15">
        <v>0</v>
      </c>
      <c r="T587" s="15">
        <v>0</v>
      </c>
      <c r="U587" s="15">
        <v>0</v>
      </c>
      <c r="V587" s="15">
        <v>0</v>
      </c>
      <c r="W587" s="15">
        <v>0</v>
      </c>
      <c r="X587" s="15">
        <v>0</v>
      </c>
      <c r="Y587" s="15">
        <v>0</v>
      </c>
      <c r="Z587" s="15">
        <v>0</v>
      </c>
      <c r="AA587" s="15">
        <v>0</v>
      </c>
      <c r="AB587" s="15">
        <v>0</v>
      </c>
      <c r="AC587" s="15">
        <v>1138.79</v>
      </c>
      <c r="AD587" s="15">
        <f>2462.98+320.19</f>
        <v>2783.17</v>
      </c>
      <c r="AE587" s="15">
        <f>2462.98+320.19</f>
        <v>2783.17</v>
      </c>
      <c r="AF587" s="15">
        <v>0</v>
      </c>
      <c r="AG587" s="15">
        <f>2462.98+320.19</f>
        <v>2783.17</v>
      </c>
      <c r="AH587" s="15">
        <v>0</v>
      </c>
      <c r="AI587" s="15">
        <v>2783.17</v>
      </c>
      <c r="AJ587" s="15">
        <v>1644.37</v>
      </c>
      <c r="AK587" s="15">
        <v>0</v>
      </c>
      <c r="AL587" s="15"/>
      <c r="AM587" s="15"/>
      <c r="AN587" s="15">
        <f t="shared" si="103"/>
        <v>13915.84</v>
      </c>
      <c r="AO587" s="15">
        <f t="shared" si="95"/>
        <v>1546.2099999999991</v>
      </c>
      <c r="AP587" s="80" t="s">
        <v>119</v>
      </c>
      <c r="AQ587" s="91" t="s">
        <v>1582</v>
      </c>
      <c r="AS587" s="48">
        <f t="shared" si="88"/>
        <v>4.9999999991996447E-3</v>
      </c>
    </row>
    <row r="588" spans="1:45" s="47" customFormat="1" ht="50.1" customHeight="1">
      <c r="A588" s="55" t="s">
        <v>1118</v>
      </c>
      <c r="B588" s="14" t="s">
        <v>398</v>
      </c>
      <c r="C588" s="14" t="s">
        <v>1119</v>
      </c>
      <c r="D588" s="14" t="s">
        <v>96</v>
      </c>
      <c r="E588" s="14" t="s">
        <v>1120</v>
      </c>
      <c r="F588" s="66">
        <v>2920</v>
      </c>
      <c r="G588" s="14" t="s">
        <v>1245</v>
      </c>
      <c r="H588" s="46" t="s">
        <v>10</v>
      </c>
      <c r="I588" s="68">
        <v>41676</v>
      </c>
      <c r="J588" s="15">
        <v>1584.92</v>
      </c>
      <c r="K588" s="15">
        <f t="shared" si="98"/>
        <v>158.49200000000002</v>
      </c>
      <c r="L588" s="15">
        <f t="shared" si="99"/>
        <v>1426.4280000000001</v>
      </c>
      <c r="M588" s="15">
        <v>0</v>
      </c>
      <c r="N588" s="15">
        <v>0</v>
      </c>
      <c r="O588" s="15">
        <v>0</v>
      </c>
      <c r="P588" s="15">
        <v>0</v>
      </c>
      <c r="Q588" s="15">
        <v>0</v>
      </c>
      <c r="R588" s="15">
        <v>0</v>
      </c>
      <c r="S588" s="15">
        <v>0</v>
      </c>
      <c r="T588" s="15">
        <v>0</v>
      </c>
      <c r="U588" s="15">
        <v>0</v>
      </c>
      <c r="V588" s="15">
        <v>0</v>
      </c>
      <c r="W588" s="15">
        <v>0</v>
      </c>
      <c r="X588" s="15">
        <v>0</v>
      </c>
      <c r="Y588" s="15">
        <v>0</v>
      </c>
      <c r="Z588" s="15">
        <v>0</v>
      </c>
      <c r="AA588" s="15">
        <v>0</v>
      </c>
      <c r="AB588" s="15">
        <f>0</f>
        <v>0</v>
      </c>
      <c r="AC588" s="15">
        <v>0</v>
      </c>
      <c r="AD588" s="15">
        <v>261.52</v>
      </c>
      <c r="AE588" s="15">
        <v>285.27999999999997</v>
      </c>
      <c r="AF588" s="15">
        <v>0</v>
      </c>
      <c r="AG588" s="15">
        <f>252.46+32.82</f>
        <v>285.28000000000003</v>
      </c>
      <c r="AH588" s="15">
        <v>0</v>
      </c>
      <c r="AI588" s="15">
        <v>285.27999999999997</v>
      </c>
      <c r="AJ588" s="15">
        <v>285.27999999999997</v>
      </c>
      <c r="AK588" s="15">
        <v>23.79</v>
      </c>
      <c r="AL588" s="15"/>
      <c r="AM588" s="15"/>
      <c r="AN588" s="15">
        <f t="shared" si="103"/>
        <v>1426.4299999999998</v>
      </c>
      <c r="AO588" s="15">
        <f t="shared" si="95"/>
        <v>158.49000000000024</v>
      </c>
      <c r="AP588" s="80" t="s">
        <v>119</v>
      </c>
      <c r="AQ588" s="91" t="s">
        <v>1366</v>
      </c>
      <c r="AS588" s="48">
        <f t="shared" si="88"/>
        <v>-1.9999999997253326E-3</v>
      </c>
    </row>
    <row r="589" spans="1:45" s="47" customFormat="1" ht="50.1" customHeight="1">
      <c r="A589" s="67" t="s">
        <v>1121</v>
      </c>
      <c r="B589" s="14" t="s">
        <v>398</v>
      </c>
      <c r="C589" s="14" t="s">
        <v>1119</v>
      </c>
      <c r="D589" s="14" t="s">
        <v>96</v>
      </c>
      <c r="E589" s="14" t="s">
        <v>1122</v>
      </c>
      <c r="F589" s="66">
        <v>2920</v>
      </c>
      <c r="G589" s="14" t="s">
        <v>1245</v>
      </c>
      <c r="H589" s="46" t="s">
        <v>10</v>
      </c>
      <c r="I589" s="68">
        <v>41676</v>
      </c>
      <c r="J589" s="15">
        <v>1584.92</v>
      </c>
      <c r="K589" s="15">
        <f t="shared" ref="K589:K591" si="104">J589*10%</f>
        <v>158.49200000000002</v>
      </c>
      <c r="L589" s="15">
        <f t="shared" ref="L589:L591" si="105">J589-K589</f>
        <v>1426.4280000000001</v>
      </c>
      <c r="M589" s="15">
        <v>0</v>
      </c>
      <c r="N589" s="15">
        <v>0</v>
      </c>
      <c r="O589" s="15">
        <v>0</v>
      </c>
      <c r="P589" s="15">
        <v>0</v>
      </c>
      <c r="Q589" s="15">
        <v>0</v>
      </c>
      <c r="R589" s="15">
        <v>0</v>
      </c>
      <c r="S589" s="15">
        <v>0</v>
      </c>
      <c r="T589" s="15">
        <v>0</v>
      </c>
      <c r="U589" s="15">
        <v>0</v>
      </c>
      <c r="V589" s="15">
        <v>0</v>
      </c>
      <c r="W589" s="15">
        <v>0</v>
      </c>
      <c r="X589" s="15">
        <v>0</v>
      </c>
      <c r="Y589" s="15">
        <v>0</v>
      </c>
      <c r="Z589" s="15">
        <v>0</v>
      </c>
      <c r="AA589" s="15">
        <v>0</v>
      </c>
      <c r="AB589" s="15">
        <f>0</f>
        <v>0</v>
      </c>
      <c r="AC589" s="15">
        <v>0</v>
      </c>
      <c r="AD589" s="15">
        <v>261.52</v>
      </c>
      <c r="AE589" s="15">
        <v>285.27999999999997</v>
      </c>
      <c r="AF589" s="15">
        <v>0</v>
      </c>
      <c r="AG589" s="15">
        <f>252.46+32.82</f>
        <v>285.28000000000003</v>
      </c>
      <c r="AH589" s="15">
        <v>0</v>
      </c>
      <c r="AI589" s="15">
        <v>285.27999999999997</v>
      </c>
      <c r="AJ589" s="15">
        <v>285.27999999999997</v>
      </c>
      <c r="AK589" s="15">
        <v>23.79</v>
      </c>
      <c r="AL589" s="15"/>
      <c r="AM589" s="15"/>
      <c r="AN589" s="15">
        <f t="shared" si="103"/>
        <v>1426.4299999999998</v>
      </c>
      <c r="AO589" s="15">
        <f t="shared" si="95"/>
        <v>158.49000000000024</v>
      </c>
      <c r="AP589" s="80" t="s">
        <v>119</v>
      </c>
      <c r="AQ589" s="91" t="s">
        <v>1366</v>
      </c>
      <c r="AS589" s="48">
        <f t="shared" ref="AS589:AS657" si="106">L589-AN589</f>
        <v>-1.9999999997253326E-3</v>
      </c>
    </row>
    <row r="590" spans="1:45" s="47" customFormat="1" ht="50.1" customHeight="1">
      <c r="A590" s="67" t="s">
        <v>1123</v>
      </c>
      <c r="B590" s="14" t="s">
        <v>1124</v>
      </c>
      <c r="C590" s="14" t="s">
        <v>1119</v>
      </c>
      <c r="D590" s="14" t="s">
        <v>96</v>
      </c>
      <c r="E590" s="14" t="s">
        <v>1125</v>
      </c>
      <c r="F590" s="66">
        <v>2920</v>
      </c>
      <c r="G590" s="14" t="s">
        <v>1245</v>
      </c>
      <c r="H590" s="46" t="s">
        <v>10</v>
      </c>
      <c r="I590" s="68">
        <v>41676</v>
      </c>
      <c r="J590" s="15">
        <v>2615.42</v>
      </c>
      <c r="K590" s="15">
        <f t="shared" si="104"/>
        <v>261.54200000000003</v>
      </c>
      <c r="L590" s="15">
        <f t="shared" si="105"/>
        <v>2353.8780000000002</v>
      </c>
      <c r="M590" s="15">
        <v>0</v>
      </c>
      <c r="N590" s="15">
        <v>0</v>
      </c>
      <c r="O590" s="15">
        <v>0</v>
      </c>
      <c r="P590" s="15">
        <v>0</v>
      </c>
      <c r="Q590" s="15">
        <v>0</v>
      </c>
      <c r="R590" s="15">
        <v>0</v>
      </c>
      <c r="S590" s="15">
        <v>0</v>
      </c>
      <c r="T590" s="15">
        <v>0</v>
      </c>
      <c r="U590" s="15">
        <v>0</v>
      </c>
      <c r="V590" s="15">
        <v>0</v>
      </c>
      <c r="W590" s="15">
        <v>0</v>
      </c>
      <c r="X590" s="15">
        <v>0</v>
      </c>
      <c r="Y590" s="15">
        <v>0</v>
      </c>
      <c r="Z590" s="15">
        <v>0</v>
      </c>
      <c r="AA590" s="15">
        <v>0</v>
      </c>
      <c r="AB590" s="15">
        <v>0</v>
      </c>
      <c r="AC590" s="15">
        <v>0</v>
      </c>
      <c r="AD590" s="15">
        <v>431.55</v>
      </c>
      <c r="AE590" s="15">
        <v>470.78</v>
      </c>
      <c r="AF590" s="15">
        <v>0</v>
      </c>
      <c r="AG590" s="15">
        <f>416.62+54.16</f>
        <v>470.78</v>
      </c>
      <c r="AH590" s="15">
        <v>0</v>
      </c>
      <c r="AI590" s="15">
        <v>470.78</v>
      </c>
      <c r="AJ590" s="15">
        <v>470.78</v>
      </c>
      <c r="AK590" s="15">
        <v>39.21</v>
      </c>
      <c r="AL590" s="15"/>
      <c r="AM590" s="15"/>
      <c r="AN590" s="15">
        <f t="shared" si="103"/>
        <v>2353.88</v>
      </c>
      <c r="AO590" s="15">
        <f t="shared" si="95"/>
        <v>261.53999999999996</v>
      </c>
      <c r="AP590" s="80" t="s">
        <v>1334</v>
      </c>
      <c r="AQ590" s="91" t="s">
        <v>1363</v>
      </c>
      <c r="AS590" s="48">
        <f t="shared" si="106"/>
        <v>-1.9999999999527063E-3</v>
      </c>
    </row>
    <row r="591" spans="1:45" s="5" customFormat="1" ht="50.1" customHeight="1">
      <c r="A591" s="67" t="s">
        <v>1126</v>
      </c>
      <c r="B591" s="14" t="s">
        <v>1124</v>
      </c>
      <c r="C591" s="14" t="s">
        <v>1119</v>
      </c>
      <c r="D591" s="14" t="s">
        <v>96</v>
      </c>
      <c r="E591" s="14" t="s">
        <v>1127</v>
      </c>
      <c r="F591" s="66">
        <v>2920</v>
      </c>
      <c r="G591" s="14" t="s">
        <v>1245</v>
      </c>
      <c r="H591" s="46" t="s">
        <v>10</v>
      </c>
      <c r="I591" s="68">
        <v>41676</v>
      </c>
      <c r="J591" s="15">
        <v>2615.42</v>
      </c>
      <c r="K591" s="15">
        <f t="shared" si="104"/>
        <v>261.54200000000003</v>
      </c>
      <c r="L591" s="15">
        <f t="shared" si="105"/>
        <v>2353.8780000000002</v>
      </c>
      <c r="M591" s="15">
        <v>0</v>
      </c>
      <c r="N591" s="15">
        <v>0</v>
      </c>
      <c r="O591" s="15">
        <v>0</v>
      </c>
      <c r="P591" s="15">
        <v>0</v>
      </c>
      <c r="Q591" s="15">
        <v>0</v>
      </c>
      <c r="R591" s="15">
        <v>0</v>
      </c>
      <c r="S591" s="15">
        <v>0</v>
      </c>
      <c r="T591" s="15">
        <v>0</v>
      </c>
      <c r="U591" s="15">
        <v>0</v>
      </c>
      <c r="V591" s="15">
        <v>0</v>
      </c>
      <c r="W591" s="15">
        <v>0</v>
      </c>
      <c r="X591" s="15">
        <v>0</v>
      </c>
      <c r="Y591" s="15">
        <v>0</v>
      </c>
      <c r="Z591" s="15">
        <v>0</v>
      </c>
      <c r="AA591" s="15">
        <v>0</v>
      </c>
      <c r="AB591" s="15">
        <v>0</v>
      </c>
      <c r="AC591" s="15">
        <v>0</v>
      </c>
      <c r="AD591" s="15">
        <v>431.55</v>
      </c>
      <c r="AE591" s="15">
        <v>470.78</v>
      </c>
      <c r="AF591" s="15">
        <v>0</v>
      </c>
      <c r="AG591" s="15">
        <f>416.62+54.16</f>
        <v>470.78</v>
      </c>
      <c r="AH591" s="15">
        <v>0</v>
      </c>
      <c r="AI591" s="15">
        <v>470.78</v>
      </c>
      <c r="AJ591" s="15">
        <v>470.78</v>
      </c>
      <c r="AK591" s="15">
        <v>39.21</v>
      </c>
      <c r="AL591" s="15"/>
      <c r="AM591" s="15"/>
      <c r="AN591" s="15">
        <f t="shared" si="103"/>
        <v>2353.88</v>
      </c>
      <c r="AO591" s="15">
        <f t="shared" si="95"/>
        <v>261.53999999999996</v>
      </c>
      <c r="AP591" s="80" t="s">
        <v>1334</v>
      </c>
      <c r="AQ591" s="91" t="s">
        <v>1363</v>
      </c>
      <c r="AS591" s="34">
        <f t="shared" si="106"/>
        <v>-1.9999999999527063E-3</v>
      </c>
    </row>
    <row r="592" spans="1:45" s="5" customFormat="1" ht="50.1" customHeight="1">
      <c r="A592" s="55" t="s">
        <v>1112</v>
      </c>
      <c r="B592" s="46" t="s">
        <v>1010</v>
      </c>
      <c r="C592" s="46" t="s">
        <v>1011</v>
      </c>
      <c r="D592" s="14" t="s">
        <v>1012</v>
      </c>
      <c r="E592" s="46" t="s">
        <v>1051</v>
      </c>
      <c r="F592" s="14" t="s">
        <v>1013</v>
      </c>
      <c r="G592" s="14" t="s">
        <v>1245</v>
      </c>
      <c r="H592" s="14" t="s">
        <v>25</v>
      </c>
      <c r="I592" s="68">
        <v>41541</v>
      </c>
      <c r="J592" s="15">
        <v>48780.14</v>
      </c>
      <c r="K592" s="15">
        <f t="shared" ref="K592" si="107">+J592*0.1</f>
        <v>4878.0140000000001</v>
      </c>
      <c r="L592" s="15">
        <f t="shared" ref="L592" si="108">+J592-K592</f>
        <v>43902.125999999997</v>
      </c>
      <c r="M592" s="15">
        <v>0</v>
      </c>
      <c r="N592" s="15">
        <v>0</v>
      </c>
      <c r="O592" s="15">
        <v>0</v>
      </c>
      <c r="P592" s="15">
        <v>0</v>
      </c>
      <c r="Q592" s="15">
        <v>0</v>
      </c>
      <c r="R592" s="15">
        <v>0</v>
      </c>
      <c r="S592" s="15">
        <v>0</v>
      </c>
      <c r="T592" s="15">
        <v>0</v>
      </c>
      <c r="U592" s="15">
        <v>0</v>
      </c>
      <c r="V592" s="15">
        <v>0</v>
      </c>
      <c r="W592" s="15">
        <v>0</v>
      </c>
      <c r="X592" s="15">
        <v>0</v>
      </c>
      <c r="Y592" s="15">
        <v>0</v>
      </c>
      <c r="Z592" s="15">
        <v>0</v>
      </c>
      <c r="AA592" s="15">
        <v>0</v>
      </c>
      <c r="AB592" s="15">
        <v>0</v>
      </c>
      <c r="AC592" s="15">
        <f>3237.61+420.89</f>
        <v>3658.5</v>
      </c>
      <c r="AD592" s="15">
        <f>7770.29+1010.14</f>
        <v>8780.43</v>
      </c>
      <c r="AE592" s="15">
        <f>7770.29+1010.14</f>
        <v>8780.43</v>
      </c>
      <c r="AF592" s="15">
        <v>0</v>
      </c>
      <c r="AG592" s="15">
        <v>8780.43</v>
      </c>
      <c r="AH592" s="15">
        <v>0</v>
      </c>
      <c r="AI592" s="15">
        <v>8780.43</v>
      </c>
      <c r="AJ592" s="15">
        <v>5121.91</v>
      </c>
      <c r="AK592" s="15">
        <v>0</v>
      </c>
      <c r="AL592" s="15"/>
      <c r="AM592" s="15"/>
      <c r="AN592" s="15">
        <f>SUM(M592:AM592)</f>
        <v>43902.130000000005</v>
      </c>
      <c r="AO592" s="15">
        <f t="shared" si="95"/>
        <v>4878.0099999999948</v>
      </c>
      <c r="AP592" s="80" t="s">
        <v>119</v>
      </c>
      <c r="AQ592" s="91" t="s">
        <v>1681</v>
      </c>
      <c r="AS592" s="34">
        <f t="shared" si="106"/>
        <v>-4.0000000080908649E-3</v>
      </c>
    </row>
    <row r="593" spans="1:45" s="5" customFormat="1" ht="50.1" customHeight="1">
      <c r="A593" s="67" t="s">
        <v>667</v>
      </c>
      <c r="B593" s="14" t="s">
        <v>665</v>
      </c>
      <c r="C593" s="14" t="s">
        <v>1244</v>
      </c>
      <c r="D593" s="14" t="s">
        <v>162</v>
      </c>
      <c r="E593" s="14">
        <v>48757881</v>
      </c>
      <c r="F593" s="46" t="s">
        <v>666</v>
      </c>
      <c r="G593" s="14" t="s">
        <v>1244</v>
      </c>
      <c r="H593" s="14" t="s">
        <v>10</v>
      </c>
      <c r="I593" s="58">
        <v>40724</v>
      </c>
      <c r="J593" s="15">
        <v>1083.67</v>
      </c>
      <c r="K593" s="15">
        <f t="shared" ref="K593" si="109">+J593*0.1</f>
        <v>108.36700000000002</v>
      </c>
      <c r="L593" s="15">
        <f t="shared" ref="L593" si="110">+J593-K593</f>
        <v>975.30300000000011</v>
      </c>
      <c r="M593" s="15">
        <v>0</v>
      </c>
      <c r="N593" s="15">
        <v>0</v>
      </c>
      <c r="O593" s="15">
        <v>0</v>
      </c>
      <c r="P593" s="15">
        <v>0</v>
      </c>
      <c r="Q593" s="15">
        <v>0</v>
      </c>
      <c r="R593" s="15">
        <v>0</v>
      </c>
      <c r="S593" s="15">
        <v>0</v>
      </c>
      <c r="T593" s="15">
        <v>0</v>
      </c>
      <c r="U593" s="15">
        <v>0</v>
      </c>
      <c r="V593" s="15">
        <v>0</v>
      </c>
      <c r="W593" s="15">
        <v>0</v>
      </c>
      <c r="X593" s="15">
        <v>0</v>
      </c>
      <c r="Y593" s="15">
        <v>0</v>
      </c>
      <c r="Z593" s="15">
        <v>120.29</v>
      </c>
      <c r="AA593" s="15">
        <v>195.06</v>
      </c>
      <c r="AB593" s="15">
        <v>-11.09</v>
      </c>
      <c r="AC593" s="15">
        <v>195.06</v>
      </c>
      <c r="AD593" s="15">
        <v>195.06</v>
      </c>
      <c r="AE593" s="15">
        <v>183.39</v>
      </c>
      <c r="AF593" s="15">
        <v>0</v>
      </c>
      <c r="AG593" s="15">
        <v>97.53</v>
      </c>
      <c r="AH593" s="15">
        <v>0</v>
      </c>
      <c r="AI593" s="15">
        <v>0</v>
      </c>
      <c r="AJ593" s="15">
        <v>0</v>
      </c>
      <c r="AK593" s="15">
        <v>0</v>
      </c>
      <c r="AL593" s="15"/>
      <c r="AM593" s="15"/>
      <c r="AN593" s="15">
        <f t="shared" ref="AN593:AN594" si="111">SUM(M593:AM593)</f>
        <v>975.30000000000007</v>
      </c>
      <c r="AO593" s="15">
        <f t="shared" si="95"/>
        <v>108.37</v>
      </c>
      <c r="AP593" s="80" t="s">
        <v>1805</v>
      </c>
      <c r="AQ593" s="91" t="s">
        <v>1938</v>
      </c>
      <c r="AS593" s="34">
        <f t="shared" si="106"/>
        <v>3.0000000000427463E-3</v>
      </c>
    </row>
    <row r="594" spans="1:45" s="5" customFormat="1" ht="50.1" customHeight="1" thickBot="1">
      <c r="A594" s="173" t="s">
        <v>668</v>
      </c>
      <c r="B594" s="183" t="s">
        <v>669</v>
      </c>
      <c r="C594" s="183" t="s">
        <v>1244</v>
      </c>
      <c r="D594" s="183" t="s">
        <v>96</v>
      </c>
      <c r="E594" s="183" t="s">
        <v>670</v>
      </c>
      <c r="F594" s="174" t="s">
        <v>369</v>
      </c>
      <c r="G594" s="183" t="s">
        <v>1244</v>
      </c>
      <c r="H594" s="183" t="s">
        <v>32</v>
      </c>
      <c r="I594" s="175">
        <v>40502</v>
      </c>
      <c r="J594" s="152">
        <v>749.19</v>
      </c>
      <c r="K594" s="152">
        <f t="shared" ref="K594:K596" si="112">+J594*0.1</f>
        <v>74.919000000000011</v>
      </c>
      <c r="L594" s="152">
        <f t="shared" ref="L594:L596" si="113">+J594-K594</f>
        <v>674.27100000000007</v>
      </c>
      <c r="M594" s="152">
        <v>0</v>
      </c>
      <c r="N594" s="152">
        <v>0</v>
      </c>
      <c r="O594" s="152">
        <v>0</v>
      </c>
      <c r="P594" s="152">
        <v>0</v>
      </c>
      <c r="Q594" s="152">
        <v>0</v>
      </c>
      <c r="R594" s="152">
        <v>0</v>
      </c>
      <c r="S594" s="152">
        <v>0</v>
      </c>
      <c r="T594" s="152">
        <v>0</v>
      </c>
      <c r="U594" s="152">
        <v>0</v>
      </c>
      <c r="V594" s="152">
        <v>0</v>
      </c>
      <c r="W594" s="152">
        <v>0</v>
      </c>
      <c r="X594" s="152">
        <v>0</v>
      </c>
      <c r="Y594" s="152">
        <v>0</v>
      </c>
      <c r="Z594" s="152">
        <v>144.59</v>
      </c>
      <c r="AA594" s="152">
        <v>134.85</v>
      </c>
      <c r="AB594" s="152">
        <v>6.75</v>
      </c>
      <c r="AC594" s="152">
        <v>134.85</v>
      </c>
      <c r="AD594" s="152">
        <v>134.85</v>
      </c>
      <c r="AE594" s="152">
        <v>118.38</v>
      </c>
      <c r="AF594" s="152">
        <v>0</v>
      </c>
      <c r="AG594" s="152">
        <v>0</v>
      </c>
      <c r="AH594" s="152">
        <v>0</v>
      </c>
      <c r="AI594" s="152">
        <v>0</v>
      </c>
      <c r="AJ594" s="152">
        <v>0</v>
      </c>
      <c r="AK594" s="152">
        <v>0</v>
      </c>
      <c r="AL594" s="152"/>
      <c r="AM594" s="152"/>
      <c r="AN594" s="15">
        <f t="shared" si="111"/>
        <v>674.27</v>
      </c>
      <c r="AO594" s="152">
        <f t="shared" ref="AO594" si="114">J594-AN594</f>
        <v>74.920000000000073</v>
      </c>
      <c r="AP594" s="82" t="s">
        <v>1752</v>
      </c>
      <c r="AQ594" s="92" t="s">
        <v>1595</v>
      </c>
      <c r="AS594" s="34">
        <f t="shared" ref="AS594" si="115">L594-AN594</f>
        <v>1.00000000009004E-3</v>
      </c>
    </row>
    <row r="595" spans="1:45" s="7" customFormat="1" ht="49.5" customHeight="1" thickBot="1">
      <c r="A595" s="244" t="s">
        <v>420</v>
      </c>
      <c r="B595" s="245"/>
      <c r="C595" s="245"/>
      <c r="D595" s="245"/>
      <c r="E595" s="245"/>
      <c r="F595" s="245"/>
      <c r="G595" s="245"/>
      <c r="H595" s="245"/>
      <c r="I595" s="147"/>
      <c r="J595" s="148">
        <f t="shared" ref="J595:AO595" si="116">SUM(J38:J594)</f>
        <v>1435561.9300000004</v>
      </c>
      <c r="K595" s="148">
        <f t="shared" si="116"/>
        <v>143556.19300000006</v>
      </c>
      <c r="L595" s="148">
        <f t="shared" si="116"/>
        <v>1292005.7370000025</v>
      </c>
      <c r="M595" s="148">
        <f t="shared" si="116"/>
        <v>0</v>
      </c>
      <c r="N595" s="148">
        <f t="shared" si="116"/>
        <v>0</v>
      </c>
      <c r="O595" s="148">
        <f t="shared" si="116"/>
        <v>0</v>
      </c>
      <c r="P595" s="148">
        <f t="shared" si="116"/>
        <v>0</v>
      </c>
      <c r="Q595" s="148">
        <f t="shared" si="116"/>
        <v>900.42000000000007</v>
      </c>
      <c r="R595" s="148">
        <f t="shared" si="116"/>
        <v>4868.3999999999996</v>
      </c>
      <c r="S595" s="148">
        <f t="shared" si="116"/>
        <v>3274.81</v>
      </c>
      <c r="T595" s="148">
        <f t="shared" si="116"/>
        <v>3614.96</v>
      </c>
      <c r="U595" s="148">
        <f t="shared" si="116"/>
        <v>2678.7299999999996</v>
      </c>
      <c r="V595" s="148">
        <f t="shared" si="116"/>
        <v>2572.14</v>
      </c>
      <c r="W595" s="148">
        <f t="shared" si="116"/>
        <v>8743.82</v>
      </c>
      <c r="X595" s="148">
        <f t="shared" si="116"/>
        <v>19630.63</v>
      </c>
      <c r="Y595" s="148">
        <f t="shared" si="116"/>
        <v>21175.569999999985</v>
      </c>
      <c r="Z595" s="148">
        <f t="shared" si="116"/>
        <v>37600.049999999981</v>
      </c>
      <c r="AA595" s="148">
        <f t="shared" si="116"/>
        <v>88502.722999999896</v>
      </c>
      <c r="AB595" s="148">
        <f t="shared" si="116"/>
        <v>-308.28999999999996</v>
      </c>
      <c r="AC595" s="148">
        <f t="shared" si="116"/>
        <v>53822.839999999887</v>
      </c>
      <c r="AD595" s="148">
        <f t="shared" si="116"/>
        <v>85189.079999999958</v>
      </c>
      <c r="AE595" s="148">
        <f t="shared" si="116"/>
        <v>206374.43999999986</v>
      </c>
      <c r="AF595" s="148">
        <f t="shared" si="116"/>
        <v>9609.630000000001</v>
      </c>
      <c r="AG595" s="148">
        <f t="shared" si="116"/>
        <v>136293.06000000017</v>
      </c>
      <c r="AH595" s="148">
        <f t="shared" si="116"/>
        <v>-849.68999999999994</v>
      </c>
      <c r="AI595" s="148">
        <f t="shared" si="116"/>
        <v>126386.51000000004</v>
      </c>
      <c r="AJ595" s="148">
        <f t="shared" si="116"/>
        <v>77900.009999999907</v>
      </c>
      <c r="AK595" s="148">
        <f t="shared" si="116"/>
        <v>51282.069999999985</v>
      </c>
      <c r="AL595" s="148">
        <f t="shared" si="116"/>
        <v>72507.859999999841</v>
      </c>
      <c r="AM595" s="148">
        <f t="shared" si="116"/>
        <v>42555.399999999972</v>
      </c>
      <c r="AN595" s="148">
        <f t="shared" si="116"/>
        <v>1054325.173000003</v>
      </c>
      <c r="AO595" s="148">
        <f t="shared" si="116"/>
        <v>360943.25699999981</v>
      </c>
      <c r="AP595" s="99"/>
      <c r="AQ595" s="100"/>
      <c r="AS595" s="34"/>
    </row>
    <row r="596" spans="1:45" s="7" customFormat="1" ht="79.5" customHeight="1">
      <c r="A596" s="149" t="s">
        <v>2385</v>
      </c>
      <c r="B596" s="149" t="s">
        <v>2386</v>
      </c>
      <c r="C596" s="149" t="s">
        <v>2387</v>
      </c>
      <c r="D596" s="149"/>
      <c r="E596" s="149"/>
      <c r="F596" s="149"/>
      <c r="G596" s="149"/>
      <c r="H596" s="149"/>
      <c r="I596" s="150" t="s">
        <v>2388</v>
      </c>
      <c r="J596" s="151">
        <v>842.92</v>
      </c>
      <c r="K596" s="151">
        <f t="shared" si="112"/>
        <v>84.292000000000002</v>
      </c>
      <c r="L596" s="151">
        <f t="shared" si="113"/>
        <v>758.62799999999993</v>
      </c>
      <c r="M596" s="152">
        <v>0</v>
      </c>
      <c r="N596" s="152">
        <v>0</v>
      </c>
      <c r="O596" s="152">
        <v>0</v>
      </c>
      <c r="P596" s="152">
        <v>0</v>
      </c>
      <c r="Q596" s="152">
        <v>0</v>
      </c>
      <c r="R596" s="152">
        <v>0</v>
      </c>
      <c r="S596" s="152">
        <v>0</v>
      </c>
      <c r="T596" s="152">
        <v>0</v>
      </c>
      <c r="U596" s="152">
        <v>0</v>
      </c>
      <c r="V596" s="152">
        <v>0</v>
      </c>
      <c r="W596" s="152">
        <v>0</v>
      </c>
      <c r="X596" s="152">
        <v>0</v>
      </c>
      <c r="Y596" s="152">
        <v>0</v>
      </c>
      <c r="Z596" s="152"/>
      <c r="AA596" s="152"/>
      <c r="AB596" s="152"/>
      <c r="AC596" s="152"/>
      <c r="AD596" s="152"/>
      <c r="AE596" s="152"/>
      <c r="AF596" s="152">
        <v>0</v>
      </c>
      <c r="AG596" s="152">
        <v>0</v>
      </c>
      <c r="AH596" s="152">
        <v>0</v>
      </c>
      <c r="AI596" s="152">
        <v>0</v>
      </c>
      <c r="AJ596" s="152">
        <v>0</v>
      </c>
      <c r="AK596" s="152">
        <v>0</v>
      </c>
      <c r="AL596" s="152"/>
      <c r="AM596" s="152"/>
      <c r="AN596" s="152">
        <f t="shared" ref="AN596" si="117">SUM(M596:AM596)</f>
        <v>0</v>
      </c>
      <c r="AO596" s="151">
        <f t="shared" ref="AO596" si="118">J596-AN596</f>
        <v>842.92</v>
      </c>
      <c r="AP596" s="153"/>
      <c r="AQ596" s="154"/>
      <c r="AS596" s="34"/>
    </row>
    <row r="597" spans="1:45" s="157" customFormat="1" ht="49.5" customHeight="1">
      <c r="A597" s="253" t="s">
        <v>2389</v>
      </c>
      <c r="B597" s="253"/>
      <c r="C597" s="253"/>
      <c r="D597" s="253"/>
      <c r="E597" s="253"/>
      <c r="F597" s="253"/>
      <c r="G597" s="253"/>
      <c r="H597" s="253"/>
      <c r="I597" s="160"/>
      <c r="J597" s="161">
        <v>842.92</v>
      </c>
      <c r="K597" s="161">
        <f>+K596</f>
        <v>84.292000000000002</v>
      </c>
      <c r="L597" s="161">
        <f>+L596</f>
        <v>758.62799999999993</v>
      </c>
      <c r="M597" s="161">
        <v>0</v>
      </c>
      <c r="N597" s="161">
        <v>0</v>
      </c>
      <c r="O597" s="161">
        <v>0</v>
      </c>
      <c r="P597" s="161">
        <v>0</v>
      </c>
      <c r="Q597" s="161">
        <v>0</v>
      </c>
      <c r="R597" s="161">
        <v>0</v>
      </c>
      <c r="S597" s="161">
        <v>0</v>
      </c>
      <c r="T597" s="161">
        <v>0</v>
      </c>
      <c r="U597" s="161">
        <v>0</v>
      </c>
      <c r="V597" s="161">
        <v>0</v>
      </c>
      <c r="W597" s="161">
        <v>0</v>
      </c>
      <c r="X597" s="161">
        <v>0</v>
      </c>
      <c r="Y597" s="161">
        <v>0</v>
      </c>
      <c r="Z597" s="161">
        <v>0</v>
      </c>
      <c r="AA597" s="161">
        <v>0</v>
      </c>
      <c r="AB597" s="161">
        <v>0</v>
      </c>
      <c r="AC597" s="161">
        <v>0</v>
      </c>
      <c r="AD597" s="161">
        <v>0</v>
      </c>
      <c r="AE597" s="161">
        <v>0</v>
      </c>
      <c r="AF597" s="161">
        <v>0</v>
      </c>
      <c r="AG597" s="161">
        <v>0</v>
      </c>
      <c r="AH597" s="161">
        <v>0</v>
      </c>
      <c r="AI597" s="161">
        <v>0</v>
      </c>
      <c r="AJ597" s="161">
        <v>0</v>
      </c>
      <c r="AK597" s="161">
        <v>0</v>
      </c>
      <c r="AL597" s="161">
        <v>0</v>
      </c>
      <c r="AM597" s="161">
        <v>0</v>
      </c>
      <c r="AN597" s="162">
        <f t="shared" ref="AN597" si="119">SUM(M597:AM597)</f>
        <v>0</v>
      </c>
      <c r="AO597" s="162">
        <f t="shared" ref="AO597" si="120">J597-AN597</f>
        <v>842.92</v>
      </c>
      <c r="AP597" s="155"/>
      <c r="AQ597" s="156"/>
      <c r="AS597" s="158"/>
    </row>
    <row r="598" spans="1:45" s="47" customFormat="1" ht="50.1" customHeight="1">
      <c r="A598" s="169" t="s">
        <v>422</v>
      </c>
      <c r="B598" s="170" t="s">
        <v>423</v>
      </c>
      <c r="C598" s="170" t="s">
        <v>424</v>
      </c>
      <c r="D598" s="170" t="s">
        <v>425</v>
      </c>
      <c r="E598" s="170" t="s">
        <v>426</v>
      </c>
      <c r="F598" s="170" t="s">
        <v>427</v>
      </c>
      <c r="G598" s="170" t="s">
        <v>1104</v>
      </c>
      <c r="H598" s="170" t="s">
        <v>33</v>
      </c>
      <c r="I598" s="184">
        <v>37895</v>
      </c>
      <c r="J598" s="179">
        <v>1582</v>
      </c>
      <c r="K598" s="139">
        <f t="shared" ref="K598:K628" si="121">+J598*0.1</f>
        <v>158.20000000000002</v>
      </c>
      <c r="L598" s="139">
        <f t="shared" ref="L598:L628" si="122">+J598-K598</f>
        <v>1423.8</v>
      </c>
      <c r="M598" s="179">
        <v>0</v>
      </c>
      <c r="N598" s="179">
        <v>0</v>
      </c>
      <c r="O598" s="179">
        <v>42.71</v>
      </c>
      <c r="P598" s="179">
        <v>284.76</v>
      </c>
      <c r="Q598" s="179">
        <v>284.76</v>
      </c>
      <c r="R598" s="179">
        <v>284.76</v>
      </c>
      <c r="S598" s="179">
        <v>284.76</v>
      </c>
      <c r="T598" s="179">
        <v>242.05</v>
      </c>
      <c r="U598" s="179">
        <v>0</v>
      </c>
      <c r="V598" s="179">
        <v>0</v>
      </c>
      <c r="W598" s="179">
        <v>0</v>
      </c>
      <c r="X598" s="179">
        <v>0</v>
      </c>
      <c r="Y598" s="179">
        <v>0</v>
      </c>
      <c r="Z598" s="179">
        <v>0</v>
      </c>
      <c r="AA598" s="179">
        <v>0</v>
      </c>
      <c r="AB598" s="139">
        <v>0</v>
      </c>
      <c r="AC598" s="179">
        <v>0</v>
      </c>
      <c r="AD598" s="179">
        <v>0</v>
      </c>
      <c r="AE598" s="179">
        <v>0</v>
      </c>
      <c r="AF598" s="179">
        <v>0</v>
      </c>
      <c r="AG598" s="179">
        <v>0</v>
      </c>
      <c r="AH598" s="179">
        <v>0</v>
      </c>
      <c r="AI598" s="179">
        <v>0</v>
      </c>
      <c r="AJ598" s="179">
        <v>0</v>
      </c>
      <c r="AK598" s="179">
        <v>0</v>
      </c>
      <c r="AL598" s="179"/>
      <c r="AM598" s="179"/>
      <c r="AN598" s="139">
        <f>SUM(M598:AM598)</f>
        <v>1423.8</v>
      </c>
      <c r="AO598" s="179">
        <f t="shared" ref="AO598:AO629" si="123">J598-AN598</f>
        <v>158.20000000000005</v>
      </c>
      <c r="AP598" s="79" t="s">
        <v>1479</v>
      </c>
      <c r="AQ598" s="93" t="s">
        <v>1938</v>
      </c>
      <c r="AS598" s="48">
        <f t="shared" si="106"/>
        <v>0</v>
      </c>
    </row>
    <row r="599" spans="1:45" s="47" customFormat="1" ht="50.1" customHeight="1">
      <c r="A599" s="55" t="s">
        <v>428</v>
      </c>
      <c r="B599" s="46" t="s">
        <v>429</v>
      </c>
      <c r="C599" s="46" t="s">
        <v>14</v>
      </c>
      <c r="D599" s="46" t="s">
        <v>421</v>
      </c>
      <c r="E599" s="46" t="s">
        <v>430</v>
      </c>
      <c r="F599" s="46" t="s">
        <v>392</v>
      </c>
      <c r="G599" s="46" t="s">
        <v>1104</v>
      </c>
      <c r="H599" s="46" t="s">
        <v>18</v>
      </c>
      <c r="I599" s="57">
        <v>37438</v>
      </c>
      <c r="J599" s="15">
        <v>1145</v>
      </c>
      <c r="K599" s="15">
        <f t="shared" si="121"/>
        <v>114.5</v>
      </c>
      <c r="L599" s="15">
        <f>+J599-K599</f>
        <v>1030.5</v>
      </c>
      <c r="M599" s="16">
        <v>0</v>
      </c>
      <c r="N599" s="16">
        <v>0</v>
      </c>
      <c r="O599" s="16">
        <v>0</v>
      </c>
      <c r="P599" s="16">
        <v>0</v>
      </c>
      <c r="Q599" s="16">
        <v>103.05</v>
      </c>
      <c r="R599" s="16">
        <v>532.42999999999995</v>
      </c>
      <c r="S599" s="16">
        <v>206.1</v>
      </c>
      <c r="T599" s="16">
        <v>188.91528600000001</v>
      </c>
      <c r="U599" s="16">
        <v>0</v>
      </c>
      <c r="V599" s="16">
        <v>0</v>
      </c>
      <c r="W599" s="16">
        <v>0</v>
      </c>
      <c r="X599" s="16">
        <v>0</v>
      </c>
      <c r="Y599" s="16">
        <v>0</v>
      </c>
      <c r="Z599" s="16">
        <v>0</v>
      </c>
      <c r="AA599" s="16">
        <v>0</v>
      </c>
      <c r="AB599" s="15">
        <v>0</v>
      </c>
      <c r="AC599" s="16">
        <v>0</v>
      </c>
      <c r="AD599" s="16">
        <v>0</v>
      </c>
      <c r="AE599" s="16">
        <v>0</v>
      </c>
      <c r="AF599" s="16">
        <v>0</v>
      </c>
      <c r="AG599" s="16">
        <v>0</v>
      </c>
      <c r="AH599" s="16">
        <v>0</v>
      </c>
      <c r="AI599" s="16">
        <v>0</v>
      </c>
      <c r="AJ599" s="16">
        <v>0</v>
      </c>
      <c r="AK599" s="16">
        <v>0</v>
      </c>
      <c r="AL599" s="16"/>
      <c r="AM599" s="16"/>
      <c r="AN599" s="139">
        <f t="shared" ref="AN599:AN635" si="124">SUM(M599:AM599)</f>
        <v>1030.4952859999999</v>
      </c>
      <c r="AO599" s="16">
        <f t="shared" si="123"/>
        <v>114.50471400000015</v>
      </c>
      <c r="AP599" s="80" t="s">
        <v>119</v>
      </c>
      <c r="AQ599" s="91" t="s">
        <v>155</v>
      </c>
      <c r="AS599" s="48">
        <f t="shared" si="106"/>
        <v>4.7140000001490989E-3</v>
      </c>
    </row>
    <row r="600" spans="1:45" s="47" customFormat="1" ht="50.1" customHeight="1">
      <c r="A600" s="55" t="s">
        <v>431</v>
      </c>
      <c r="B600" s="46" t="s">
        <v>429</v>
      </c>
      <c r="C600" s="46" t="s">
        <v>14</v>
      </c>
      <c r="D600" s="46" t="s">
        <v>421</v>
      </c>
      <c r="E600" s="46" t="s">
        <v>430</v>
      </c>
      <c r="F600" s="46" t="s">
        <v>406</v>
      </c>
      <c r="G600" s="46" t="s">
        <v>1104</v>
      </c>
      <c r="H600" s="46" t="s">
        <v>18</v>
      </c>
      <c r="I600" s="57">
        <v>37438</v>
      </c>
      <c r="J600" s="15">
        <v>1145</v>
      </c>
      <c r="K600" s="15">
        <f t="shared" si="121"/>
        <v>114.5</v>
      </c>
      <c r="L600" s="15">
        <f>+J600-K600</f>
        <v>1030.5</v>
      </c>
      <c r="M600" s="16">
        <v>0</v>
      </c>
      <c r="N600" s="16">
        <v>0</v>
      </c>
      <c r="O600" s="16">
        <v>0</v>
      </c>
      <c r="P600" s="16">
        <v>0</v>
      </c>
      <c r="Q600" s="16">
        <v>103.05</v>
      </c>
      <c r="R600" s="16">
        <v>532.42999999999995</v>
      </c>
      <c r="S600" s="16">
        <v>206.1</v>
      </c>
      <c r="T600" s="16">
        <v>188.91528600000001</v>
      </c>
      <c r="U600" s="16">
        <v>0</v>
      </c>
      <c r="V600" s="16">
        <v>0</v>
      </c>
      <c r="W600" s="16">
        <v>0</v>
      </c>
      <c r="X600" s="16">
        <v>0</v>
      </c>
      <c r="Y600" s="16">
        <v>0</v>
      </c>
      <c r="Z600" s="16">
        <v>0</v>
      </c>
      <c r="AA600" s="16">
        <v>0</v>
      </c>
      <c r="AB600" s="15">
        <v>0</v>
      </c>
      <c r="AC600" s="16">
        <v>0</v>
      </c>
      <c r="AD600" s="16">
        <v>0</v>
      </c>
      <c r="AE600" s="16">
        <v>0</v>
      </c>
      <c r="AF600" s="16">
        <v>0</v>
      </c>
      <c r="AG600" s="16">
        <v>0</v>
      </c>
      <c r="AH600" s="16">
        <v>0</v>
      </c>
      <c r="AI600" s="16">
        <v>0</v>
      </c>
      <c r="AJ600" s="16">
        <v>0</v>
      </c>
      <c r="AK600" s="16">
        <v>0</v>
      </c>
      <c r="AL600" s="16"/>
      <c r="AM600" s="16"/>
      <c r="AN600" s="139">
        <f t="shared" si="124"/>
        <v>1030.4952859999999</v>
      </c>
      <c r="AO600" s="16">
        <f t="shared" si="123"/>
        <v>114.50471400000015</v>
      </c>
      <c r="AP600" s="80" t="s">
        <v>119</v>
      </c>
      <c r="AQ600" s="91" t="s">
        <v>155</v>
      </c>
      <c r="AS600" s="48">
        <f t="shared" si="106"/>
        <v>4.7140000001490989E-3</v>
      </c>
    </row>
    <row r="601" spans="1:45" s="47" customFormat="1" ht="50.1" customHeight="1">
      <c r="A601" s="55" t="s">
        <v>435</v>
      </c>
      <c r="B601" s="46" t="s">
        <v>432</v>
      </c>
      <c r="C601" s="46" t="s">
        <v>14</v>
      </c>
      <c r="D601" s="46" t="s">
        <v>433</v>
      </c>
      <c r="E601" s="46" t="s">
        <v>436</v>
      </c>
      <c r="F601" s="46" t="s">
        <v>434</v>
      </c>
      <c r="G601" s="46" t="s">
        <v>1104</v>
      </c>
      <c r="H601" s="46" t="s">
        <v>18</v>
      </c>
      <c r="I601" s="57">
        <v>37438</v>
      </c>
      <c r="J601" s="15">
        <v>1415</v>
      </c>
      <c r="K601" s="15">
        <f t="shared" si="121"/>
        <v>141.5</v>
      </c>
      <c r="L601" s="15">
        <f>+J601-K601</f>
        <v>1273.5</v>
      </c>
      <c r="M601" s="16">
        <v>0</v>
      </c>
      <c r="N601" s="16">
        <v>0</v>
      </c>
      <c r="O601" s="16">
        <v>0</v>
      </c>
      <c r="P601" s="16">
        <v>0</v>
      </c>
      <c r="Q601" s="16">
        <v>148.57</v>
      </c>
      <c r="R601" s="16">
        <v>254.7</v>
      </c>
      <c r="S601" s="16">
        <v>254.7</v>
      </c>
      <c r="T601" s="16">
        <v>254.7</v>
      </c>
      <c r="U601" s="16">
        <v>254.7</v>
      </c>
      <c r="V601" s="16">
        <v>106.13</v>
      </c>
      <c r="W601" s="16">
        <v>0</v>
      </c>
      <c r="X601" s="16">
        <v>0</v>
      </c>
      <c r="Y601" s="16">
        <v>0</v>
      </c>
      <c r="Z601" s="16">
        <v>0</v>
      </c>
      <c r="AA601" s="16">
        <v>0</v>
      </c>
      <c r="AB601" s="15">
        <v>0</v>
      </c>
      <c r="AC601" s="16">
        <v>0</v>
      </c>
      <c r="AD601" s="16">
        <v>0</v>
      </c>
      <c r="AE601" s="16">
        <v>0</v>
      </c>
      <c r="AF601" s="16">
        <v>0</v>
      </c>
      <c r="AG601" s="16">
        <v>0</v>
      </c>
      <c r="AH601" s="16">
        <v>0</v>
      </c>
      <c r="AI601" s="16">
        <v>0</v>
      </c>
      <c r="AJ601" s="16">
        <v>0</v>
      </c>
      <c r="AK601" s="16">
        <v>0</v>
      </c>
      <c r="AL601" s="16"/>
      <c r="AM601" s="16"/>
      <c r="AN601" s="139">
        <f t="shared" si="124"/>
        <v>1273.5</v>
      </c>
      <c r="AO601" s="16">
        <f t="shared" si="123"/>
        <v>141.5</v>
      </c>
      <c r="AP601" s="80" t="s">
        <v>1603</v>
      </c>
      <c r="AQ601" s="91" t="s">
        <v>190</v>
      </c>
      <c r="AS601" s="48">
        <f t="shared" si="106"/>
        <v>0</v>
      </c>
    </row>
    <row r="602" spans="1:45" s="47" customFormat="1" ht="50.1" customHeight="1">
      <c r="A602" s="55" t="s">
        <v>437</v>
      </c>
      <c r="B602" s="46" t="s">
        <v>432</v>
      </c>
      <c r="C602" s="46" t="s">
        <v>14</v>
      </c>
      <c r="D602" s="46" t="s">
        <v>433</v>
      </c>
      <c r="E602" s="46" t="s">
        <v>438</v>
      </c>
      <c r="F602" s="46" t="s">
        <v>434</v>
      </c>
      <c r="G602" s="46" t="s">
        <v>1104</v>
      </c>
      <c r="H602" s="46" t="s">
        <v>18</v>
      </c>
      <c r="I602" s="57">
        <v>37438</v>
      </c>
      <c r="J602" s="15">
        <v>1415</v>
      </c>
      <c r="K602" s="15">
        <f t="shared" si="121"/>
        <v>141.5</v>
      </c>
      <c r="L602" s="15">
        <f t="shared" si="122"/>
        <v>1273.5</v>
      </c>
      <c r="M602" s="16">
        <v>0</v>
      </c>
      <c r="N602" s="16">
        <v>0</v>
      </c>
      <c r="O602" s="16">
        <v>0</v>
      </c>
      <c r="P602" s="16">
        <v>0</v>
      </c>
      <c r="Q602" s="16">
        <v>148.57</v>
      </c>
      <c r="R602" s="16">
        <v>254.7</v>
      </c>
      <c r="S602" s="16">
        <v>254.7</v>
      </c>
      <c r="T602" s="16">
        <v>254.7</v>
      </c>
      <c r="U602" s="16">
        <v>254.7</v>
      </c>
      <c r="V602" s="16">
        <v>106.13</v>
      </c>
      <c r="W602" s="16">
        <v>0</v>
      </c>
      <c r="X602" s="16">
        <v>0</v>
      </c>
      <c r="Y602" s="16">
        <v>0</v>
      </c>
      <c r="Z602" s="16">
        <v>0</v>
      </c>
      <c r="AA602" s="16">
        <v>0</v>
      </c>
      <c r="AB602" s="15">
        <v>0</v>
      </c>
      <c r="AC602" s="16">
        <v>0</v>
      </c>
      <c r="AD602" s="16">
        <v>0</v>
      </c>
      <c r="AE602" s="16">
        <v>0</v>
      </c>
      <c r="AF602" s="16">
        <v>0</v>
      </c>
      <c r="AG602" s="16">
        <v>0</v>
      </c>
      <c r="AH602" s="16">
        <v>0</v>
      </c>
      <c r="AI602" s="16">
        <v>0</v>
      </c>
      <c r="AJ602" s="16">
        <v>0</v>
      </c>
      <c r="AK602" s="16">
        <v>0</v>
      </c>
      <c r="AL602" s="16"/>
      <c r="AM602" s="16"/>
      <c r="AN602" s="139">
        <f t="shared" si="124"/>
        <v>1273.5</v>
      </c>
      <c r="AO602" s="16">
        <f t="shared" si="123"/>
        <v>141.5</v>
      </c>
      <c r="AP602" s="80" t="s">
        <v>1282</v>
      </c>
      <c r="AQ602" s="91" t="s">
        <v>154</v>
      </c>
      <c r="AS602" s="48">
        <f t="shared" si="106"/>
        <v>0</v>
      </c>
    </row>
    <row r="603" spans="1:45" s="47" customFormat="1" ht="50.1" customHeight="1">
      <c r="A603" s="55" t="s">
        <v>1851</v>
      </c>
      <c r="B603" s="46" t="s">
        <v>432</v>
      </c>
      <c r="C603" s="46" t="s">
        <v>14</v>
      </c>
      <c r="D603" s="46" t="s">
        <v>433</v>
      </c>
      <c r="E603" s="46" t="s">
        <v>439</v>
      </c>
      <c r="F603" s="46" t="s">
        <v>434</v>
      </c>
      <c r="G603" s="46" t="s">
        <v>1104</v>
      </c>
      <c r="H603" s="46" t="s">
        <v>18</v>
      </c>
      <c r="I603" s="57">
        <v>37438</v>
      </c>
      <c r="J603" s="15">
        <v>1415</v>
      </c>
      <c r="K603" s="15">
        <f t="shared" si="121"/>
        <v>141.5</v>
      </c>
      <c r="L603" s="15">
        <f t="shared" si="122"/>
        <v>1273.5</v>
      </c>
      <c r="M603" s="16">
        <v>0</v>
      </c>
      <c r="N603" s="16">
        <v>0</v>
      </c>
      <c r="O603" s="16">
        <v>0</v>
      </c>
      <c r="P603" s="16">
        <v>0</v>
      </c>
      <c r="Q603" s="16">
        <v>148.57</v>
      </c>
      <c r="R603" s="16">
        <v>254.7</v>
      </c>
      <c r="S603" s="16">
        <v>254.7</v>
      </c>
      <c r="T603" s="16">
        <v>254.7</v>
      </c>
      <c r="U603" s="16">
        <v>254.7</v>
      </c>
      <c r="V603" s="16">
        <v>106.13</v>
      </c>
      <c r="W603" s="16">
        <v>0</v>
      </c>
      <c r="X603" s="16">
        <v>0</v>
      </c>
      <c r="Y603" s="16">
        <v>0</v>
      </c>
      <c r="Z603" s="16">
        <v>0</v>
      </c>
      <c r="AA603" s="16">
        <v>0</v>
      </c>
      <c r="AB603" s="15">
        <v>0</v>
      </c>
      <c r="AC603" s="16">
        <v>0</v>
      </c>
      <c r="AD603" s="16">
        <v>0</v>
      </c>
      <c r="AE603" s="16">
        <v>0</v>
      </c>
      <c r="AF603" s="16">
        <v>0</v>
      </c>
      <c r="AG603" s="16">
        <v>0</v>
      </c>
      <c r="AH603" s="16">
        <v>0</v>
      </c>
      <c r="AI603" s="16">
        <v>0</v>
      </c>
      <c r="AJ603" s="16">
        <v>0</v>
      </c>
      <c r="AK603" s="16">
        <v>0</v>
      </c>
      <c r="AL603" s="16"/>
      <c r="AM603" s="16"/>
      <c r="AN603" s="139">
        <f t="shared" si="124"/>
        <v>1273.5</v>
      </c>
      <c r="AO603" s="16">
        <f t="shared" si="123"/>
        <v>141.5</v>
      </c>
      <c r="AP603" s="80" t="s">
        <v>1282</v>
      </c>
      <c r="AQ603" s="91" t="s">
        <v>154</v>
      </c>
      <c r="AS603" s="48">
        <f t="shared" si="106"/>
        <v>0</v>
      </c>
    </row>
    <row r="604" spans="1:45" s="47" customFormat="1" ht="50.1" customHeight="1">
      <c r="A604" s="55" t="s">
        <v>440</v>
      </c>
      <c r="B604" s="46" t="s">
        <v>432</v>
      </c>
      <c r="C604" s="46" t="s">
        <v>441</v>
      </c>
      <c r="D604" s="46" t="s">
        <v>442</v>
      </c>
      <c r="E604" s="46" t="s">
        <v>443</v>
      </c>
      <c r="F604" s="46" t="s">
        <v>444</v>
      </c>
      <c r="G604" s="46" t="s">
        <v>1104</v>
      </c>
      <c r="H604" s="46" t="s">
        <v>18</v>
      </c>
      <c r="I604" s="57">
        <v>38961</v>
      </c>
      <c r="J604" s="15">
        <v>730</v>
      </c>
      <c r="K604" s="15">
        <f t="shared" si="121"/>
        <v>73</v>
      </c>
      <c r="L604" s="15">
        <f t="shared" si="122"/>
        <v>657</v>
      </c>
      <c r="M604" s="16">
        <v>0</v>
      </c>
      <c r="N604" s="16">
        <v>0</v>
      </c>
      <c r="O604" s="16">
        <v>0</v>
      </c>
      <c r="P604" s="16">
        <v>0</v>
      </c>
      <c r="Q604" s="16">
        <v>0</v>
      </c>
      <c r="R604" s="16">
        <v>0</v>
      </c>
      <c r="S604" s="16">
        <v>0</v>
      </c>
      <c r="T604" s="16">
        <v>0</v>
      </c>
      <c r="U604" s="16">
        <v>43.8</v>
      </c>
      <c r="V604" s="16">
        <v>131.4</v>
      </c>
      <c r="W604" s="16">
        <v>131.4</v>
      </c>
      <c r="X604" s="16">
        <v>131.4</v>
      </c>
      <c r="Y604" s="16">
        <v>131.4</v>
      </c>
      <c r="Z604" s="16">
        <v>87.6</v>
      </c>
      <c r="AA604" s="16">
        <v>0</v>
      </c>
      <c r="AB604" s="15">
        <v>0</v>
      </c>
      <c r="AC604" s="16">
        <v>0</v>
      </c>
      <c r="AD604" s="16">
        <v>0</v>
      </c>
      <c r="AE604" s="16">
        <v>0</v>
      </c>
      <c r="AF604" s="16">
        <v>0</v>
      </c>
      <c r="AG604" s="16">
        <v>0</v>
      </c>
      <c r="AH604" s="16">
        <v>0</v>
      </c>
      <c r="AI604" s="16">
        <v>0</v>
      </c>
      <c r="AJ604" s="16">
        <v>0</v>
      </c>
      <c r="AK604" s="16">
        <v>0</v>
      </c>
      <c r="AL604" s="16"/>
      <c r="AM604" s="16"/>
      <c r="AN604" s="139">
        <f t="shared" si="124"/>
        <v>657</v>
      </c>
      <c r="AO604" s="16">
        <f t="shared" si="123"/>
        <v>73</v>
      </c>
      <c r="AP604" s="80" t="s">
        <v>1525</v>
      </c>
      <c r="AQ604" s="91" t="s">
        <v>1526</v>
      </c>
      <c r="AS604" s="48">
        <f t="shared" si="106"/>
        <v>0</v>
      </c>
    </row>
    <row r="605" spans="1:45" s="47" customFormat="1" ht="50.1" customHeight="1">
      <c r="A605" s="55" t="s">
        <v>445</v>
      </c>
      <c r="B605" s="46" t="s">
        <v>432</v>
      </c>
      <c r="C605" s="46" t="s">
        <v>441</v>
      </c>
      <c r="D605" s="46" t="s">
        <v>442</v>
      </c>
      <c r="E605" s="46" t="s">
        <v>446</v>
      </c>
      <c r="F605" s="46" t="s">
        <v>434</v>
      </c>
      <c r="G605" s="46" t="s">
        <v>1104</v>
      </c>
      <c r="H605" s="46" t="s">
        <v>18</v>
      </c>
      <c r="I605" s="57">
        <v>38961</v>
      </c>
      <c r="J605" s="15">
        <v>730</v>
      </c>
      <c r="K605" s="15">
        <f t="shared" si="121"/>
        <v>73</v>
      </c>
      <c r="L605" s="15">
        <f t="shared" si="122"/>
        <v>657</v>
      </c>
      <c r="M605" s="16">
        <v>0</v>
      </c>
      <c r="N605" s="16">
        <v>0</v>
      </c>
      <c r="O605" s="16">
        <v>0</v>
      </c>
      <c r="P605" s="16">
        <v>0</v>
      </c>
      <c r="Q605" s="16">
        <v>0</v>
      </c>
      <c r="R605" s="16">
        <v>0</v>
      </c>
      <c r="S605" s="16">
        <v>0</v>
      </c>
      <c r="T605" s="16">
        <v>0</v>
      </c>
      <c r="U605" s="16">
        <v>43.8</v>
      </c>
      <c r="V605" s="16">
        <v>131.4</v>
      </c>
      <c r="W605" s="16">
        <v>131.4</v>
      </c>
      <c r="X605" s="16">
        <v>131.4</v>
      </c>
      <c r="Y605" s="16">
        <v>131.4</v>
      </c>
      <c r="Z605" s="16">
        <v>87.6</v>
      </c>
      <c r="AA605" s="16">
        <v>0</v>
      </c>
      <c r="AB605" s="15">
        <v>0</v>
      </c>
      <c r="AC605" s="16">
        <v>0</v>
      </c>
      <c r="AD605" s="16">
        <v>0</v>
      </c>
      <c r="AE605" s="16">
        <v>0</v>
      </c>
      <c r="AF605" s="16">
        <v>0</v>
      </c>
      <c r="AG605" s="16">
        <v>0</v>
      </c>
      <c r="AH605" s="16">
        <v>0</v>
      </c>
      <c r="AI605" s="16">
        <v>0</v>
      </c>
      <c r="AJ605" s="16">
        <v>0</v>
      </c>
      <c r="AK605" s="16">
        <v>0</v>
      </c>
      <c r="AL605" s="16"/>
      <c r="AM605" s="16"/>
      <c r="AN605" s="139">
        <f t="shared" si="124"/>
        <v>657</v>
      </c>
      <c r="AO605" s="16">
        <f t="shared" si="123"/>
        <v>73</v>
      </c>
      <c r="AP605" s="80" t="s">
        <v>1330</v>
      </c>
      <c r="AQ605" s="91" t="s">
        <v>1638</v>
      </c>
      <c r="AS605" s="48">
        <f t="shared" si="106"/>
        <v>0</v>
      </c>
    </row>
    <row r="606" spans="1:45" s="47" customFormat="1" ht="50.1" customHeight="1">
      <c r="A606" s="55" t="s">
        <v>451</v>
      </c>
      <c r="B606" s="46" t="s">
        <v>448</v>
      </c>
      <c r="C606" s="46" t="s">
        <v>441</v>
      </c>
      <c r="D606" s="46" t="s">
        <v>442</v>
      </c>
      <c r="E606" s="46" t="s">
        <v>452</v>
      </c>
      <c r="F606" s="14" t="s">
        <v>453</v>
      </c>
      <c r="G606" s="46" t="s">
        <v>1104</v>
      </c>
      <c r="H606" s="46" t="s">
        <v>33</v>
      </c>
      <c r="I606" s="57">
        <v>39326</v>
      </c>
      <c r="J606" s="15">
        <v>850</v>
      </c>
      <c r="K606" s="15">
        <f t="shared" si="121"/>
        <v>85</v>
      </c>
      <c r="L606" s="15">
        <f t="shared" si="122"/>
        <v>765</v>
      </c>
      <c r="M606" s="16">
        <v>0</v>
      </c>
      <c r="N606" s="16">
        <v>0</v>
      </c>
      <c r="O606" s="16">
        <v>0</v>
      </c>
      <c r="P606" s="16">
        <v>0</v>
      </c>
      <c r="Q606" s="16">
        <v>0</v>
      </c>
      <c r="R606" s="16">
        <v>0</v>
      </c>
      <c r="S606" s="16">
        <v>0</v>
      </c>
      <c r="T606" s="16">
        <v>0</v>
      </c>
      <c r="U606" s="16">
        <v>0</v>
      </c>
      <c r="V606" s="16">
        <v>51</v>
      </c>
      <c r="W606" s="16">
        <v>153</v>
      </c>
      <c r="X606" s="16">
        <v>153</v>
      </c>
      <c r="Y606" s="16">
        <v>153</v>
      </c>
      <c r="Z606" s="16">
        <v>153</v>
      </c>
      <c r="AA606" s="16">
        <v>102</v>
      </c>
      <c r="AB606" s="15">
        <v>0</v>
      </c>
      <c r="AC606" s="16">
        <v>0</v>
      </c>
      <c r="AD606" s="16">
        <v>0</v>
      </c>
      <c r="AE606" s="16">
        <v>0</v>
      </c>
      <c r="AF606" s="16">
        <v>0</v>
      </c>
      <c r="AG606" s="16">
        <v>0</v>
      </c>
      <c r="AH606" s="16">
        <v>0</v>
      </c>
      <c r="AI606" s="16">
        <v>0</v>
      </c>
      <c r="AJ606" s="16">
        <v>0</v>
      </c>
      <c r="AK606" s="16">
        <v>0</v>
      </c>
      <c r="AL606" s="16"/>
      <c r="AM606" s="16"/>
      <c r="AN606" s="139">
        <f t="shared" si="124"/>
        <v>765</v>
      </c>
      <c r="AO606" s="16">
        <f t="shared" si="123"/>
        <v>85</v>
      </c>
      <c r="AP606" s="80" t="s">
        <v>1301</v>
      </c>
      <c r="AQ606" s="91" t="s">
        <v>1302</v>
      </c>
      <c r="AS606" s="48">
        <f t="shared" si="106"/>
        <v>0</v>
      </c>
    </row>
    <row r="607" spans="1:45" s="47" customFormat="1" ht="50.1" customHeight="1">
      <c r="A607" s="55" t="s">
        <v>454</v>
      </c>
      <c r="B607" s="46" t="s">
        <v>448</v>
      </c>
      <c r="C607" s="46" t="s">
        <v>441</v>
      </c>
      <c r="D607" s="46" t="s">
        <v>455</v>
      </c>
      <c r="E607" s="14" t="s">
        <v>456</v>
      </c>
      <c r="F607" s="14" t="s">
        <v>457</v>
      </c>
      <c r="G607" s="46" t="s">
        <v>1104</v>
      </c>
      <c r="H607" s="46" t="s">
        <v>33</v>
      </c>
      <c r="I607" s="57">
        <v>39326</v>
      </c>
      <c r="J607" s="15">
        <v>1200</v>
      </c>
      <c r="K607" s="15">
        <f t="shared" si="121"/>
        <v>120</v>
      </c>
      <c r="L607" s="15">
        <f t="shared" si="122"/>
        <v>1080</v>
      </c>
      <c r="M607" s="16">
        <v>0</v>
      </c>
      <c r="N607" s="16">
        <v>0</v>
      </c>
      <c r="O607" s="16">
        <v>0</v>
      </c>
      <c r="P607" s="16">
        <v>0</v>
      </c>
      <c r="Q607" s="16">
        <v>0</v>
      </c>
      <c r="R607" s="16">
        <v>0</v>
      </c>
      <c r="S607" s="16">
        <v>0</v>
      </c>
      <c r="T607" s="16">
        <v>0</v>
      </c>
      <c r="U607" s="16">
        <v>0</v>
      </c>
      <c r="V607" s="16">
        <v>72</v>
      </c>
      <c r="W607" s="16">
        <v>216</v>
      </c>
      <c r="X607" s="16">
        <v>216</v>
      </c>
      <c r="Y607" s="16">
        <v>216</v>
      </c>
      <c r="Z607" s="16">
        <v>216</v>
      </c>
      <c r="AA607" s="16">
        <v>144</v>
      </c>
      <c r="AB607" s="15">
        <v>0</v>
      </c>
      <c r="AC607" s="16">
        <v>0</v>
      </c>
      <c r="AD607" s="16">
        <v>0</v>
      </c>
      <c r="AE607" s="16">
        <v>0</v>
      </c>
      <c r="AF607" s="16">
        <v>0</v>
      </c>
      <c r="AG607" s="16">
        <v>0</v>
      </c>
      <c r="AH607" s="16">
        <v>0</v>
      </c>
      <c r="AI607" s="16">
        <v>0</v>
      </c>
      <c r="AJ607" s="16">
        <v>0</v>
      </c>
      <c r="AK607" s="16">
        <v>0</v>
      </c>
      <c r="AL607" s="16"/>
      <c r="AM607" s="16"/>
      <c r="AN607" s="139">
        <f t="shared" si="124"/>
        <v>1080</v>
      </c>
      <c r="AO607" s="16">
        <f t="shared" si="123"/>
        <v>120</v>
      </c>
      <c r="AP607" s="80" t="s">
        <v>1300</v>
      </c>
      <c r="AQ607" s="91" t="s">
        <v>1362</v>
      </c>
      <c r="AS607" s="48">
        <f t="shared" si="106"/>
        <v>0</v>
      </c>
    </row>
    <row r="608" spans="1:45" s="47" customFormat="1" ht="50.1" customHeight="1">
      <c r="A608" s="55" t="s">
        <v>447</v>
      </c>
      <c r="B608" s="46" t="s">
        <v>448</v>
      </c>
      <c r="C608" s="46" t="s">
        <v>441</v>
      </c>
      <c r="D608" s="46" t="s">
        <v>442</v>
      </c>
      <c r="E608" s="46" t="s">
        <v>449</v>
      </c>
      <c r="F608" s="46" t="s">
        <v>450</v>
      </c>
      <c r="G608" s="46" t="s">
        <v>1104</v>
      </c>
      <c r="H608" s="46" t="s">
        <v>18</v>
      </c>
      <c r="I608" s="57">
        <v>39203</v>
      </c>
      <c r="J608" s="15">
        <v>1700</v>
      </c>
      <c r="K608" s="15">
        <f t="shared" si="121"/>
        <v>170</v>
      </c>
      <c r="L608" s="15">
        <f t="shared" si="122"/>
        <v>1530</v>
      </c>
      <c r="M608" s="16">
        <v>0</v>
      </c>
      <c r="N608" s="16">
        <v>0</v>
      </c>
      <c r="O608" s="16">
        <v>0</v>
      </c>
      <c r="P608" s="16">
        <v>0</v>
      </c>
      <c r="Q608" s="16">
        <v>0</v>
      </c>
      <c r="R608" s="16">
        <v>0</v>
      </c>
      <c r="S608" s="16">
        <v>0</v>
      </c>
      <c r="T608" s="16">
        <v>0</v>
      </c>
      <c r="U608" s="16">
        <v>0</v>
      </c>
      <c r="V608" s="16">
        <v>178.5</v>
      </c>
      <c r="W608" s="16">
        <v>306</v>
      </c>
      <c r="X608" s="16">
        <v>306</v>
      </c>
      <c r="Y608" s="16">
        <v>306</v>
      </c>
      <c r="Z608" s="16">
        <v>306</v>
      </c>
      <c r="AA608" s="16">
        <v>127.5</v>
      </c>
      <c r="AB608" s="15">
        <v>0</v>
      </c>
      <c r="AC608" s="16">
        <v>0</v>
      </c>
      <c r="AD608" s="16">
        <v>0</v>
      </c>
      <c r="AE608" s="16">
        <v>0</v>
      </c>
      <c r="AF608" s="16">
        <v>0</v>
      </c>
      <c r="AG608" s="16">
        <v>0</v>
      </c>
      <c r="AH608" s="16">
        <v>0</v>
      </c>
      <c r="AI608" s="16">
        <v>0</v>
      </c>
      <c r="AJ608" s="16">
        <v>0</v>
      </c>
      <c r="AK608" s="16">
        <v>0</v>
      </c>
      <c r="AL608" s="16"/>
      <c r="AM608" s="16"/>
      <c r="AN608" s="139">
        <f t="shared" si="124"/>
        <v>1530</v>
      </c>
      <c r="AO608" s="16">
        <f t="shared" si="123"/>
        <v>170</v>
      </c>
      <c r="AP608" s="80" t="s">
        <v>1317</v>
      </c>
      <c r="AQ608" s="91" t="s">
        <v>335</v>
      </c>
      <c r="AS608" s="48">
        <f t="shared" si="106"/>
        <v>0</v>
      </c>
    </row>
    <row r="609" spans="1:45" s="47" customFormat="1" ht="50.1" customHeight="1">
      <c r="A609" s="55" t="s">
        <v>458</v>
      </c>
      <c r="B609" s="46" t="s">
        <v>459</v>
      </c>
      <c r="C609" s="46" t="s">
        <v>441</v>
      </c>
      <c r="D609" s="46" t="s">
        <v>455</v>
      </c>
      <c r="E609" s="14" t="s">
        <v>460</v>
      </c>
      <c r="F609" s="14" t="s">
        <v>453</v>
      </c>
      <c r="G609" s="46" t="s">
        <v>1104</v>
      </c>
      <c r="H609" s="46" t="s">
        <v>33</v>
      </c>
      <c r="I609" s="57">
        <v>39448</v>
      </c>
      <c r="J609" s="15">
        <v>850</v>
      </c>
      <c r="K609" s="15">
        <f t="shared" si="121"/>
        <v>85</v>
      </c>
      <c r="L609" s="15">
        <f t="shared" si="122"/>
        <v>765</v>
      </c>
      <c r="M609" s="16">
        <v>0</v>
      </c>
      <c r="N609" s="16">
        <v>0</v>
      </c>
      <c r="O609" s="16">
        <v>0</v>
      </c>
      <c r="P609" s="16">
        <v>0</v>
      </c>
      <c r="Q609" s="16">
        <v>0</v>
      </c>
      <c r="R609" s="16">
        <v>0</v>
      </c>
      <c r="S609" s="16">
        <v>0</v>
      </c>
      <c r="T609" s="16">
        <v>0</v>
      </c>
      <c r="U609" s="16">
        <v>0</v>
      </c>
      <c r="V609" s="16">
        <v>0</v>
      </c>
      <c r="W609" s="16">
        <v>153</v>
      </c>
      <c r="X609" s="16">
        <v>153</v>
      </c>
      <c r="Y609" s="16">
        <v>153</v>
      </c>
      <c r="Z609" s="16">
        <v>153</v>
      </c>
      <c r="AA609" s="16">
        <v>153</v>
      </c>
      <c r="AB609" s="15">
        <v>0</v>
      </c>
      <c r="AC609" s="16">
        <v>0</v>
      </c>
      <c r="AD609" s="16">
        <v>0</v>
      </c>
      <c r="AE609" s="16">
        <v>0</v>
      </c>
      <c r="AF609" s="16">
        <v>0</v>
      </c>
      <c r="AG609" s="16">
        <v>0</v>
      </c>
      <c r="AH609" s="16">
        <v>0</v>
      </c>
      <c r="AI609" s="16">
        <v>0</v>
      </c>
      <c r="AJ609" s="16">
        <v>0</v>
      </c>
      <c r="AK609" s="16">
        <v>0</v>
      </c>
      <c r="AL609" s="16"/>
      <c r="AM609" s="16"/>
      <c r="AN609" s="139">
        <f t="shared" si="124"/>
        <v>765</v>
      </c>
      <c r="AO609" s="16">
        <f t="shared" si="123"/>
        <v>85</v>
      </c>
      <c r="AP609" s="80" t="s">
        <v>1117</v>
      </c>
      <c r="AQ609" s="91" t="s">
        <v>1275</v>
      </c>
      <c r="AS609" s="48">
        <f t="shared" si="106"/>
        <v>0</v>
      </c>
    </row>
    <row r="610" spans="1:45" s="47" customFormat="1" ht="50.1" customHeight="1">
      <c r="A610" s="55" t="s">
        <v>461</v>
      </c>
      <c r="B610" s="46" t="s">
        <v>462</v>
      </c>
      <c r="C610" s="46" t="s">
        <v>441</v>
      </c>
      <c r="D610" s="46" t="s">
        <v>455</v>
      </c>
      <c r="E610" s="14" t="s">
        <v>463</v>
      </c>
      <c r="F610" s="14" t="s">
        <v>464</v>
      </c>
      <c r="G610" s="46" t="s">
        <v>1104</v>
      </c>
      <c r="H610" s="46" t="s">
        <v>33</v>
      </c>
      <c r="I610" s="57">
        <v>39600</v>
      </c>
      <c r="J610" s="15">
        <v>1775</v>
      </c>
      <c r="K610" s="15">
        <f t="shared" si="121"/>
        <v>177.5</v>
      </c>
      <c r="L610" s="15">
        <f t="shared" si="122"/>
        <v>1597.5</v>
      </c>
      <c r="M610" s="16">
        <v>0</v>
      </c>
      <c r="N610" s="16">
        <v>0</v>
      </c>
      <c r="O610" s="16">
        <v>0</v>
      </c>
      <c r="P610" s="16">
        <v>0</v>
      </c>
      <c r="Q610" s="16">
        <v>0</v>
      </c>
      <c r="R610" s="16">
        <v>0</v>
      </c>
      <c r="S610" s="16">
        <v>0</v>
      </c>
      <c r="T610" s="16">
        <v>0</v>
      </c>
      <c r="U610" s="16">
        <v>0</v>
      </c>
      <c r="V610" s="16">
        <v>0</v>
      </c>
      <c r="W610" s="16">
        <v>189.93</v>
      </c>
      <c r="X610" s="16">
        <v>319.5</v>
      </c>
      <c r="Y610" s="16">
        <v>319.5</v>
      </c>
      <c r="Z610" s="16">
        <v>319.5</v>
      </c>
      <c r="AA610" s="16">
        <v>319.5</v>
      </c>
      <c r="AB610" s="15">
        <v>0</v>
      </c>
      <c r="AC610" s="16">
        <v>129.57</v>
      </c>
      <c r="AD610" s="16">
        <v>0</v>
      </c>
      <c r="AE610" s="16">
        <v>0</v>
      </c>
      <c r="AF610" s="16">
        <v>0</v>
      </c>
      <c r="AG610" s="16">
        <v>0</v>
      </c>
      <c r="AH610" s="16">
        <v>0</v>
      </c>
      <c r="AI610" s="16">
        <v>0</v>
      </c>
      <c r="AJ610" s="16">
        <v>0</v>
      </c>
      <c r="AK610" s="16">
        <v>0</v>
      </c>
      <c r="AL610" s="16"/>
      <c r="AM610" s="16"/>
      <c r="AN610" s="139">
        <f t="shared" si="124"/>
        <v>1597.5</v>
      </c>
      <c r="AO610" s="16">
        <f t="shared" si="123"/>
        <v>177.5</v>
      </c>
      <c r="AP610" s="80" t="s">
        <v>1283</v>
      </c>
      <c r="AQ610" s="91" t="s">
        <v>1108</v>
      </c>
      <c r="AS610" s="48">
        <f t="shared" si="106"/>
        <v>0</v>
      </c>
    </row>
    <row r="611" spans="1:45" s="47" customFormat="1" ht="50.1" customHeight="1">
      <c r="A611" s="55" t="s">
        <v>465</v>
      </c>
      <c r="B611" s="46" t="s">
        <v>466</v>
      </c>
      <c r="C611" s="46" t="s">
        <v>441</v>
      </c>
      <c r="D611" s="46" t="s">
        <v>455</v>
      </c>
      <c r="E611" s="46" t="s">
        <v>467</v>
      </c>
      <c r="F611" s="14" t="s">
        <v>464</v>
      </c>
      <c r="G611" s="46" t="s">
        <v>1104</v>
      </c>
      <c r="H611" s="46" t="s">
        <v>33</v>
      </c>
      <c r="I611" s="57">
        <v>39600</v>
      </c>
      <c r="J611" s="15">
        <v>1775</v>
      </c>
      <c r="K611" s="15">
        <f t="shared" si="121"/>
        <v>177.5</v>
      </c>
      <c r="L611" s="15">
        <f t="shared" si="122"/>
        <v>1597.5</v>
      </c>
      <c r="M611" s="16">
        <v>0</v>
      </c>
      <c r="N611" s="16">
        <v>0</v>
      </c>
      <c r="O611" s="16">
        <v>0</v>
      </c>
      <c r="P611" s="16">
        <v>0</v>
      </c>
      <c r="Q611" s="16">
        <v>0</v>
      </c>
      <c r="R611" s="16">
        <v>0</v>
      </c>
      <c r="S611" s="16">
        <v>0</v>
      </c>
      <c r="T611" s="16">
        <v>0</v>
      </c>
      <c r="U611" s="16">
        <v>0</v>
      </c>
      <c r="V611" s="16">
        <v>0</v>
      </c>
      <c r="W611" s="16">
        <v>189.93</v>
      </c>
      <c r="X611" s="16">
        <v>319.5</v>
      </c>
      <c r="Y611" s="16">
        <v>319.5</v>
      </c>
      <c r="Z611" s="16">
        <v>319.5</v>
      </c>
      <c r="AA611" s="16">
        <v>319.5</v>
      </c>
      <c r="AB611" s="15">
        <v>0</v>
      </c>
      <c r="AC611" s="16">
        <v>129.57</v>
      </c>
      <c r="AD611" s="16">
        <v>0</v>
      </c>
      <c r="AE611" s="16">
        <v>0</v>
      </c>
      <c r="AF611" s="16">
        <v>0</v>
      </c>
      <c r="AG611" s="16">
        <v>0</v>
      </c>
      <c r="AH611" s="16">
        <v>0</v>
      </c>
      <c r="AI611" s="16">
        <v>0</v>
      </c>
      <c r="AJ611" s="16">
        <v>0</v>
      </c>
      <c r="AK611" s="16">
        <v>0</v>
      </c>
      <c r="AL611" s="16"/>
      <c r="AM611" s="16"/>
      <c r="AN611" s="139">
        <f t="shared" si="124"/>
        <v>1597.5</v>
      </c>
      <c r="AO611" s="16">
        <f t="shared" si="123"/>
        <v>177.5</v>
      </c>
      <c r="AP611" s="80" t="s">
        <v>1283</v>
      </c>
      <c r="AQ611" s="91" t="s">
        <v>1108</v>
      </c>
      <c r="AS611" s="48">
        <f t="shared" si="106"/>
        <v>0</v>
      </c>
    </row>
    <row r="612" spans="1:45" s="47" customFormat="1" ht="50.1" customHeight="1">
      <c r="A612" s="55" t="s">
        <v>468</v>
      </c>
      <c r="B612" s="46" t="s">
        <v>469</v>
      </c>
      <c r="C612" s="46" t="s">
        <v>441</v>
      </c>
      <c r="D612" s="46" t="s">
        <v>470</v>
      </c>
      <c r="E612" s="46" t="s">
        <v>471</v>
      </c>
      <c r="F612" s="46" t="s">
        <v>472</v>
      </c>
      <c r="G612" s="46" t="s">
        <v>1104</v>
      </c>
      <c r="H612" s="46" t="s">
        <v>33</v>
      </c>
      <c r="I612" s="57">
        <v>39600</v>
      </c>
      <c r="J612" s="15">
        <v>1550</v>
      </c>
      <c r="K612" s="15">
        <f t="shared" si="121"/>
        <v>155</v>
      </c>
      <c r="L612" s="15">
        <f t="shared" si="122"/>
        <v>1395</v>
      </c>
      <c r="M612" s="16">
        <v>0</v>
      </c>
      <c r="N612" s="16">
        <v>0</v>
      </c>
      <c r="O612" s="16">
        <v>0</v>
      </c>
      <c r="P612" s="16">
        <v>0</v>
      </c>
      <c r="Q612" s="16">
        <v>0</v>
      </c>
      <c r="R612" s="16">
        <v>0</v>
      </c>
      <c r="S612" s="16">
        <v>0</v>
      </c>
      <c r="T612" s="16">
        <v>0</v>
      </c>
      <c r="U612" s="16">
        <v>0</v>
      </c>
      <c r="V612" s="16">
        <v>0</v>
      </c>
      <c r="W612" s="16">
        <v>165.85</v>
      </c>
      <c r="X612" s="16">
        <v>279</v>
      </c>
      <c r="Y612" s="16">
        <v>279</v>
      </c>
      <c r="Z612" s="16">
        <v>279</v>
      </c>
      <c r="AA612" s="16">
        <v>279</v>
      </c>
      <c r="AB612" s="15">
        <v>0</v>
      </c>
      <c r="AC612" s="16">
        <v>113.15</v>
      </c>
      <c r="AD612" s="16">
        <v>0</v>
      </c>
      <c r="AE612" s="16">
        <v>0</v>
      </c>
      <c r="AF612" s="16">
        <v>0</v>
      </c>
      <c r="AG612" s="16">
        <v>0</v>
      </c>
      <c r="AH612" s="16">
        <v>0</v>
      </c>
      <c r="AI612" s="16">
        <v>0</v>
      </c>
      <c r="AJ612" s="16">
        <v>0</v>
      </c>
      <c r="AK612" s="16">
        <v>0</v>
      </c>
      <c r="AL612" s="16"/>
      <c r="AM612" s="16"/>
      <c r="AN612" s="139">
        <f>SUM(M612:AM612)</f>
        <v>1395</v>
      </c>
      <c r="AO612" s="16">
        <f t="shared" si="123"/>
        <v>155</v>
      </c>
      <c r="AP612" s="80" t="s">
        <v>1941</v>
      </c>
      <c r="AQ612" s="91" t="s">
        <v>176</v>
      </c>
      <c r="AS612" s="48">
        <f t="shared" si="106"/>
        <v>0</v>
      </c>
    </row>
    <row r="613" spans="1:45" s="47" customFormat="1" ht="50.1" customHeight="1">
      <c r="A613" s="55" t="s">
        <v>473</v>
      </c>
      <c r="B613" s="46" t="s">
        <v>474</v>
      </c>
      <c r="C613" s="46" t="s">
        <v>441</v>
      </c>
      <c r="D613" s="46" t="s">
        <v>470</v>
      </c>
      <c r="E613" s="46" t="s">
        <v>475</v>
      </c>
      <c r="F613" s="46" t="s">
        <v>450</v>
      </c>
      <c r="G613" s="46" t="s">
        <v>1104</v>
      </c>
      <c r="H613" s="46" t="s">
        <v>33</v>
      </c>
      <c r="I613" s="57">
        <v>39417</v>
      </c>
      <c r="J613" s="15">
        <v>2000</v>
      </c>
      <c r="K613" s="15">
        <f t="shared" si="121"/>
        <v>200</v>
      </c>
      <c r="L613" s="15">
        <f t="shared" si="122"/>
        <v>1800</v>
      </c>
      <c r="M613" s="16">
        <v>0</v>
      </c>
      <c r="N613" s="16">
        <v>0</v>
      </c>
      <c r="O613" s="16">
        <v>0</v>
      </c>
      <c r="P613" s="16">
        <v>0</v>
      </c>
      <c r="Q613" s="16">
        <v>0</v>
      </c>
      <c r="R613" s="16">
        <v>0</v>
      </c>
      <c r="S613" s="16">
        <v>0</v>
      </c>
      <c r="T613" s="16">
        <v>0</v>
      </c>
      <c r="U613" s="16">
        <v>0</v>
      </c>
      <c r="V613" s="16">
        <v>0</v>
      </c>
      <c r="W613" s="16">
        <v>360</v>
      </c>
      <c r="X613" s="16">
        <v>360</v>
      </c>
      <c r="Y613" s="16">
        <v>360</v>
      </c>
      <c r="Z613" s="16">
        <v>360</v>
      </c>
      <c r="AA613" s="16">
        <v>360</v>
      </c>
      <c r="AB613" s="15">
        <v>0</v>
      </c>
      <c r="AC613" s="16">
        <v>0</v>
      </c>
      <c r="AD613" s="16">
        <v>0</v>
      </c>
      <c r="AE613" s="16">
        <v>0</v>
      </c>
      <c r="AF613" s="16">
        <v>0</v>
      </c>
      <c r="AG613" s="16">
        <v>0</v>
      </c>
      <c r="AH613" s="16">
        <v>0</v>
      </c>
      <c r="AI613" s="16">
        <v>0</v>
      </c>
      <c r="AJ613" s="16">
        <v>0</v>
      </c>
      <c r="AK613" s="16">
        <v>0</v>
      </c>
      <c r="AL613" s="16"/>
      <c r="AM613" s="16"/>
      <c r="AN613" s="139">
        <f t="shared" si="124"/>
        <v>1800</v>
      </c>
      <c r="AO613" s="16">
        <f t="shared" si="123"/>
        <v>200</v>
      </c>
      <c r="AP613" s="80" t="s">
        <v>1520</v>
      </c>
      <c r="AQ613" s="91" t="s">
        <v>607</v>
      </c>
      <c r="AS613" s="48">
        <f t="shared" si="106"/>
        <v>0</v>
      </c>
    </row>
    <row r="614" spans="1:45" s="47" customFormat="1" ht="50.1" customHeight="1">
      <c r="A614" s="55" t="s">
        <v>476</v>
      </c>
      <c r="B614" s="46" t="s">
        <v>477</v>
      </c>
      <c r="C614" s="46" t="s">
        <v>441</v>
      </c>
      <c r="D614" s="46" t="s">
        <v>478</v>
      </c>
      <c r="E614" s="46" t="s">
        <v>479</v>
      </c>
      <c r="F614" s="46" t="s">
        <v>480</v>
      </c>
      <c r="G614" s="46" t="s">
        <v>1104</v>
      </c>
      <c r="H614" s="46" t="s">
        <v>33</v>
      </c>
      <c r="I614" s="57">
        <v>39630</v>
      </c>
      <c r="J614" s="15">
        <v>700</v>
      </c>
      <c r="K614" s="15">
        <f t="shared" si="121"/>
        <v>70</v>
      </c>
      <c r="L614" s="15">
        <f t="shared" si="122"/>
        <v>630</v>
      </c>
      <c r="M614" s="16">
        <v>0</v>
      </c>
      <c r="N614" s="16">
        <v>0</v>
      </c>
      <c r="O614" s="16">
        <v>0</v>
      </c>
      <c r="P614" s="16">
        <v>0</v>
      </c>
      <c r="Q614" s="16">
        <v>0</v>
      </c>
      <c r="R614" s="16">
        <v>0</v>
      </c>
      <c r="S614" s="16">
        <v>0</v>
      </c>
      <c r="T614" s="16">
        <v>0</v>
      </c>
      <c r="U614" s="16">
        <v>0</v>
      </c>
      <c r="V614" s="16">
        <v>0</v>
      </c>
      <c r="W614" s="16">
        <v>64.400000000000006</v>
      </c>
      <c r="X614" s="16">
        <v>126</v>
      </c>
      <c r="Y614" s="16">
        <v>126</v>
      </c>
      <c r="Z614" s="16">
        <v>126</v>
      </c>
      <c r="AA614" s="16">
        <v>126</v>
      </c>
      <c r="AB614" s="15">
        <v>0</v>
      </c>
      <c r="AC614" s="16">
        <v>61.6</v>
      </c>
      <c r="AD614" s="16">
        <v>0</v>
      </c>
      <c r="AE614" s="16">
        <v>0</v>
      </c>
      <c r="AF614" s="16">
        <v>0</v>
      </c>
      <c r="AG614" s="16">
        <v>0</v>
      </c>
      <c r="AH614" s="16">
        <v>0</v>
      </c>
      <c r="AI614" s="16">
        <v>0</v>
      </c>
      <c r="AJ614" s="16">
        <v>0</v>
      </c>
      <c r="AK614" s="16">
        <v>0</v>
      </c>
      <c r="AL614" s="16"/>
      <c r="AM614" s="16"/>
      <c r="AN614" s="139">
        <f t="shared" si="124"/>
        <v>630</v>
      </c>
      <c r="AO614" s="16">
        <f t="shared" si="123"/>
        <v>70</v>
      </c>
      <c r="AP614" s="80" t="s">
        <v>1303</v>
      </c>
      <c r="AQ614" s="91" t="s">
        <v>1113</v>
      </c>
      <c r="AS614" s="48">
        <f t="shared" si="106"/>
        <v>0</v>
      </c>
    </row>
    <row r="615" spans="1:45" s="47" customFormat="1" ht="50.1" customHeight="1">
      <c r="A615" s="55" t="s">
        <v>481</v>
      </c>
      <c r="B615" s="46" t="s">
        <v>474</v>
      </c>
      <c r="C615" s="46" t="s">
        <v>441</v>
      </c>
      <c r="D615" s="46" t="s">
        <v>478</v>
      </c>
      <c r="E615" s="46" t="s">
        <v>482</v>
      </c>
      <c r="F615" s="46" t="s">
        <v>483</v>
      </c>
      <c r="G615" s="46" t="s">
        <v>1104</v>
      </c>
      <c r="H615" s="46" t="s">
        <v>18</v>
      </c>
      <c r="I615" s="57">
        <v>40148</v>
      </c>
      <c r="J615" s="15">
        <v>1875</v>
      </c>
      <c r="K615" s="15">
        <f t="shared" si="121"/>
        <v>187.5</v>
      </c>
      <c r="L615" s="15">
        <f t="shared" si="122"/>
        <v>1687.5</v>
      </c>
      <c r="M615" s="16">
        <v>0</v>
      </c>
      <c r="N615" s="16">
        <v>0</v>
      </c>
      <c r="O615" s="16">
        <v>0</v>
      </c>
      <c r="P615" s="16">
        <v>0</v>
      </c>
      <c r="Q615" s="16">
        <v>0</v>
      </c>
      <c r="R615" s="16">
        <v>0</v>
      </c>
      <c r="S615" s="16">
        <v>0</v>
      </c>
      <c r="T615" s="16">
        <v>0</v>
      </c>
      <c r="U615" s="16">
        <v>0</v>
      </c>
      <c r="V615" s="16">
        <v>0</v>
      </c>
      <c r="W615" s="16">
        <v>0</v>
      </c>
      <c r="X615" s="16">
        <v>0</v>
      </c>
      <c r="Y615" s="16">
        <v>337.5</v>
      </c>
      <c r="Z615" s="16">
        <v>337.5</v>
      </c>
      <c r="AA615" s="16">
        <v>337.5</v>
      </c>
      <c r="AB615" s="15">
        <v>0</v>
      </c>
      <c r="AC615" s="16">
        <v>337.5</v>
      </c>
      <c r="AD615" s="16">
        <v>337.5</v>
      </c>
      <c r="AE615" s="16">
        <v>0</v>
      </c>
      <c r="AF615" s="16">
        <v>0</v>
      </c>
      <c r="AG615" s="16">
        <v>0</v>
      </c>
      <c r="AH615" s="16">
        <v>0</v>
      </c>
      <c r="AI615" s="16">
        <v>0</v>
      </c>
      <c r="AJ615" s="16">
        <v>0</v>
      </c>
      <c r="AK615" s="16">
        <v>0</v>
      </c>
      <c r="AL615" s="16"/>
      <c r="AM615" s="16"/>
      <c r="AN615" s="139">
        <f t="shared" si="124"/>
        <v>1687.5</v>
      </c>
      <c r="AO615" s="16">
        <f t="shared" si="123"/>
        <v>187.5</v>
      </c>
      <c r="AP615" s="80" t="s">
        <v>1324</v>
      </c>
      <c r="AQ615" s="91" t="s">
        <v>1340</v>
      </c>
      <c r="AS615" s="48">
        <f t="shared" si="106"/>
        <v>0</v>
      </c>
    </row>
    <row r="616" spans="1:45" s="47" customFormat="1" ht="50.1" customHeight="1">
      <c r="A616" s="55" t="s">
        <v>484</v>
      </c>
      <c r="B616" s="46" t="s">
        <v>474</v>
      </c>
      <c r="C616" s="46" t="s">
        <v>485</v>
      </c>
      <c r="D616" s="46" t="s">
        <v>486</v>
      </c>
      <c r="E616" s="46" t="s">
        <v>487</v>
      </c>
      <c r="F616" s="46" t="s">
        <v>488</v>
      </c>
      <c r="G616" s="46" t="s">
        <v>1104</v>
      </c>
      <c r="H616" s="46" t="s">
        <v>18</v>
      </c>
      <c r="I616" s="57">
        <v>40422</v>
      </c>
      <c r="J616" s="15">
        <v>1595</v>
      </c>
      <c r="K616" s="15">
        <f t="shared" si="121"/>
        <v>159.5</v>
      </c>
      <c r="L616" s="15">
        <f t="shared" si="122"/>
        <v>1435.5</v>
      </c>
      <c r="M616" s="16">
        <v>0</v>
      </c>
      <c r="N616" s="16">
        <v>0</v>
      </c>
      <c r="O616" s="16">
        <v>0</v>
      </c>
      <c r="P616" s="16">
        <v>0</v>
      </c>
      <c r="Q616" s="16">
        <v>0</v>
      </c>
      <c r="R616" s="16">
        <v>0</v>
      </c>
      <c r="S616" s="16">
        <v>0</v>
      </c>
      <c r="T616" s="16">
        <v>0</v>
      </c>
      <c r="U616" s="16">
        <v>0</v>
      </c>
      <c r="V616" s="16">
        <v>0</v>
      </c>
      <c r="W616" s="16">
        <v>0</v>
      </c>
      <c r="X616" s="16">
        <v>0</v>
      </c>
      <c r="Y616" s="16">
        <v>95.7</v>
      </c>
      <c r="Z616" s="16">
        <v>287.10000000000002</v>
      </c>
      <c r="AA616" s="16">
        <v>287.10000000000002</v>
      </c>
      <c r="AB616" s="15">
        <v>0</v>
      </c>
      <c r="AC616" s="16">
        <v>287.10000000000002</v>
      </c>
      <c r="AD616" s="16">
        <v>287.10000000000002</v>
      </c>
      <c r="AE616" s="16">
        <v>191.4</v>
      </c>
      <c r="AF616" s="16">
        <v>0</v>
      </c>
      <c r="AG616" s="16">
        <v>0</v>
      </c>
      <c r="AH616" s="16">
        <v>0</v>
      </c>
      <c r="AI616" s="16">
        <v>0</v>
      </c>
      <c r="AJ616" s="16">
        <v>0</v>
      </c>
      <c r="AK616" s="16">
        <v>0</v>
      </c>
      <c r="AL616" s="16"/>
      <c r="AM616" s="16"/>
      <c r="AN616" s="139">
        <f t="shared" si="124"/>
        <v>1435.5000000000002</v>
      </c>
      <c r="AO616" s="16">
        <f t="shared" si="123"/>
        <v>159.49999999999977</v>
      </c>
      <c r="AP616" s="80" t="s">
        <v>83</v>
      </c>
      <c r="AQ616" s="91" t="s">
        <v>154</v>
      </c>
      <c r="AS616" s="48">
        <f t="shared" si="106"/>
        <v>0</v>
      </c>
    </row>
    <row r="617" spans="1:45" s="47" customFormat="1" ht="50.1" customHeight="1">
      <c r="A617" s="55" t="s">
        <v>489</v>
      </c>
      <c r="B617" s="46" t="s">
        <v>474</v>
      </c>
      <c r="C617" s="46" t="s">
        <v>485</v>
      </c>
      <c r="D617" s="46" t="s">
        <v>486</v>
      </c>
      <c r="E617" s="46" t="s">
        <v>490</v>
      </c>
      <c r="F617" s="46" t="s">
        <v>488</v>
      </c>
      <c r="G617" s="46" t="s">
        <v>1104</v>
      </c>
      <c r="H617" s="46" t="s">
        <v>18</v>
      </c>
      <c r="I617" s="57">
        <v>40422</v>
      </c>
      <c r="J617" s="15">
        <v>1595</v>
      </c>
      <c r="K617" s="15">
        <f t="shared" si="121"/>
        <v>159.5</v>
      </c>
      <c r="L617" s="15">
        <f t="shared" si="122"/>
        <v>1435.5</v>
      </c>
      <c r="M617" s="16">
        <v>0</v>
      </c>
      <c r="N617" s="16">
        <v>0</v>
      </c>
      <c r="O617" s="16">
        <v>0</v>
      </c>
      <c r="P617" s="16">
        <v>0</v>
      </c>
      <c r="Q617" s="16">
        <v>0</v>
      </c>
      <c r="R617" s="16">
        <v>0</v>
      </c>
      <c r="S617" s="16">
        <v>0</v>
      </c>
      <c r="T617" s="16">
        <v>0</v>
      </c>
      <c r="U617" s="16">
        <v>0</v>
      </c>
      <c r="V617" s="16">
        <v>0</v>
      </c>
      <c r="W617" s="16">
        <v>0</v>
      </c>
      <c r="X617" s="16">
        <v>0</v>
      </c>
      <c r="Y617" s="16">
        <v>95.7</v>
      </c>
      <c r="Z617" s="16">
        <v>287.10000000000002</v>
      </c>
      <c r="AA617" s="16">
        <v>287.10000000000002</v>
      </c>
      <c r="AB617" s="15">
        <v>0</v>
      </c>
      <c r="AC617" s="16">
        <v>287.10000000000002</v>
      </c>
      <c r="AD617" s="16">
        <v>287.10000000000002</v>
      </c>
      <c r="AE617" s="16">
        <v>191.4</v>
      </c>
      <c r="AF617" s="16">
        <v>0</v>
      </c>
      <c r="AG617" s="16">
        <v>0</v>
      </c>
      <c r="AH617" s="16">
        <v>0</v>
      </c>
      <c r="AI617" s="16">
        <v>0</v>
      </c>
      <c r="AJ617" s="16">
        <v>0</v>
      </c>
      <c r="AK617" s="16">
        <v>0</v>
      </c>
      <c r="AL617" s="16"/>
      <c r="AM617" s="16"/>
      <c r="AN617" s="139">
        <f>SUM(M617:AM617)</f>
        <v>1435.5000000000002</v>
      </c>
      <c r="AO617" s="16">
        <f t="shared" si="123"/>
        <v>159.49999999999977</v>
      </c>
      <c r="AP617" s="80" t="s">
        <v>171</v>
      </c>
      <c r="AQ617" s="91" t="s">
        <v>1286</v>
      </c>
      <c r="AS617" s="48">
        <f t="shared" si="106"/>
        <v>0</v>
      </c>
    </row>
    <row r="618" spans="1:45" s="47" customFormat="1" ht="50.1" customHeight="1">
      <c r="A618" s="55" t="s">
        <v>491</v>
      </c>
      <c r="B618" s="46" t="s">
        <v>474</v>
      </c>
      <c r="C618" s="46" t="s">
        <v>485</v>
      </c>
      <c r="D618" s="46" t="s">
        <v>492</v>
      </c>
      <c r="E618" s="46" t="s">
        <v>493</v>
      </c>
      <c r="F618" s="46" t="s">
        <v>483</v>
      </c>
      <c r="G618" s="46" t="s">
        <v>1104</v>
      </c>
      <c r="H618" s="46" t="s">
        <v>18</v>
      </c>
      <c r="I618" s="57">
        <v>40422</v>
      </c>
      <c r="J618" s="15">
        <v>1595</v>
      </c>
      <c r="K618" s="15">
        <f t="shared" si="121"/>
        <v>159.5</v>
      </c>
      <c r="L618" s="15">
        <f t="shared" si="122"/>
        <v>1435.5</v>
      </c>
      <c r="M618" s="16">
        <v>0</v>
      </c>
      <c r="N618" s="16">
        <v>0</v>
      </c>
      <c r="O618" s="16">
        <v>0</v>
      </c>
      <c r="P618" s="16">
        <v>0</v>
      </c>
      <c r="Q618" s="16">
        <v>0</v>
      </c>
      <c r="R618" s="16">
        <v>0</v>
      </c>
      <c r="S618" s="16">
        <v>0</v>
      </c>
      <c r="T618" s="16">
        <v>0</v>
      </c>
      <c r="U618" s="16">
        <v>0</v>
      </c>
      <c r="V618" s="16">
        <v>0</v>
      </c>
      <c r="W618" s="16">
        <v>0</v>
      </c>
      <c r="X618" s="16">
        <v>0</v>
      </c>
      <c r="Y618" s="16">
        <v>95.7</v>
      </c>
      <c r="Z618" s="16">
        <v>287.10000000000002</v>
      </c>
      <c r="AA618" s="16">
        <v>287.10000000000002</v>
      </c>
      <c r="AB618" s="15">
        <v>0</v>
      </c>
      <c r="AC618" s="16">
        <v>287.10000000000002</v>
      </c>
      <c r="AD618" s="16">
        <v>287.10000000000002</v>
      </c>
      <c r="AE618" s="16">
        <v>191.4</v>
      </c>
      <c r="AF618" s="16">
        <v>0</v>
      </c>
      <c r="AG618" s="16">
        <v>0</v>
      </c>
      <c r="AH618" s="16">
        <v>0</v>
      </c>
      <c r="AI618" s="16">
        <v>0</v>
      </c>
      <c r="AJ618" s="16">
        <v>0</v>
      </c>
      <c r="AK618" s="16">
        <v>0</v>
      </c>
      <c r="AL618" s="16"/>
      <c r="AM618" s="16"/>
      <c r="AN618" s="139">
        <f t="shared" si="124"/>
        <v>1435.5000000000002</v>
      </c>
      <c r="AO618" s="16">
        <f t="shared" si="123"/>
        <v>159.49999999999977</v>
      </c>
      <c r="AP618" s="80" t="s">
        <v>344</v>
      </c>
      <c r="AQ618" s="91" t="s">
        <v>1277</v>
      </c>
      <c r="AS618" s="48">
        <f t="shared" si="106"/>
        <v>0</v>
      </c>
    </row>
    <row r="619" spans="1:45" s="47" customFormat="1" ht="50.1" customHeight="1">
      <c r="A619" s="55" t="s">
        <v>1024</v>
      </c>
      <c r="B619" s="14" t="s">
        <v>1034</v>
      </c>
      <c r="C619" s="46" t="s">
        <v>1050</v>
      </c>
      <c r="D619" s="46" t="s">
        <v>761</v>
      </c>
      <c r="E619" s="46" t="s">
        <v>1037</v>
      </c>
      <c r="F619" s="46" t="s">
        <v>1048</v>
      </c>
      <c r="G619" s="46" t="s">
        <v>1104</v>
      </c>
      <c r="H619" s="46" t="s">
        <v>33</v>
      </c>
      <c r="I619" s="57">
        <v>41487</v>
      </c>
      <c r="J619" s="16">
        <v>943.55</v>
      </c>
      <c r="K619" s="15">
        <f t="shared" si="121"/>
        <v>94.355000000000004</v>
      </c>
      <c r="L619" s="15">
        <f t="shared" si="122"/>
        <v>849.19499999999994</v>
      </c>
      <c r="M619" s="16">
        <v>0</v>
      </c>
      <c r="N619" s="16">
        <v>0</v>
      </c>
      <c r="O619" s="16">
        <v>0</v>
      </c>
      <c r="P619" s="16">
        <v>0</v>
      </c>
      <c r="Q619" s="16">
        <v>0</v>
      </c>
      <c r="R619" s="16">
        <v>0</v>
      </c>
      <c r="S619" s="16">
        <v>0</v>
      </c>
      <c r="T619" s="16">
        <v>0</v>
      </c>
      <c r="U619" s="16">
        <v>0</v>
      </c>
      <c r="V619" s="16">
        <v>0</v>
      </c>
      <c r="W619" s="16">
        <v>0</v>
      </c>
      <c r="X619" s="16">
        <v>0</v>
      </c>
      <c r="Y619" s="16">
        <v>0</v>
      </c>
      <c r="Z619" s="16">
        <v>0</v>
      </c>
      <c r="AA619" s="16">
        <v>0</v>
      </c>
      <c r="AB619" s="15">
        <v>0</v>
      </c>
      <c r="AC619" s="16">
        <v>70.77</v>
      </c>
      <c r="AD619" s="15">
        <v>169.89</v>
      </c>
      <c r="AE619" s="15">
        <v>169.89</v>
      </c>
      <c r="AF619" s="15">
        <v>0</v>
      </c>
      <c r="AG619" s="15">
        <v>169.89</v>
      </c>
      <c r="AH619" s="15">
        <v>0</v>
      </c>
      <c r="AI619" s="15">
        <v>169.89</v>
      </c>
      <c r="AJ619" s="16">
        <v>98.86</v>
      </c>
      <c r="AK619" s="16">
        <v>0</v>
      </c>
      <c r="AL619" s="16"/>
      <c r="AM619" s="16"/>
      <c r="AN619" s="139">
        <f t="shared" si="124"/>
        <v>849.18999999999994</v>
      </c>
      <c r="AO619" s="16">
        <f t="shared" si="123"/>
        <v>94.360000000000014</v>
      </c>
      <c r="AP619" s="80" t="s">
        <v>1102</v>
      </c>
      <c r="AQ619" s="91" t="s">
        <v>1331</v>
      </c>
      <c r="AS619" s="48">
        <f t="shared" si="106"/>
        <v>4.9999999999954525E-3</v>
      </c>
    </row>
    <row r="620" spans="1:45" s="47" customFormat="1" ht="50.1" customHeight="1">
      <c r="A620" s="55" t="s">
        <v>1025</v>
      </c>
      <c r="B620" s="14" t="s">
        <v>1034</v>
      </c>
      <c r="C620" s="46" t="s">
        <v>1050</v>
      </c>
      <c r="D620" s="46" t="s">
        <v>761</v>
      </c>
      <c r="E620" s="46" t="s">
        <v>1038</v>
      </c>
      <c r="F620" s="46" t="s">
        <v>1048</v>
      </c>
      <c r="G620" s="46" t="s">
        <v>1104</v>
      </c>
      <c r="H620" s="46" t="s">
        <v>33</v>
      </c>
      <c r="I620" s="57">
        <v>41487</v>
      </c>
      <c r="J620" s="16">
        <v>943.55</v>
      </c>
      <c r="K620" s="15">
        <f t="shared" si="121"/>
        <v>94.355000000000004</v>
      </c>
      <c r="L620" s="15">
        <f t="shared" si="122"/>
        <v>849.19499999999994</v>
      </c>
      <c r="M620" s="16">
        <v>0</v>
      </c>
      <c r="N620" s="16">
        <v>0</v>
      </c>
      <c r="O620" s="16">
        <v>0</v>
      </c>
      <c r="P620" s="16">
        <v>0</v>
      </c>
      <c r="Q620" s="16">
        <v>0</v>
      </c>
      <c r="R620" s="16">
        <v>0</v>
      </c>
      <c r="S620" s="16">
        <v>0</v>
      </c>
      <c r="T620" s="16">
        <v>0</v>
      </c>
      <c r="U620" s="16">
        <v>0</v>
      </c>
      <c r="V620" s="16">
        <v>0</v>
      </c>
      <c r="W620" s="16">
        <v>0</v>
      </c>
      <c r="X620" s="16">
        <v>0</v>
      </c>
      <c r="Y620" s="16">
        <v>0</v>
      </c>
      <c r="Z620" s="16">
        <v>0</v>
      </c>
      <c r="AA620" s="16">
        <v>0</v>
      </c>
      <c r="AB620" s="15">
        <v>0</v>
      </c>
      <c r="AC620" s="16">
        <v>70.77</v>
      </c>
      <c r="AD620" s="15">
        <v>169.89</v>
      </c>
      <c r="AE620" s="15">
        <v>169.89</v>
      </c>
      <c r="AF620" s="15">
        <v>0</v>
      </c>
      <c r="AG620" s="15">
        <v>169.89</v>
      </c>
      <c r="AH620" s="15">
        <v>0</v>
      </c>
      <c r="AI620" s="15">
        <v>169.89</v>
      </c>
      <c r="AJ620" s="16">
        <v>98.86</v>
      </c>
      <c r="AK620" s="16">
        <v>0</v>
      </c>
      <c r="AL620" s="16"/>
      <c r="AM620" s="16"/>
      <c r="AN620" s="139">
        <f t="shared" si="124"/>
        <v>849.18999999999994</v>
      </c>
      <c r="AO620" s="16">
        <f t="shared" si="123"/>
        <v>94.360000000000014</v>
      </c>
      <c r="AP620" s="80" t="s">
        <v>1765</v>
      </c>
      <c r="AQ620" s="91" t="s">
        <v>1327</v>
      </c>
      <c r="AS620" s="48">
        <f t="shared" si="106"/>
        <v>4.9999999999954525E-3</v>
      </c>
    </row>
    <row r="621" spans="1:45" s="47" customFormat="1" ht="50.1" customHeight="1">
      <c r="A621" s="55" t="s">
        <v>1026</v>
      </c>
      <c r="B621" s="14" t="s">
        <v>1034</v>
      </c>
      <c r="C621" s="46" t="s">
        <v>1050</v>
      </c>
      <c r="D621" s="46" t="s">
        <v>761</v>
      </c>
      <c r="E621" s="46" t="s">
        <v>1039</v>
      </c>
      <c r="F621" s="46" t="s">
        <v>1048</v>
      </c>
      <c r="G621" s="46" t="s">
        <v>1104</v>
      </c>
      <c r="H621" s="46" t="s">
        <v>33</v>
      </c>
      <c r="I621" s="57">
        <v>41487</v>
      </c>
      <c r="J621" s="16">
        <v>943.55</v>
      </c>
      <c r="K621" s="15">
        <f t="shared" si="121"/>
        <v>94.355000000000004</v>
      </c>
      <c r="L621" s="15">
        <f t="shared" si="122"/>
        <v>849.19499999999994</v>
      </c>
      <c r="M621" s="16">
        <v>0</v>
      </c>
      <c r="N621" s="16">
        <v>0</v>
      </c>
      <c r="O621" s="16">
        <v>0</v>
      </c>
      <c r="P621" s="16">
        <v>0</v>
      </c>
      <c r="Q621" s="16">
        <v>0</v>
      </c>
      <c r="R621" s="16">
        <v>0</v>
      </c>
      <c r="S621" s="16">
        <v>0</v>
      </c>
      <c r="T621" s="16">
        <v>0</v>
      </c>
      <c r="U621" s="16">
        <v>0</v>
      </c>
      <c r="V621" s="16">
        <v>0</v>
      </c>
      <c r="W621" s="16">
        <v>0</v>
      </c>
      <c r="X621" s="16">
        <v>0</v>
      </c>
      <c r="Y621" s="16">
        <v>0</v>
      </c>
      <c r="Z621" s="16">
        <v>0</v>
      </c>
      <c r="AA621" s="16">
        <v>0</v>
      </c>
      <c r="AB621" s="15">
        <v>0</v>
      </c>
      <c r="AC621" s="16">
        <v>70.77</v>
      </c>
      <c r="AD621" s="15">
        <v>169.89</v>
      </c>
      <c r="AE621" s="15">
        <v>169.89</v>
      </c>
      <c r="AF621" s="15">
        <v>0</v>
      </c>
      <c r="AG621" s="15">
        <v>169.89</v>
      </c>
      <c r="AH621" s="15">
        <v>0</v>
      </c>
      <c r="AI621" s="15">
        <v>169.89</v>
      </c>
      <c r="AJ621" s="16">
        <v>98.86</v>
      </c>
      <c r="AK621" s="16">
        <v>0</v>
      </c>
      <c r="AL621" s="16"/>
      <c r="AM621" s="16"/>
      <c r="AN621" s="139">
        <f t="shared" si="124"/>
        <v>849.18999999999994</v>
      </c>
      <c r="AO621" s="16">
        <f t="shared" si="123"/>
        <v>94.360000000000014</v>
      </c>
      <c r="AP621" s="80" t="s">
        <v>1334</v>
      </c>
      <c r="AQ621" s="91" t="s">
        <v>1897</v>
      </c>
      <c r="AS621" s="48">
        <f t="shared" si="106"/>
        <v>4.9999999999954525E-3</v>
      </c>
    </row>
    <row r="622" spans="1:45" s="47" customFormat="1" ht="50.1" customHeight="1">
      <c r="A622" s="55" t="s">
        <v>1027</v>
      </c>
      <c r="B622" s="14" t="s">
        <v>1034</v>
      </c>
      <c r="C622" s="46" t="s">
        <v>1050</v>
      </c>
      <c r="D622" s="46" t="s">
        <v>761</v>
      </c>
      <c r="E622" s="46" t="s">
        <v>1040</v>
      </c>
      <c r="F622" s="46" t="s">
        <v>1048</v>
      </c>
      <c r="G622" s="46" t="s">
        <v>1104</v>
      </c>
      <c r="H622" s="46" t="s">
        <v>33</v>
      </c>
      <c r="I622" s="57">
        <v>41487</v>
      </c>
      <c r="J622" s="16">
        <v>943.55</v>
      </c>
      <c r="K622" s="15">
        <f t="shared" si="121"/>
        <v>94.355000000000004</v>
      </c>
      <c r="L622" s="15">
        <f t="shared" si="122"/>
        <v>849.19499999999994</v>
      </c>
      <c r="M622" s="16">
        <v>0</v>
      </c>
      <c r="N622" s="16">
        <v>0</v>
      </c>
      <c r="O622" s="16">
        <v>0</v>
      </c>
      <c r="P622" s="16">
        <v>0</v>
      </c>
      <c r="Q622" s="16">
        <v>0</v>
      </c>
      <c r="R622" s="16">
        <v>0</v>
      </c>
      <c r="S622" s="16">
        <v>0</v>
      </c>
      <c r="T622" s="16">
        <v>0</v>
      </c>
      <c r="U622" s="16">
        <v>0</v>
      </c>
      <c r="V622" s="16">
        <v>0</v>
      </c>
      <c r="W622" s="16">
        <v>0</v>
      </c>
      <c r="X622" s="16">
        <v>0</v>
      </c>
      <c r="Y622" s="16">
        <v>0</v>
      </c>
      <c r="Z622" s="16">
        <v>0</v>
      </c>
      <c r="AA622" s="16">
        <v>0</v>
      </c>
      <c r="AB622" s="15">
        <v>0</v>
      </c>
      <c r="AC622" s="16">
        <v>70.77</v>
      </c>
      <c r="AD622" s="15">
        <v>169.89</v>
      </c>
      <c r="AE622" s="15">
        <v>169.89</v>
      </c>
      <c r="AF622" s="15">
        <v>0</v>
      </c>
      <c r="AG622" s="15">
        <v>169.89</v>
      </c>
      <c r="AH622" s="15">
        <v>0</v>
      </c>
      <c r="AI622" s="15">
        <v>169.89</v>
      </c>
      <c r="AJ622" s="16">
        <v>98.86</v>
      </c>
      <c r="AK622" s="16">
        <v>0</v>
      </c>
      <c r="AL622" s="16"/>
      <c r="AM622" s="16"/>
      <c r="AN622" s="139">
        <f t="shared" si="124"/>
        <v>849.18999999999994</v>
      </c>
      <c r="AO622" s="16">
        <f t="shared" si="123"/>
        <v>94.360000000000014</v>
      </c>
      <c r="AP622" s="80" t="s">
        <v>1771</v>
      </c>
      <c r="AQ622" s="91" t="s">
        <v>1327</v>
      </c>
      <c r="AS622" s="48">
        <f t="shared" si="106"/>
        <v>4.9999999999954525E-3</v>
      </c>
    </row>
    <row r="623" spans="1:45" s="47" customFormat="1" ht="50.1" customHeight="1">
      <c r="A623" s="55" t="s">
        <v>1028</v>
      </c>
      <c r="B623" s="14" t="s">
        <v>1034</v>
      </c>
      <c r="C623" s="46" t="s">
        <v>1050</v>
      </c>
      <c r="D623" s="46" t="s">
        <v>761</v>
      </c>
      <c r="E623" s="46" t="s">
        <v>1041</v>
      </c>
      <c r="F623" s="46" t="s">
        <v>1048</v>
      </c>
      <c r="G623" s="46" t="s">
        <v>1104</v>
      </c>
      <c r="H623" s="46" t="s">
        <v>33</v>
      </c>
      <c r="I623" s="57">
        <v>41487</v>
      </c>
      <c r="J623" s="16">
        <v>943.55</v>
      </c>
      <c r="K623" s="15">
        <f t="shared" si="121"/>
        <v>94.355000000000004</v>
      </c>
      <c r="L623" s="15">
        <f t="shared" si="122"/>
        <v>849.19499999999994</v>
      </c>
      <c r="M623" s="16">
        <v>0</v>
      </c>
      <c r="N623" s="16">
        <v>0</v>
      </c>
      <c r="O623" s="16">
        <v>0</v>
      </c>
      <c r="P623" s="16">
        <v>0</v>
      </c>
      <c r="Q623" s="16">
        <v>0</v>
      </c>
      <c r="R623" s="16">
        <v>0</v>
      </c>
      <c r="S623" s="16">
        <v>0</v>
      </c>
      <c r="T623" s="16">
        <v>0</v>
      </c>
      <c r="U623" s="16">
        <v>0</v>
      </c>
      <c r="V623" s="16">
        <v>0</v>
      </c>
      <c r="W623" s="16">
        <v>0</v>
      </c>
      <c r="X623" s="16">
        <v>0</v>
      </c>
      <c r="Y623" s="16">
        <v>0</v>
      </c>
      <c r="Z623" s="16">
        <v>0</v>
      </c>
      <c r="AA623" s="16">
        <v>0</v>
      </c>
      <c r="AB623" s="15">
        <v>0</v>
      </c>
      <c r="AC623" s="16">
        <v>70.77</v>
      </c>
      <c r="AD623" s="15">
        <v>169.89</v>
      </c>
      <c r="AE623" s="15">
        <v>169.89</v>
      </c>
      <c r="AF623" s="15">
        <v>0</v>
      </c>
      <c r="AG623" s="15">
        <v>169.89</v>
      </c>
      <c r="AH623" s="15">
        <v>0</v>
      </c>
      <c r="AI623" s="15">
        <v>169.89</v>
      </c>
      <c r="AJ623" s="16">
        <v>98.86</v>
      </c>
      <c r="AK623" s="16">
        <v>0</v>
      </c>
      <c r="AL623" s="16"/>
      <c r="AM623" s="16"/>
      <c r="AN623" s="139">
        <f t="shared" si="124"/>
        <v>849.18999999999994</v>
      </c>
      <c r="AO623" s="16">
        <f t="shared" si="123"/>
        <v>94.360000000000014</v>
      </c>
      <c r="AP623" s="80" t="s">
        <v>1771</v>
      </c>
      <c r="AQ623" s="91" t="s">
        <v>1327</v>
      </c>
      <c r="AS623" s="48">
        <f t="shared" si="106"/>
        <v>4.9999999999954525E-3</v>
      </c>
    </row>
    <row r="624" spans="1:45" s="47" customFormat="1" ht="50.1" customHeight="1">
      <c r="A624" s="55" t="s">
        <v>1029</v>
      </c>
      <c r="B624" s="14" t="s">
        <v>1034</v>
      </c>
      <c r="C624" s="46" t="s">
        <v>1050</v>
      </c>
      <c r="D624" s="46" t="s">
        <v>761</v>
      </c>
      <c r="E624" s="46" t="s">
        <v>1042</v>
      </c>
      <c r="F624" s="46" t="s">
        <v>1048</v>
      </c>
      <c r="G624" s="46" t="s">
        <v>1104</v>
      </c>
      <c r="H624" s="46" t="s">
        <v>33</v>
      </c>
      <c r="I624" s="57">
        <v>41487</v>
      </c>
      <c r="J624" s="16">
        <v>943.55</v>
      </c>
      <c r="K624" s="15">
        <f t="shared" si="121"/>
        <v>94.355000000000004</v>
      </c>
      <c r="L624" s="15">
        <f t="shared" si="122"/>
        <v>849.19499999999994</v>
      </c>
      <c r="M624" s="16">
        <v>0</v>
      </c>
      <c r="N624" s="16">
        <v>0</v>
      </c>
      <c r="O624" s="16">
        <v>0</v>
      </c>
      <c r="P624" s="16">
        <v>0</v>
      </c>
      <c r="Q624" s="16">
        <v>0</v>
      </c>
      <c r="R624" s="16">
        <v>0</v>
      </c>
      <c r="S624" s="16">
        <v>0</v>
      </c>
      <c r="T624" s="16">
        <v>0</v>
      </c>
      <c r="U624" s="16">
        <v>0</v>
      </c>
      <c r="V624" s="16">
        <v>0</v>
      </c>
      <c r="W624" s="16">
        <v>0</v>
      </c>
      <c r="X624" s="16">
        <v>0</v>
      </c>
      <c r="Y624" s="16">
        <v>0</v>
      </c>
      <c r="Z624" s="16">
        <v>0</v>
      </c>
      <c r="AA624" s="16">
        <v>0</v>
      </c>
      <c r="AB624" s="15">
        <v>0</v>
      </c>
      <c r="AC624" s="16">
        <v>70.77</v>
      </c>
      <c r="AD624" s="15">
        <v>169.89</v>
      </c>
      <c r="AE624" s="15">
        <v>169.89</v>
      </c>
      <c r="AF624" s="15">
        <v>0</v>
      </c>
      <c r="AG624" s="15">
        <v>169.89</v>
      </c>
      <c r="AH624" s="15">
        <v>0</v>
      </c>
      <c r="AI624" s="15">
        <v>169.89</v>
      </c>
      <c r="AJ624" s="16">
        <v>98.86</v>
      </c>
      <c r="AK624" s="16">
        <v>0</v>
      </c>
      <c r="AL624" s="16"/>
      <c r="AM624" s="16"/>
      <c r="AN624" s="139">
        <f t="shared" si="124"/>
        <v>849.18999999999994</v>
      </c>
      <c r="AO624" s="16">
        <f t="shared" si="123"/>
        <v>94.360000000000014</v>
      </c>
      <c r="AP624" s="80" t="s">
        <v>1771</v>
      </c>
      <c r="AQ624" s="91" t="s">
        <v>1327</v>
      </c>
      <c r="AS624" s="48">
        <f t="shared" si="106"/>
        <v>4.9999999999954525E-3</v>
      </c>
    </row>
    <row r="625" spans="1:45" s="47" customFormat="1" ht="50.1" customHeight="1">
      <c r="A625" s="55" t="s">
        <v>1030</v>
      </c>
      <c r="B625" s="14" t="s">
        <v>1034</v>
      </c>
      <c r="C625" s="46" t="s">
        <v>1050</v>
      </c>
      <c r="D625" s="46" t="s">
        <v>761</v>
      </c>
      <c r="E625" s="46" t="s">
        <v>1043</v>
      </c>
      <c r="F625" s="46" t="s">
        <v>1048</v>
      </c>
      <c r="G625" s="46" t="s">
        <v>1104</v>
      </c>
      <c r="H625" s="46" t="s">
        <v>33</v>
      </c>
      <c r="I625" s="57">
        <v>41487</v>
      </c>
      <c r="J625" s="16">
        <v>943.55</v>
      </c>
      <c r="K625" s="15">
        <f t="shared" si="121"/>
        <v>94.355000000000004</v>
      </c>
      <c r="L625" s="15">
        <f t="shared" si="122"/>
        <v>849.19499999999994</v>
      </c>
      <c r="M625" s="16">
        <v>0</v>
      </c>
      <c r="N625" s="16">
        <v>0</v>
      </c>
      <c r="O625" s="16">
        <v>0</v>
      </c>
      <c r="P625" s="16">
        <v>0</v>
      </c>
      <c r="Q625" s="16">
        <v>0</v>
      </c>
      <c r="R625" s="16">
        <v>0</v>
      </c>
      <c r="S625" s="16">
        <v>0</v>
      </c>
      <c r="T625" s="16">
        <v>0</v>
      </c>
      <c r="U625" s="16">
        <v>0</v>
      </c>
      <c r="V625" s="16">
        <v>0</v>
      </c>
      <c r="W625" s="16">
        <v>0</v>
      </c>
      <c r="X625" s="16">
        <v>0</v>
      </c>
      <c r="Y625" s="16">
        <v>0</v>
      </c>
      <c r="Z625" s="16">
        <v>0</v>
      </c>
      <c r="AA625" s="16">
        <v>0</v>
      </c>
      <c r="AB625" s="15">
        <v>0</v>
      </c>
      <c r="AC625" s="16">
        <v>70.77</v>
      </c>
      <c r="AD625" s="15">
        <v>169.89</v>
      </c>
      <c r="AE625" s="15">
        <v>169.89</v>
      </c>
      <c r="AF625" s="15">
        <v>0</v>
      </c>
      <c r="AG625" s="15">
        <v>169.89</v>
      </c>
      <c r="AH625" s="15">
        <v>0</v>
      </c>
      <c r="AI625" s="15">
        <v>169.89</v>
      </c>
      <c r="AJ625" s="16">
        <v>98.86</v>
      </c>
      <c r="AK625" s="16">
        <v>0</v>
      </c>
      <c r="AL625" s="16"/>
      <c r="AM625" s="16"/>
      <c r="AN625" s="139">
        <f t="shared" si="124"/>
        <v>849.18999999999994</v>
      </c>
      <c r="AO625" s="16">
        <f t="shared" si="123"/>
        <v>94.360000000000014</v>
      </c>
      <c r="AP625" s="80" t="s">
        <v>1586</v>
      </c>
      <c r="AQ625" s="91" t="s">
        <v>1278</v>
      </c>
      <c r="AS625" s="48">
        <f t="shared" si="106"/>
        <v>4.9999999999954525E-3</v>
      </c>
    </row>
    <row r="626" spans="1:45" s="47" customFormat="1" ht="50.1" customHeight="1">
      <c r="A626" s="55" t="s">
        <v>1031</v>
      </c>
      <c r="B626" s="14" t="s">
        <v>1034</v>
      </c>
      <c r="C626" s="46" t="s">
        <v>1050</v>
      </c>
      <c r="D626" s="46" t="s">
        <v>761</v>
      </c>
      <c r="E626" s="46" t="s">
        <v>1044</v>
      </c>
      <c r="F626" s="46" t="s">
        <v>1048</v>
      </c>
      <c r="G626" s="46" t="s">
        <v>1104</v>
      </c>
      <c r="H626" s="46" t="s">
        <v>33</v>
      </c>
      <c r="I626" s="57">
        <v>41487</v>
      </c>
      <c r="J626" s="16">
        <v>943.55</v>
      </c>
      <c r="K626" s="15">
        <f t="shared" si="121"/>
        <v>94.355000000000004</v>
      </c>
      <c r="L626" s="15">
        <f t="shared" si="122"/>
        <v>849.19499999999994</v>
      </c>
      <c r="M626" s="16">
        <v>0</v>
      </c>
      <c r="N626" s="16">
        <v>0</v>
      </c>
      <c r="O626" s="16">
        <v>0</v>
      </c>
      <c r="P626" s="16">
        <v>0</v>
      </c>
      <c r="Q626" s="16">
        <v>0</v>
      </c>
      <c r="R626" s="16">
        <v>0</v>
      </c>
      <c r="S626" s="16">
        <v>0</v>
      </c>
      <c r="T626" s="16">
        <v>0</v>
      </c>
      <c r="U626" s="16">
        <v>0</v>
      </c>
      <c r="V626" s="16">
        <v>0</v>
      </c>
      <c r="W626" s="16">
        <v>0</v>
      </c>
      <c r="X626" s="16">
        <v>0</v>
      </c>
      <c r="Y626" s="16">
        <v>0</v>
      </c>
      <c r="Z626" s="16">
        <v>0</v>
      </c>
      <c r="AA626" s="16">
        <v>0</v>
      </c>
      <c r="AB626" s="15">
        <v>0</v>
      </c>
      <c r="AC626" s="16">
        <v>70.77</v>
      </c>
      <c r="AD626" s="15">
        <v>169.89</v>
      </c>
      <c r="AE626" s="15">
        <v>169.89</v>
      </c>
      <c r="AF626" s="15">
        <v>0</v>
      </c>
      <c r="AG626" s="15">
        <v>169.89</v>
      </c>
      <c r="AH626" s="15">
        <v>0</v>
      </c>
      <c r="AI626" s="15">
        <v>169.89</v>
      </c>
      <c r="AJ626" s="16">
        <v>98.86</v>
      </c>
      <c r="AK626" s="16">
        <v>0</v>
      </c>
      <c r="AL626" s="16"/>
      <c r="AM626" s="16"/>
      <c r="AN626" s="139">
        <f t="shared" si="124"/>
        <v>849.18999999999994</v>
      </c>
      <c r="AO626" s="16">
        <f t="shared" si="123"/>
        <v>94.360000000000014</v>
      </c>
      <c r="AP626" s="80" t="s">
        <v>1586</v>
      </c>
      <c r="AQ626" s="91" t="s">
        <v>1278</v>
      </c>
      <c r="AS626" s="48">
        <f t="shared" si="106"/>
        <v>4.9999999999954525E-3</v>
      </c>
    </row>
    <row r="627" spans="1:45" s="47" customFormat="1" ht="50.1" customHeight="1">
      <c r="A627" s="55" t="s">
        <v>1032</v>
      </c>
      <c r="B627" s="14" t="s">
        <v>1035</v>
      </c>
      <c r="C627" s="46" t="s">
        <v>1050</v>
      </c>
      <c r="D627" s="46" t="s">
        <v>761</v>
      </c>
      <c r="E627" s="46" t="s">
        <v>1045</v>
      </c>
      <c r="F627" s="46" t="s">
        <v>1049</v>
      </c>
      <c r="G627" s="46" t="s">
        <v>1104</v>
      </c>
      <c r="H627" s="46" t="s">
        <v>33</v>
      </c>
      <c r="I627" s="57">
        <v>41487</v>
      </c>
      <c r="J627" s="16">
        <v>1808</v>
      </c>
      <c r="K627" s="15">
        <f t="shared" si="121"/>
        <v>180.8</v>
      </c>
      <c r="L627" s="15">
        <f t="shared" si="122"/>
        <v>1627.2</v>
      </c>
      <c r="M627" s="16">
        <v>0</v>
      </c>
      <c r="N627" s="16">
        <v>0</v>
      </c>
      <c r="O627" s="16">
        <v>0</v>
      </c>
      <c r="P627" s="16">
        <v>0</v>
      </c>
      <c r="Q627" s="16">
        <v>0</v>
      </c>
      <c r="R627" s="16">
        <v>0</v>
      </c>
      <c r="S627" s="16">
        <v>0</v>
      </c>
      <c r="T627" s="16">
        <v>0</v>
      </c>
      <c r="U627" s="16">
        <v>0</v>
      </c>
      <c r="V627" s="16">
        <v>0</v>
      </c>
      <c r="W627" s="16">
        <v>0</v>
      </c>
      <c r="X627" s="16">
        <v>0</v>
      </c>
      <c r="Y627" s="16">
        <v>0</v>
      </c>
      <c r="Z627" s="16">
        <v>0</v>
      </c>
      <c r="AA627" s="16">
        <v>0</v>
      </c>
      <c r="AB627" s="15">
        <v>0</v>
      </c>
      <c r="AC627" s="16">
        <v>135.6</v>
      </c>
      <c r="AD627" s="16">
        <v>325.44</v>
      </c>
      <c r="AE627" s="16">
        <v>325.44</v>
      </c>
      <c r="AF627" s="16">
        <v>0</v>
      </c>
      <c r="AG627" s="16">
        <v>325.44</v>
      </c>
      <c r="AH627" s="16">
        <v>0</v>
      </c>
      <c r="AI627" s="16">
        <v>325.44</v>
      </c>
      <c r="AJ627" s="16">
        <v>189.84</v>
      </c>
      <c r="AK627" s="16">
        <v>0</v>
      </c>
      <c r="AL627" s="16"/>
      <c r="AM627" s="16"/>
      <c r="AN627" s="139">
        <f t="shared" si="124"/>
        <v>1627.2</v>
      </c>
      <c r="AO627" s="16">
        <f t="shared" si="123"/>
        <v>180.79999999999995</v>
      </c>
      <c r="AP627" s="80" t="s">
        <v>119</v>
      </c>
      <c r="AQ627" s="91" t="s">
        <v>1583</v>
      </c>
      <c r="AS627" s="48">
        <f t="shared" si="106"/>
        <v>0</v>
      </c>
    </row>
    <row r="628" spans="1:45" s="47" customFormat="1" ht="50.1" customHeight="1">
      <c r="A628" s="55" t="s">
        <v>1033</v>
      </c>
      <c r="B628" s="14" t="s">
        <v>1035</v>
      </c>
      <c r="C628" s="46" t="s">
        <v>1050</v>
      </c>
      <c r="D628" s="46" t="s">
        <v>761</v>
      </c>
      <c r="E628" s="46" t="s">
        <v>1046</v>
      </c>
      <c r="F628" s="46" t="s">
        <v>1049</v>
      </c>
      <c r="G628" s="46" t="s">
        <v>1104</v>
      </c>
      <c r="H628" s="46" t="s">
        <v>33</v>
      </c>
      <c r="I628" s="57">
        <v>41487</v>
      </c>
      <c r="J628" s="16">
        <v>1808</v>
      </c>
      <c r="K628" s="15">
        <f t="shared" si="121"/>
        <v>180.8</v>
      </c>
      <c r="L628" s="15">
        <f t="shared" si="122"/>
        <v>1627.2</v>
      </c>
      <c r="M628" s="16">
        <v>0</v>
      </c>
      <c r="N628" s="16">
        <v>0</v>
      </c>
      <c r="O628" s="16">
        <v>0</v>
      </c>
      <c r="P628" s="16">
        <v>0</v>
      </c>
      <c r="Q628" s="16">
        <v>0</v>
      </c>
      <c r="R628" s="16">
        <v>0</v>
      </c>
      <c r="S628" s="16">
        <v>0</v>
      </c>
      <c r="T628" s="16">
        <v>0</v>
      </c>
      <c r="U628" s="16">
        <v>0</v>
      </c>
      <c r="V628" s="16">
        <v>0</v>
      </c>
      <c r="W628" s="16">
        <v>0</v>
      </c>
      <c r="X628" s="16">
        <v>0</v>
      </c>
      <c r="Y628" s="16">
        <v>0</v>
      </c>
      <c r="Z628" s="16">
        <v>0</v>
      </c>
      <c r="AA628" s="16">
        <v>0</v>
      </c>
      <c r="AB628" s="15">
        <v>0</v>
      </c>
      <c r="AC628" s="16">
        <v>135.6</v>
      </c>
      <c r="AD628" s="16">
        <v>325.44</v>
      </c>
      <c r="AE628" s="16">
        <v>325.44</v>
      </c>
      <c r="AF628" s="16">
        <v>0</v>
      </c>
      <c r="AG628" s="16">
        <v>325.44</v>
      </c>
      <c r="AH628" s="16">
        <v>0</v>
      </c>
      <c r="AI628" s="16">
        <v>325.44</v>
      </c>
      <c r="AJ628" s="16">
        <v>189.84</v>
      </c>
      <c r="AK628" s="16">
        <v>0</v>
      </c>
      <c r="AL628" s="16"/>
      <c r="AM628" s="16"/>
      <c r="AN628" s="139">
        <f t="shared" si="124"/>
        <v>1627.2</v>
      </c>
      <c r="AO628" s="16">
        <f t="shared" si="123"/>
        <v>180.79999999999995</v>
      </c>
      <c r="AP628" s="80" t="s">
        <v>119</v>
      </c>
      <c r="AQ628" s="91" t="s">
        <v>1368</v>
      </c>
      <c r="AS628" s="48">
        <f t="shared" si="106"/>
        <v>0</v>
      </c>
    </row>
    <row r="629" spans="1:45" s="47" customFormat="1" ht="50.1" customHeight="1">
      <c r="A629" s="55" t="s">
        <v>1253</v>
      </c>
      <c r="B629" s="14" t="s">
        <v>1256</v>
      </c>
      <c r="C629" s="46" t="s">
        <v>1254</v>
      </c>
      <c r="D629" s="46" t="s">
        <v>532</v>
      </c>
      <c r="E629" s="46" t="s">
        <v>1255</v>
      </c>
      <c r="F629" s="46" t="s">
        <v>1257</v>
      </c>
      <c r="G629" s="46" t="s">
        <v>1104</v>
      </c>
      <c r="H629" s="46" t="s">
        <v>33</v>
      </c>
      <c r="I629" s="57">
        <v>42064</v>
      </c>
      <c r="J629" s="16">
        <v>1338.25</v>
      </c>
      <c r="K629" s="15">
        <f t="shared" ref="K629:K659" si="125">+J629*0.1</f>
        <v>133.82500000000002</v>
      </c>
      <c r="L629" s="15">
        <f t="shared" ref="L629:L659" si="126">+J629-K629</f>
        <v>1204.425</v>
      </c>
      <c r="M629" s="16">
        <v>0</v>
      </c>
      <c r="N629" s="16">
        <v>0</v>
      </c>
      <c r="O629" s="16">
        <v>0</v>
      </c>
      <c r="P629" s="16">
        <v>0</v>
      </c>
      <c r="Q629" s="16">
        <v>0</v>
      </c>
      <c r="R629" s="16">
        <v>0</v>
      </c>
      <c r="S629" s="16">
        <v>0</v>
      </c>
      <c r="T629" s="16">
        <v>0</v>
      </c>
      <c r="U629" s="16">
        <v>0</v>
      </c>
      <c r="V629" s="16">
        <v>0</v>
      </c>
      <c r="W629" s="16">
        <v>0</v>
      </c>
      <c r="X629" s="16">
        <v>0</v>
      </c>
      <c r="Y629" s="16">
        <v>0</v>
      </c>
      <c r="Z629" s="16">
        <v>0</v>
      </c>
      <c r="AA629" s="16">
        <v>0</v>
      </c>
      <c r="AB629" s="15">
        <v>0</v>
      </c>
      <c r="AC629" s="16">
        <v>0</v>
      </c>
      <c r="AD629" s="16">
        <v>0</v>
      </c>
      <c r="AE629" s="16">
        <v>200.74</v>
      </c>
      <c r="AF629" s="16">
        <v>0</v>
      </c>
      <c r="AG629" s="16">
        <v>240.89</v>
      </c>
      <c r="AH629" s="16">
        <v>0</v>
      </c>
      <c r="AI629" s="16">
        <v>240.89</v>
      </c>
      <c r="AJ629" s="16">
        <v>240.89</v>
      </c>
      <c r="AK629" s="16">
        <v>240.89</v>
      </c>
      <c r="AL629" s="16">
        <v>40.119999999999997</v>
      </c>
      <c r="AM629" s="16"/>
      <c r="AN629" s="139">
        <f t="shared" si="124"/>
        <v>1204.4199999999998</v>
      </c>
      <c r="AO629" s="16">
        <f t="shared" si="123"/>
        <v>133.83000000000015</v>
      </c>
      <c r="AP629" s="80" t="s">
        <v>1677</v>
      </c>
      <c r="AQ629" s="91" t="s">
        <v>1295</v>
      </c>
      <c r="AS629" s="48">
        <f t="shared" si="106"/>
        <v>5.0000000001091394E-3</v>
      </c>
    </row>
    <row r="630" spans="1:45" s="47" customFormat="1" ht="50.1" customHeight="1">
      <c r="A630" s="55" t="s">
        <v>1258</v>
      </c>
      <c r="B630" s="14" t="s">
        <v>1263</v>
      </c>
      <c r="C630" s="46" t="s">
        <v>1264</v>
      </c>
      <c r="D630" s="46" t="s">
        <v>761</v>
      </c>
      <c r="E630" s="46" t="s">
        <v>1266</v>
      </c>
      <c r="F630" s="46" t="s">
        <v>406</v>
      </c>
      <c r="G630" s="46" t="s">
        <v>1104</v>
      </c>
      <c r="H630" s="46" t="s">
        <v>33</v>
      </c>
      <c r="I630" s="57">
        <v>42125</v>
      </c>
      <c r="J630" s="16">
        <v>910</v>
      </c>
      <c r="K630" s="15">
        <f t="shared" si="125"/>
        <v>91</v>
      </c>
      <c r="L630" s="15">
        <f t="shared" si="126"/>
        <v>819</v>
      </c>
      <c r="M630" s="16">
        <v>0</v>
      </c>
      <c r="N630" s="16">
        <v>0</v>
      </c>
      <c r="O630" s="16">
        <v>0</v>
      </c>
      <c r="P630" s="16">
        <v>0</v>
      </c>
      <c r="Q630" s="16">
        <v>0</v>
      </c>
      <c r="R630" s="16">
        <v>0</v>
      </c>
      <c r="S630" s="16">
        <v>0</v>
      </c>
      <c r="T630" s="16">
        <v>0</v>
      </c>
      <c r="U630" s="16">
        <v>0</v>
      </c>
      <c r="V630" s="16">
        <v>0</v>
      </c>
      <c r="W630" s="16">
        <v>0</v>
      </c>
      <c r="X630" s="16">
        <v>0</v>
      </c>
      <c r="Y630" s="16">
        <v>0</v>
      </c>
      <c r="Z630" s="16">
        <v>0</v>
      </c>
      <c r="AA630" s="16">
        <v>0</v>
      </c>
      <c r="AB630" s="15">
        <v>0</v>
      </c>
      <c r="AC630" s="16">
        <v>0</v>
      </c>
      <c r="AD630" s="16">
        <v>0</v>
      </c>
      <c r="AE630" s="16">
        <v>109.2</v>
      </c>
      <c r="AF630" s="16">
        <v>0</v>
      </c>
      <c r="AG630" s="16">
        <v>163.80000000000001</v>
      </c>
      <c r="AH630" s="16">
        <v>0</v>
      </c>
      <c r="AI630" s="16">
        <v>163.80000000000001</v>
      </c>
      <c r="AJ630" s="16">
        <v>163.80000000000001</v>
      </c>
      <c r="AK630" s="16">
        <v>163.80000000000001</v>
      </c>
      <c r="AL630" s="16">
        <v>54.6</v>
      </c>
      <c r="AM630" s="16"/>
      <c r="AN630" s="139">
        <f t="shared" si="124"/>
        <v>819.00000000000011</v>
      </c>
      <c r="AO630" s="16">
        <f t="shared" ref="AO630:AO666" si="127">J630-AN630</f>
        <v>90.999999999999886</v>
      </c>
      <c r="AP630" s="80" t="s">
        <v>1675</v>
      </c>
      <c r="AQ630" s="91" t="s">
        <v>1676</v>
      </c>
      <c r="AS630" s="48">
        <f t="shared" si="106"/>
        <v>0</v>
      </c>
    </row>
    <row r="631" spans="1:45" s="47" customFormat="1" ht="50.1" customHeight="1">
      <c r="A631" s="55" t="s">
        <v>1259</v>
      </c>
      <c r="B631" s="14" t="s">
        <v>1263</v>
      </c>
      <c r="C631" s="46" t="s">
        <v>1264</v>
      </c>
      <c r="D631" s="46" t="s">
        <v>761</v>
      </c>
      <c r="E631" s="46" t="s">
        <v>1265</v>
      </c>
      <c r="F631" s="46" t="s">
        <v>406</v>
      </c>
      <c r="G631" s="46" t="s">
        <v>1104</v>
      </c>
      <c r="H631" s="46" t="s">
        <v>33</v>
      </c>
      <c r="I631" s="57">
        <v>42125</v>
      </c>
      <c r="J631" s="16">
        <v>910</v>
      </c>
      <c r="K631" s="15">
        <f t="shared" si="125"/>
        <v>91</v>
      </c>
      <c r="L631" s="15">
        <f t="shared" si="126"/>
        <v>819</v>
      </c>
      <c r="M631" s="16">
        <v>0</v>
      </c>
      <c r="N631" s="16">
        <v>0</v>
      </c>
      <c r="O631" s="16">
        <v>0</v>
      </c>
      <c r="P631" s="16">
        <v>0</v>
      </c>
      <c r="Q631" s="16">
        <v>0</v>
      </c>
      <c r="R631" s="16">
        <v>0</v>
      </c>
      <c r="S631" s="16">
        <v>0</v>
      </c>
      <c r="T631" s="16">
        <v>0</v>
      </c>
      <c r="U631" s="16">
        <v>0</v>
      </c>
      <c r="V631" s="16">
        <v>0</v>
      </c>
      <c r="W631" s="16">
        <v>0</v>
      </c>
      <c r="X631" s="16">
        <v>0</v>
      </c>
      <c r="Y631" s="16">
        <v>0</v>
      </c>
      <c r="Z631" s="16">
        <v>0</v>
      </c>
      <c r="AA631" s="16">
        <v>0</v>
      </c>
      <c r="AB631" s="15">
        <v>0</v>
      </c>
      <c r="AC631" s="16">
        <v>0</v>
      </c>
      <c r="AD631" s="16">
        <v>0</v>
      </c>
      <c r="AE631" s="16">
        <v>109.2</v>
      </c>
      <c r="AF631" s="16">
        <v>0</v>
      </c>
      <c r="AG631" s="16">
        <v>163.80000000000001</v>
      </c>
      <c r="AH631" s="16">
        <v>0</v>
      </c>
      <c r="AI631" s="16">
        <v>163.80000000000001</v>
      </c>
      <c r="AJ631" s="16">
        <v>163.80000000000001</v>
      </c>
      <c r="AK631" s="16">
        <v>163.80000000000001</v>
      </c>
      <c r="AL631" s="16">
        <v>54.6</v>
      </c>
      <c r="AM631" s="16"/>
      <c r="AN631" s="139">
        <f>SUM(M631:AM631)</f>
        <v>819.00000000000011</v>
      </c>
      <c r="AO631" s="16">
        <f t="shared" si="127"/>
        <v>90.999999999999886</v>
      </c>
      <c r="AP631" s="80" t="s">
        <v>1114</v>
      </c>
      <c r="AQ631" s="91" t="s">
        <v>607</v>
      </c>
      <c r="AS631" s="48">
        <f t="shared" si="106"/>
        <v>0</v>
      </c>
    </row>
    <row r="632" spans="1:45" s="47" customFormat="1" ht="50.1" customHeight="1">
      <c r="A632" s="55" t="s">
        <v>1260</v>
      </c>
      <c r="B632" s="14" t="s">
        <v>1263</v>
      </c>
      <c r="C632" s="46" t="s">
        <v>1264</v>
      </c>
      <c r="D632" s="46" t="s">
        <v>761</v>
      </c>
      <c r="E632" s="46" t="s">
        <v>1267</v>
      </c>
      <c r="F632" s="46" t="s">
        <v>406</v>
      </c>
      <c r="G632" s="46" t="s">
        <v>1104</v>
      </c>
      <c r="H632" s="46" t="s">
        <v>33</v>
      </c>
      <c r="I632" s="57">
        <v>42125</v>
      </c>
      <c r="J632" s="16">
        <v>910</v>
      </c>
      <c r="K632" s="15">
        <f t="shared" si="125"/>
        <v>91</v>
      </c>
      <c r="L632" s="15">
        <f t="shared" si="126"/>
        <v>819</v>
      </c>
      <c r="M632" s="16">
        <v>0</v>
      </c>
      <c r="N632" s="16">
        <v>0</v>
      </c>
      <c r="O632" s="16">
        <v>0</v>
      </c>
      <c r="P632" s="16">
        <v>0</v>
      </c>
      <c r="Q632" s="16">
        <v>0</v>
      </c>
      <c r="R632" s="16">
        <v>0</v>
      </c>
      <c r="S632" s="16">
        <v>0</v>
      </c>
      <c r="T632" s="16">
        <v>0</v>
      </c>
      <c r="U632" s="16">
        <v>0</v>
      </c>
      <c r="V632" s="16">
        <v>0</v>
      </c>
      <c r="W632" s="16">
        <v>0</v>
      </c>
      <c r="X632" s="16">
        <v>0</v>
      </c>
      <c r="Y632" s="16">
        <v>0</v>
      </c>
      <c r="Z632" s="16">
        <v>0</v>
      </c>
      <c r="AA632" s="15">
        <v>0</v>
      </c>
      <c r="AB632" s="15">
        <v>0</v>
      </c>
      <c r="AC632" s="16">
        <v>0</v>
      </c>
      <c r="AD632" s="16">
        <v>0</v>
      </c>
      <c r="AE632" s="16">
        <v>109.2</v>
      </c>
      <c r="AF632" s="16">
        <v>0</v>
      </c>
      <c r="AG632" s="16">
        <v>163.80000000000001</v>
      </c>
      <c r="AH632" s="16">
        <v>0</v>
      </c>
      <c r="AI632" s="16">
        <v>163.80000000000001</v>
      </c>
      <c r="AJ632" s="16">
        <v>163.80000000000001</v>
      </c>
      <c r="AK632" s="16">
        <v>163.80000000000001</v>
      </c>
      <c r="AL632" s="16">
        <v>54.6</v>
      </c>
      <c r="AM632" s="16"/>
      <c r="AN632" s="139">
        <f t="shared" si="124"/>
        <v>819.00000000000011</v>
      </c>
      <c r="AO632" s="16">
        <f t="shared" si="127"/>
        <v>90.999999999999886</v>
      </c>
      <c r="AP632" s="80" t="s">
        <v>1114</v>
      </c>
      <c r="AQ632" s="91" t="s">
        <v>607</v>
      </c>
      <c r="AS632" s="48">
        <f t="shared" si="106"/>
        <v>0</v>
      </c>
    </row>
    <row r="633" spans="1:45" s="47" customFormat="1" ht="50.1" customHeight="1">
      <c r="A633" s="55" t="s">
        <v>1261</v>
      </c>
      <c r="B633" s="14" t="s">
        <v>1263</v>
      </c>
      <c r="C633" s="46" t="s">
        <v>1264</v>
      </c>
      <c r="D633" s="46" t="s">
        <v>761</v>
      </c>
      <c r="E633" s="46" t="s">
        <v>1268</v>
      </c>
      <c r="F633" s="46" t="s">
        <v>406</v>
      </c>
      <c r="G633" s="46" t="s">
        <v>1104</v>
      </c>
      <c r="H633" s="46" t="s">
        <v>33</v>
      </c>
      <c r="I633" s="58">
        <v>42125</v>
      </c>
      <c r="J633" s="16">
        <v>910</v>
      </c>
      <c r="K633" s="15">
        <f t="shared" si="125"/>
        <v>91</v>
      </c>
      <c r="L633" s="15">
        <f t="shared" si="126"/>
        <v>819</v>
      </c>
      <c r="M633" s="16">
        <v>0</v>
      </c>
      <c r="N633" s="16">
        <v>0</v>
      </c>
      <c r="O633" s="16">
        <v>0</v>
      </c>
      <c r="P633" s="16">
        <v>0</v>
      </c>
      <c r="Q633" s="16">
        <v>0</v>
      </c>
      <c r="R633" s="16">
        <v>0</v>
      </c>
      <c r="S633" s="16">
        <v>0</v>
      </c>
      <c r="T633" s="16">
        <v>0</v>
      </c>
      <c r="U633" s="16">
        <v>0</v>
      </c>
      <c r="V633" s="16">
        <v>0</v>
      </c>
      <c r="W633" s="16">
        <v>0</v>
      </c>
      <c r="X633" s="16">
        <v>0</v>
      </c>
      <c r="Y633" s="16">
        <v>0</v>
      </c>
      <c r="Z633" s="16">
        <v>0</v>
      </c>
      <c r="AA633" s="16">
        <v>0</v>
      </c>
      <c r="AB633" s="15">
        <v>0</v>
      </c>
      <c r="AC633" s="16">
        <v>0</v>
      </c>
      <c r="AD633" s="16">
        <v>0</v>
      </c>
      <c r="AE633" s="16">
        <v>109.2</v>
      </c>
      <c r="AF633" s="16">
        <v>0</v>
      </c>
      <c r="AG633" s="16">
        <v>163.80000000000001</v>
      </c>
      <c r="AH633" s="16">
        <v>0</v>
      </c>
      <c r="AI633" s="16">
        <v>163.80000000000001</v>
      </c>
      <c r="AJ633" s="16">
        <v>163.80000000000001</v>
      </c>
      <c r="AK633" s="16">
        <v>163.80000000000001</v>
      </c>
      <c r="AL633" s="16">
        <v>54.6</v>
      </c>
      <c r="AM633" s="16"/>
      <c r="AN633" s="139">
        <f>SUM(M633:AM633)</f>
        <v>819.00000000000011</v>
      </c>
      <c r="AO633" s="15">
        <f t="shared" si="127"/>
        <v>90.999999999999886</v>
      </c>
      <c r="AP633" s="76" t="s">
        <v>1941</v>
      </c>
      <c r="AQ633" s="94" t="s">
        <v>176</v>
      </c>
      <c r="AS633" s="48">
        <f t="shared" si="106"/>
        <v>0</v>
      </c>
    </row>
    <row r="634" spans="1:45" s="47" customFormat="1" ht="16.5" customHeight="1">
      <c r="A634" s="55" t="s">
        <v>1262</v>
      </c>
      <c r="B634" s="14" t="s">
        <v>1263</v>
      </c>
      <c r="C634" s="46" t="s">
        <v>1264</v>
      </c>
      <c r="D634" s="46" t="s">
        <v>761</v>
      </c>
      <c r="E634" s="46" t="s">
        <v>1269</v>
      </c>
      <c r="F634" s="46" t="s">
        <v>406</v>
      </c>
      <c r="G634" s="46" t="s">
        <v>1104</v>
      </c>
      <c r="H634" s="46" t="s">
        <v>33</v>
      </c>
      <c r="I634" s="57">
        <v>42125</v>
      </c>
      <c r="J634" s="16">
        <v>910</v>
      </c>
      <c r="K634" s="15">
        <f t="shared" si="125"/>
        <v>91</v>
      </c>
      <c r="L634" s="15">
        <f t="shared" si="126"/>
        <v>819</v>
      </c>
      <c r="M634" s="16">
        <v>0</v>
      </c>
      <c r="N634" s="16">
        <v>0</v>
      </c>
      <c r="O634" s="16">
        <v>0</v>
      </c>
      <c r="P634" s="16">
        <v>0</v>
      </c>
      <c r="Q634" s="16">
        <v>0</v>
      </c>
      <c r="R634" s="16">
        <v>0</v>
      </c>
      <c r="S634" s="16">
        <v>0</v>
      </c>
      <c r="T634" s="16">
        <v>0</v>
      </c>
      <c r="U634" s="16">
        <v>0</v>
      </c>
      <c r="V634" s="16">
        <v>0</v>
      </c>
      <c r="W634" s="16">
        <v>0</v>
      </c>
      <c r="X634" s="16">
        <v>0</v>
      </c>
      <c r="Y634" s="16">
        <v>0</v>
      </c>
      <c r="Z634" s="16">
        <v>0</v>
      </c>
      <c r="AA634" s="16">
        <v>0</v>
      </c>
      <c r="AB634" s="15">
        <v>0</v>
      </c>
      <c r="AC634" s="16">
        <v>0</v>
      </c>
      <c r="AD634" s="16">
        <v>0</v>
      </c>
      <c r="AE634" s="16">
        <v>109.2</v>
      </c>
      <c r="AF634" s="16">
        <v>0</v>
      </c>
      <c r="AG634" s="16">
        <v>163.80000000000001</v>
      </c>
      <c r="AH634" s="16">
        <v>0</v>
      </c>
      <c r="AI634" s="16">
        <v>163.80000000000001</v>
      </c>
      <c r="AJ634" s="16">
        <v>163.80000000000001</v>
      </c>
      <c r="AK634" s="16">
        <v>163.80000000000001</v>
      </c>
      <c r="AL634" s="16">
        <v>54.6</v>
      </c>
      <c r="AM634" s="16"/>
      <c r="AN634" s="139">
        <f t="shared" si="124"/>
        <v>819.00000000000011</v>
      </c>
      <c r="AO634" s="16">
        <f t="shared" si="127"/>
        <v>90.999999999999886</v>
      </c>
      <c r="AP634" s="80" t="s">
        <v>1114</v>
      </c>
      <c r="AQ634" s="91" t="s">
        <v>1270</v>
      </c>
      <c r="AS634" s="48">
        <f t="shared" si="106"/>
        <v>0</v>
      </c>
    </row>
    <row r="635" spans="1:45" s="5" customFormat="1" ht="39" customHeight="1">
      <c r="A635" s="55" t="s">
        <v>2043</v>
      </c>
      <c r="B635" s="14" t="s">
        <v>2044</v>
      </c>
      <c r="C635" s="46" t="s">
        <v>2045</v>
      </c>
      <c r="D635" s="46" t="s">
        <v>433</v>
      </c>
      <c r="E635" s="46" t="s">
        <v>2046</v>
      </c>
      <c r="F635" s="46" t="s">
        <v>2047</v>
      </c>
      <c r="G635" s="46" t="s">
        <v>1104</v>
      </c>
      <c r="H635" s="46" t="s">
        <v>33</v>
      </c>
      <c r="I635" s="57">
        <v>43763</v>
      </c>
      <c r="J635" s="16">
        <v>2800</v>
      </c>
      <c r="K635" s="15">
        <f t="shared" si="125"/>
        <v>280</v>
      </c>
      <c r="L635" s="15">
        <f t="shared" si="126"/>
        <v>2520</v>
      </c>
      <c r="M635" s="16">
        <v>0</v>
      </c>
      <c r="N635" s="16">
        <v>0</v>
      </c>
      <c r="O635" s="16">
        <v>0</v>
      </c>
      <c r="P635" s="16">
        <v>0</v>
      </c>
      <c r="Q635" s="16">
        <v>0</v>
      </c>
      <c r="R635" s="16">
        <v>0</v>
      </c>
      <c r="S635" s="16">
        <v>0</v>
      </c>
      <c r="T635" s="16">
        <v>0</v>
      </c>
      <c r="U635" s="16">
        <v>0</v>
      </c>
      <c r="V635" s="16">
        <v>0</v>
      </c>
      <c r="W635" s="16">
        <v>0</v>
      </c>
      <c r="X635" s="16">
        <v>0</v>
      </c>
      <c r="Y635" s="16">
        <v>0</v>
      </c>
      <c r="Z635" s="16">
        <v>0</v>
      </c>
      <c r="AA635" s="16">
        <v>0</v>
      </c>
      <c r="AB635" s="15">
        <v>0</v>
      </c>
      <c r="AC635" s="16">
        <v>0</v>
      </c>
      <c r="AD635" s="16">
        <v>0</v>
      </c>
      <c r="AE635" s="16">
        <v>0</v>
      </c>
      <c r="AF635" s="16">
        <v>0</v>
      </c>
      <c r="AG635" s="16">
        <v>0</v>
      </c>
      <c r="AH635" s="16">
        <v>0</v>
      </c>
      <c r="AI635" s="16">
        <v>0</v>
      </c>
      <c r="AJ635" s="16">
        <v>0</v>
      </c>
      <c r="AK635" s="16">
        <v>84</v>
      </c>
      <c r="AL635" s="16">
        <v>504</v>
      </c>
      <c r="AM635" s="116">
        <v>294</v>
      </c>
      <c r="AN635" s="139">
        <f t="shared" si="124"/>
        <v>882</v>
      </c>
      <c r="AO635" s="16">
        <f t="shared" si="127"/>
        <v>1918</v>
      </c>
      <c r="AP635" s="14"/>
      <c r="AQ635" s="43"/>
      <c r="AS635" s="42">
        <f t="shared" si="106"/>
        <v>1638</v>
      </c>
    </row>
    <row r="636" spans="1:45" s="47" customFormat="1" ht="50.1" customHeight="1">
      <c r="A636" s="55" t="s">
        <v>494</v>
      </c>
      <c r="B636" s="46" t="s">
        <v>495</v>
      </c>
      <c r="C636" s="46" t="s">
        <v>485</v>
      </c>
      <c r="D636" s="46" t="s">
        <v>496</v>
      </c>
      <c r="E636" s="46" t="s">
        <v>497</v>
      </c>
      <c r="F636" s="46" t="s">
        <v>392</v>
      </c>
      <c r="G636" s="46" t="s">
        <v>1104</v>
      </c>
      <c r="H636" s="46" t="s">
        <v>25</v>
      </c>
      <c r="I636" s="57">
        <v>40513</v>
      </c>
      <c r="J636" s="15">
        <v>2850</v>
      </c>
      <c r="K636" s="15">
        <f t="shared" si="125"/>
        <v>285</v>
      </c>
      <c r="L636" s="15">
        <f t="shared" si="126"/>
        <v>2565</v>
      </c>
      <c r="M636" s="16">
        <v>0</v>
      </c>
      <c r="N636" s="16">
        <v>0</v>
      </c>
      <c r="O636" s="16">
        <v>0</v>
      </c>
      <c r="P636" s="16">
        <v>0</v>
      </c>
      <c r="Q636" s="16">
        <v>0</v>
      </c>
      <c r="R636" s="16">
        <v>0</v>
      </c>
      <c r="S636" s="16">
        <v>0</v>
      </c>
      <c r="T636" s="16">
        <v>0</v>
      </c>
      <c r="U636" s="16">
        <v>0</v>
      </c>
      <c r="V636" s="16">
        <v>0</v>
      </c>
      <c r="W636" s="16">
        <v>0</v>
      </c>
      <c r="X636" s="16">
        <v>0</v>
      </c>
      <c r="Y636" s="16">
        <v>0</v>
      </c>
      <c r="Z636" s="16">
        <v>513</v>
      </c>
      <c r="AA636" s="16">
        <v>513</v>
      </c>
      <c r="AB636" s="15">
        <v>0</v>
      </c>
      <c r="AC636" s="16">
        <v>513</v>
      </c>
      <c r="AD636" s="16">
        <v>513</v>
      </c>
      <c r="AE636" s="16">
        <v>513</v>
      </c>
      <c r="AF636" s="16">
        <v>0</v>
      </c>
      <c r="AG636" s="16">
        <v>0</v>
      </c>
      <c r="AH636" s="16">
        <v>0</v>
      </c>
      <c r="AI636" s="16">
        <v>0</v>
      </c>
      <c r="AJ636" s="16">
        <v>0</v>
      </c>
      <c r="AK636" s="16">
        <v>0</v>
      </c>
      <c r="AL636" s="16"/>
      <c r="AM636" s="16"/>
      <c r="AN636" s="15">
        <f>SUM(M636:AM636)</f>
        <v>2565</v>
      </c>
      <c r="AO636" s="16">
        <f t="shared" si="127"/>
        <v>285</v>
      </c>
      <c r="AP636" s="80" t="s">
        <v>1317</v>
      </c>
      <c r="AQ636" s="91" t="s">
        <v>1318</v>
      </c>
      <c r="AS636" s="48">
        <f t="shared" si="106"/>
        <v>0</v>
      </c>
    </row>
    <row r="637" spans="1:45" s="47" customFormat="1" ht="50.1" customHeight="1">
      <c r="A637" s="55" t="s">
        <v>1023</v>
      </c>
      <c r="B637" s="14" t="s">
        <v>1639</v>
      </c>
      <c r="C637" s="46" t="s">
        <v>1050</v>
      </c>
      <c r="D637" s="46" t="s">
        <v>486</v>
      </c>
      <c r="E637" s="46" t="s">
        <v>1036</v>
      </c>
      <c r="F637" s="46" t="s">
        <v>1047</v>
      </c>
      <c r="G637" s="46" t="s">
        <v>1104</v>
      </c>
      <c r="H637" s="46" t="s">
        <v>589</v>
      </c>
      <c r="I637" s="57">
        <v>41487</v>
      </c>
      <c r="J637" s="16">
        <v>12430</v>
      </c>
      <c r="K637" s="15">
        <f t="shared" si="125"/>
        <v>1243</v>
      </c>
      <c r="L637" s="15">
        <f t="shared" si="126"/>
        <v>11187</v>
      </c>
      <c r="M637" s="16">
        <v>0</v>
      </c>
      <c r="N637" s="16">
        <v>0</v>
      </c>
      <c r="O637" s="16">
        <v>0</v>
      </c>
      <c r="P637" s="16">
        <v>0</v>
      </c>
      <c r="Q637" s="16">
        <v>0</v>
      </c>
      <c r="R637" s="16">
        <v>0</v>
      </c>
      <c r="S637" s="16">
        <v>0</v>
      </c>
      <c r="T637" s="16">
        <v>0</v>
      </c>
      <c r="U637" s="16">
        <v>0</v>
      </c>
      <c r="V637" s="16">
        <v>0</v>
      </c>
      <c r="W637" s="16">
        <v>0</v>
      </c>
      <c r="X637" s="16">
        <v>0</v>
      </c>
      <c r="Y637" s="16">
        <v>0</v>
      </c>
      <c r="Z637" s="16">
        <v>0</v>
      </c>
      <c r="AA637" s="16">
        <v>0</v>
      </c>
      <c r="AB637" s="15">
        <v>0</v>
      </c>
      <c r="AC637" s="16">
        <v>932.25</v>
      </c>
      <c r="AD637" s="16">
        <v>2237.4</v>
      </c>
      <c r="AE637" s="16">
        <v>2237.4</v>
      </c>
      <c r="AF637" s="16">
        <v>0</v>
      </c>
      <c r="AG637" s="16">
        <v>2237.4</v>
      </c>
      <c r="AH637" s="16">
        <v>0</v>
      </c>
      <c r="AI637" s="16">
        <v>2237.4</v>
      </c>
      <c r="AJ637" s="16">
        <v>1305.1500000000001</v>
      </c>
      <c r="AK637" s="16">
        <v>0</v>
      </c>
      <c r="AL637" s="16"/>
      <c r="AM637" s="16"/>
      <c r="AN637" s="15">
        <f t="shared" ref="AN637:AN638" si="128">SUM(M637:AM637)</f>
        <v>11187</v>
      </c>
      <c r="AO637" s="16">
        <f t="shared" si="127"/>
        <v>1243</v>
      </c>
      <c r="AP637" s="80" t="s">
        <v>119</v>
      </c>
      <c r="AQ637" s="91" t="s">
        <v>1366</v>
      </c>
      <c r="AS637" s="48">
        <f t="shared" si="106"/>
        <v>0</v>
      </c>
    </row>
    <row r="638" spans="1:45" s="47" customFormat="1" ht="50.1" customHeight="1">
      <c r="A638" s="55" t="s">
        <v>1806</v>
      </c>
      <c r="B638" s="14" t="s">
        <v>1687</v>
      </c>
      <c r="C638" s="46" t="s">
        <v>1050</v>
      </c>
      <c r="D638" s="46" t="s">
        <v>486</v>
      </c>
      <c r="E638" s="46" t="s">
        <v>1807</v>
      </c>
      <c r="F638" s="46" t="s">
        <v>1808</v>
      </c>
      <c r="G638" s="46" t="s">
        <v>1104</v>
      </c>
      <c r="H638" s="46" t="s">
        <v>589</v>
      </c>
      <c r="I638" s="57">
        <v>41487</v>
      </c>
      <c r="J638" s="16">
        <v>7672.7</v>
      </c>
      <c r="K638" s="15">
        <f t="shared" si="125"/>
        <v>767.27</v>
      </c>
      <c r="L638" s="15">
        <f>+J638-K638</f>
        <v>6905.43</v>
      </c>
      <c r="M638" s="16">
        <v>0</v>
      </c>
      <c r="N638" s="16">
        <v>0</v>
      </c>
      <c r="O638" s="16">
        <v>0</v>
      </c>
      <c r="P638" s="16">
        <v>0</v>
      </c>
      <c r="Q638" s="16">
        <v>0</v>
      </c>
      <c r="R638" s="16">
        <v>0</v>
      </c>
      <c r="S638" s="16">
        <v>0</v>
      </c>
      <c r="T638" s="16">
        <v>0</v>
      </c>
      <c r="U638" s="16">
        <v>0</v>
      </c>
      <c r="V638" s="16">
        <v>0</v>
      </c>
      <c r="W638" s="16">
        <v>0</v>
      </c>
      <c r="X638" s="16">
        <v>0</v>
      </c>
      <c r="Y638" s="16">
        <v>0</v>
      </c>
      <c r="Z638" s="16">
        <v>0</v>
      </c>
      <c r="AA638" s="16">
        <v>0</v>
      </c>
      <c r="AB638" s="15">
        <v>0</v>
      </c>
      <c r="AC638" s="16">
        <v>575.45000000000005</v>
      </c>
      <c r="AD638" s="15">
        <v>1381.09</v>
      </c>
      <c r="AE638" s="15">
        <v>1381.09</v>
      </c>
      <c r="AF638" s="15">
        <v>0</v>
      </c>
      <c r="AG638" s="15">
        <v>1381.09</v>
      </c>
      <c r="AH638" s="15">
        <v>0</v>
      </c>
      <c r="AI638" s="15">
        <v>1381.09</v>
      </c>
      <c r="AJ638" s="16">
        <v>805.62</v>
      </c>
      <c r="AK638" s="16">
        <v>0</v>
      </c>
      <c r="AL638" s="16"/>
      <c r="AM638" s="16"/>
      <c r="AN638" s="15">
        <f t="shared" si="128"/>
        <v>6905.43</v>
      </c>
      <c r="AO638" s="16">
        <f t="shared" si="127"/>
        <v>767.26999999999953</v>
      </c>
      <c r="AP638" s="80" t="s">
        <v>119</v>
      </c>
      <c r="AQ638" s="91" t="s">
        <v>1366</v>
      </c>
      <c r="AS638" s="48">
        <f t="shared" si="106"/>
        <v>0</v>
      </c>
    </row>
    <row r="639" spans="1:45" s="5" customFormat="1" ht="50.1" customHeight="1">
      <c r="A639" s="55" t="s">
        <v>1945</v>
      </c>
      <c r="B639" s="14" t="s">
        <v>1946</v>
      </c>
      <c r="C639" s="46" t="s">
        <v>1050</v>
      </c>
      <c r="D639" s="46" t="s">
        <v>486</v>
      </c>
      <c r="E639" s="46" t="s">
        <v>1947</v>
      </c>
      <c r="F639" s="46" t="s">
        <v>1948</v>
      </c>
      <c r="G639" s="46" t="s">
        <v>1104</v>
      </c>
      <c r="H639" s="14" t="s">
        <v>1686</v>
      </c>
      <c r="I639" s="57">
        <v>42583</v>
      </c>
      <c r="J639" s="16">
        <v>7462.52</v>
      </c>
      <c r="K639" s="15">
        <f>+J639*0.1</f>
        <v>746.25200000000007</v>
      </c>
      <c r="L639" s="16">
        <f>+J639-K639</f>
        <v>6716.268</v>
      </c>
      <c r="M639" s="16">
        <v>0</v>
      </c>
      <c r="N639" s="16">
        <v>0</v>
      </c>
      <c r="O639" s="16">
        <v>0</v>
      </c>
      <c r="P639" s="16">
        <v>0</v>
      </c>
      <c r="Q639" s="16">
        <v>0</v>
      </c>
      <c r="R639" s="16">
        <v>0</v>
      </c>
      <c r="S639" s="16">
        <v>0</v>
      </c>
      <c r="T639" s="16">
        <v>0</v>
      </c>
      <c r="U639" s="16">
        <v>0</v>
      </c>
      <c r="V639" s="16">
        <v>0</v>
      </c>
      <c r="W639" s="16">
        <v>0</v>
      </c>
      <c r="X639" s="16">
        <v>0</v>
      </c>
      <c r="Y639" s="16">
        <v>0</v>
      </c>
      <c r="Z639" s="16">
        <v>0</v>
      </c>
      <c r="AA639" s="16">
        <v>0</v>
      </c>
      <c r="AB639" s="15">
        <v>0</v>
      </c>
      <c r="AC639" s="16">
        <v>0</v>
      </c>
      <c r="AD639" s="15">
        <v>0</v>
      </c>
      <c r="AE639" s="15">
        <v>0</v>
      </c>
      <c r="AF639" s="15">
        <v>0</v>
      </c>
      <c r="AG639" s="15">
        <v>559.69000000000005</v>
      </c>
      <c r="AH639" s="15">
        <v>0</v>
      </c>
      <c r="AI639" s="15">
        <v>1343.25</v>
      </c>
      <c r="AJ639" s="16">
        <v>1343.25</v>
      </c>
      <c r="AK639" s="16">
        <v>1343.25</v>
      </c>
      <c r="AL639" s="16">
        <v>1343.25</v>
      </c>
      <c r="AM639" s="116">
        <v>783.58</v>
      </c>
      <c r="AN639" s="15">
        <f>SUM(M639:AM639)</f>
        <v>6716.27</v>
      </c>
      <c r="AO639" s="16">
        <f>J639-AN639</f>
        <v>746.25</v>
      </c>
      <c r="AP639" s="14" t="s">
        <v>119</v>
      </c>
      <c r="AQ639" s="43" t="s">
        <v>1974</v>
      </c>
      <c r="AS639" s="34">
        <f>L639-AN639</f>
        <v>-2.0000000004074536E-3</v>
      </c>
    </row>
    <row r="640" spans="1:45" s="5" customFormat="1" ht="50.1" customHeight="1">
      <c r="A640" s="55" t="s">
        <v>2103</v>
      </c>
      <c r="B640" s="14" t="s">
        <v>2104</v>
      </c>
      <c r="C640" s="46" t="s">
        <v>2271</v>
      </c>
      <c r="D640" s="46" t="s">
        <v>761</v>
      </c>
      <c r="E640" s="46" t="s">
        <v>2105</v>
      </c>
      <c r="F640" s="46" t="s">
        <v>2106</v>
      </c>
      <c r="G640" s="46" t="s">
        <v>1104</v>
      </c>
      <c r="H640" s="14"/>
      <c r="I640" s="57">
        <v>43867</v>
      </c>
      <c r="J640" s="16">
        <v>1755.85</v>
      </c>
      <c r="K640" s="15">
        <f>+J640*0.1</f>
        <v>175.58500000000001</v>
      </c>
      <c r="L640" s="16">
        <f>+J640-K640</f>
        <v>1580.2649999999999</v>
      </c>
      <c r="M640" s="16"/>
      <c r="N640" s="16"/>
      <c r="O640" s="16"/>
      <c r="P640" s="16"/>
      <c r="Q640" s="16"/>
      <c r="R640" s="16"/>
      <c r="S640" s="16"/>
      <c r="T640" s="16"/>
      <c r="U640" s="16"/>
      <c r="V640" s="16"/>
      <c r="W640" s="16"/>
      <c r="X640" s="16"/>
      <c r="Y640" s="16"/>
      <c r="Z640" s="16"/>
      <c r="AA640" s="16"/>
      <c r="AB640" s="15"/>
      <c r="AC640" s="16"/>
      <c r="AD640" s="15"/>
      <c r="AE640" s="15"/>
      <c r="AF640" s="15"/>
      <c r="AG640" s="15"/>
      <c r="AH640" s="15"/>
      <c r="AI640" s="15"/>
      <c r="AJ640" s="16"/>
      <c r="AK640" s="16"/>
      <c r="AL640" s="16">
        <v>289.72000000000003</v>
      </c>
      <c r="AM640" s="116">
        <v>184.36</v>
      </c>
      <c r="AN640" s="15">
        <f t="shared" ref="AN640:AN641" si="129">SUM(M640:AM640)</f>
        <v>474.08000000000004</v>
      </c>
      <c r="AO640" s="16">
        <f>J640-AN640</f>
        <v>1281.77</v>
      </c>
      <c r="AP640" s="14"/>
      <c r="AQ640" s="43"/>
      <c r="AS640" s="34"/>
    </row>
    <row r="641" spans="1:45" s="5" customFormat="1" ht="50.1" customHeight="1">
      <c r="A641" s="55" t="s">
        <v>2314</v>
      </c>
      <c r="B641" s="14" t="s">
        <v>2104</v>
      </c>
      <c r="C641" s="46" t="s">
        <v>2311</v>
      </c>
      <c r="D641" s="46" t="s">
        <v>761</v>
      </c>
      <c r="E641" s="46" t="s">
        <v>2312</v>
      </c>
      <c r="F641" s="46" t="s">
        <v>2313</v>
      </c>
      <c r="G641" s="46" t="s">
        <v>1104</v>
      </c>
      <c r="H641" s="14"/>
      <c r="I641" s="57">
        <v>44151</v>
      </c>
      <c r="J641" s="16">
        <v>885.67</v>
      </c>
      <c r="K641" s="15">
        <f>+J641*0.1</f>
        <v>88.567000000000007</v>
      </c>
      <c r="L641" s="16">
        <f>+J641-K641</f>
        <v>797.10299999999995</v>
      </c>
      <c r="M641" s="16"/>
      <c r="N641" s="16"/>
      <c r="O641" s="16"/>
      <c r="P641" s="16"/>
      <c r="Q641" s="16"/>
      <c r="R641" s="16"/>
      <c r="S641" s="16"/>
      <c r="T641" s="16"/>
      <c r="U641" s="16"/>
      <c r="V641" s="16"/>
      <c r="W641" s="16"/>
      <c r="X641" s="16"/>
      <c r="Y641" s="16"/>
      <c r="Z641" s="16"/>
      <c r="AA641" s="16"/>
      <c r="AB641" s="15"/>
      <c r="AC641" s="16"/>
      <c r="AD641" s="15"/>
      <c r="AE641" s="15"/>
      <c r="AF641" s="15"/>
      <c r="AG641" s="15"/>
      <c r="AH641" s="15"/>
      <c r="AI641" s="15"/>
      <c r="AJ641" s="16"/>
      <c r="AK641" s="16"/>
      <c r="AL641" s="16">
        <v>13.29</v>
      </c>
      <c r="AM641" s="116">
        <v>92.99</v>
      </c>
      <c r="AN641" s="15">
        <f t="shared" si="129"/>
        <v>106.28</v>
      </c>
      <c r="AO641" s="16">
        <f>J641-AN641</f>
        <v>779.39</v>
      </c>
      <c r="AP641" s="14"/>
      <c r="AQ641" s="43"/>
      <c r="AS641" s="34"/>
    </row>
    <row r="642" spans="1:45" s="47" customFormat="1" ht="50.1" customHeight="1">
      <c r="A642" s="55" t="s">
        <v>1014</v>
      </c>
      <c r="B642" s="14" t="s">
        <v>1015</v>
      </c>
      <c r="C642" s="46" t="s">
        <v>1016</v>
      </c>
      <c r="D642" s="46" t="s">
        <v>1017</v>
      </c>
      <c r="E642" s="46" t="s">
        <v>1019</v>
      </c>
      <c r="F642" s="46" t="s">
        <v>1018</v>
      </c>
      <c r="G642" s="46" t="s">
        <v>1104</v>
      </c>
      <c r="H642" s="46" t="s">
        <v>1020</v>
      </c>
      <c r="I642" s="57">
        <v>41456</v>
      </c>
      <c r="J642" s="16">
        <v>2070</v>
      </c>
      <c r="K642" s="15">
        <f t="shared" si="125"/>
        <v>207</v>
      </c>
      <c r="L642" s="15">
        <f t="shared" si="126"/>
        <v>1863</v>
      </c>
      <c r="M642" s="16">
        <v>0</v>
      </c>
      <c r="N642" s="16">
        <v>0</v>
      </c>
      <c r="O642" s="16">
        <v>0</v>
      </c>
      <c r="P642" s="16">
        <v>0</v>
      </c>
      <c r="Q642" s="16">
        <v>0</v>
      </c>
      <c r="R642" s="16">
        <v>0</v>
      </c>
      <c r="S642" s="16">
        <v>0</v>
      </c>
      <c r="T642" s="16">
        <v>0</v>
      </c>
      <c r="U642" s="16">
        <v>0</v>
      </c>
      <c r="V642" s="16">
        <v>0</v>
      </c>
      <c r="W642" s="16">
        <v>0</v>
      </c>
      <c r="X642" s="16">
        <v>0</v>
      </c>
      <c r="Y642" s="16">
        <v>0</v>
      </c>
      <c r="Z642" s="16">
        <v>0</v>
      </c>
      <c r="AA642" s="16">
        <v>0</v>
      </c>
      <c r="AB642" s="15">
        <v>0</v>
      </c>
      <c r="AC642" s="16">
        <v>186.3</v>
      </c>
      <c r="AD642" s="16">
        <v>372.6</v>
      </c>
      <c r="AE642" s="16">
        <v>372.6</v>
      </c>
      <c r="AF642" s="16">
        <v>0</v>
      </c>
      <c r="AG642" s="16">
        <v>372.6</v>
      </c>
      <c r="AH642" s="16">
        <v>0</v>
      </c>
      <c r="AI642" s="16">
        <v>372.6</v>
      </c>
      <c r="AJ642" s="16">
        <v>186.3</v>
      </c>
      <c r="AK642" s="16">
        <v>0</v>
      </c>
      <c r="AL642" s="16"/>
      <c r="AM642" s="16"/>
      <c r="AN642" s="15">
        <f>SUM(M642:AM642)</f>
        <v>1863.0000000000002</v>
      </c>
      <c r="AO642" s="16">
        <f t="shared" si="127"/>
        <v>206.99999999999977</v>
      </c>
      <c r="AP642" s="80" t="s">
        <v>1117</v>
      </c>
      <c r="AQ642" s="91" t="s">
        <v>1275</v>
      </c>
      <c r="AS642" s="48">
        <f t="shared" si="106"/>
        <v>0</v>
      </c>
    </row>
    <row r="643" spans="1:45" s="47" customFormat="1" ht="50.1" customHeight="1">
      <c r="A643" s="55" t="s">
        <v>556</v>
      </c>
      <c r="B643" s="46" t="s">
        <v>82</v>
      </c>
      <c r="C643" s="46" t="s">
        <v>557</v>
      </c>
      <c r="D643" s="46" t="s">
        <v>558</v>
      </c>
      <c r="E643" s="46" t="s">
        <v>559</v>
      </c>
      <c r="F643" s="46" t="s">
        <v>560</v>
      </c>
      <c r="G643" s="46" t="s">
        <v>1104</v>
      </c>
      <c r="H643" s="46" t="s">
        <v>102</v>
      </c>
      <c r="I643" s="57">
        <v>40483</v>
      </c>
      <c r="J643" s="15">
        <v>11620</v>
      </c>
      <c r="K643" s="15">
        <f t="shared" si="125"/>
        <v>1162</v>
      </c>
      <c r="L643" s="15">
        <f t="shared" si="126"/>
        <v>10458</v>
      </c>
      <c r="M643" s="16">
        <v>0</v>
      </c>
      <c r="N643" s="16">
        <v>0</v>
      </c>
      <c r="O643" s="16">
        <v>0</v>
      </c>
      <c r="P643" s="16">
        <v>0</v>
      </c>
      <c r="Q643" s="16">
        <v>0</v>
      </c>
      <c r="R643" s="16">
        <v>0</v>
      </c>
      <c r="S643" s="16">
        <v>0</v>
      </c>
      <c r="T643" s="16">
        <v>0</v>
      </c>
      <c r="U643" s="16">
        <v>0</v>
      </c>
      <c r="V643" s="16">
        <v>0</v>
      </c>
      <c r="W643" s="16">
        <v>0</v>
      </c>
      <c r="X643" s="16">
        <v>0</v>
      </c>
      <c r="Y643" s="16">
        <v>208.64</v>
      </c>
      <c r="Z643" s="16">
        <v>2232.2600000000002</v>
      </c>
      <c r="AA643" s="16">
        <v>2232.2600000000002</v>
      </c>
      <c r="AB643" s="15">
        <v>0</v>
      </c>
      <c r="AC643" s="16">
        <v>2232.2600000000002</v>
      </c>
      <c r="AD643" s="16">
        <v>2232.2600000000002</v>
      </c>
      <c r="AE643" s="16">
        <v>1320.32</v>
      </c>
      <c r="AF643" s="16">
        <v>0</v>
      </c>
      <c r="AG643" s="16">
        <v>0</v>
      </c>
      <c r="AH643" s="16">
        <v>0</v>
      </c>
      <c r="AI643" s="16">
        <v>0</v>
      </c>
      <c r="AJ643" s="16">
        <v>0</v>
      </c>
      <c r="AK643" s="16">
        <v>0</v>
      </c>
      <c r="AL643" s="16"/>
      <c r="AM643" s="16"/>
      <c r="AN643" s="15">
        <f t="shared" ref="AN643:AN646" si="130">SUM(M643:AM643)</f>
        <v>10458</v>
      </c>
      <c r="AO643" s="16">
        <f t="shared" si="127"/>
        <v>1162</v>
      </c>
      <c r="AP643" s="80" t="s">
        <v>1301</v>
      </c>
      <c r="AQ643" s="91" t="s">
        <v>129</v>
      </c>
      <c r="AS643" s="48">
        <f t="shared" si="106"/>
        <v>0</v>
      </c>
    </row>
    <row r="644" spans="1:45" s="47" customFormat="1" ht="50.1" customHeight="1">
      <c r="A644" s="55" t="s">
        <v>502</v>
      </c>
      <c r="B644" s="46" t="s">
        <v>498</v>
      </c>
      <c r="C644" s="46" t="s">
        <v>499</v>
      </c>
      <c r="D644" s="46" t="s">
        <v>500</v>
      </c>
      <c r="E644" s="46" t="s">
        <v>503</v>
      </c>
      <c r="F644" s="46" t="s">
        <v>501</v>
      </c>
      <c r="G644" s="46" t="s">
        <v>1104</v>
      </c>
      <c r="H644" s="46" t="s">
        <v>25</v>
      </c>
      <c r="I644" s="57">
        <v>37591</v>
      </c>
      <c r="J644" s="15">
        <v>1150</v>
      </c>
      <c r="K644" s="15">
        <f t="shared" si="125"/>
        <v>115</v>
      </c>
      <c r="L644" s="15">
        <f t="shared" si="126"/>
        <v>1035</v>
      </c>
      <c r="M644" s="16">
        <v>0</v>
      </c>
      <c r="N644" s="16">
        <v>0</v>
      </c>
      <c r="O644" s="16">
        <v>0</v>
      </c>
      <c r="P644" s="16">
        <v>0</v>
      </c>
      <c r="Q644" s="16">
        <v>17.25</v>
      </c>
      <c r="R644" s="16">
        <v>207</v>
      </c>
      <c r="S644" s="16">
        <v>207</v>
      </c>
      <c r="T644" s="16">
        <v>207</v>
      </c>
      <c r="U644" s="16">
        <v>207</v>
      </c>
      <c r="V644" s="16">
        <v>189.75</v>
      </c>
      <c r="W644" s="16">
        <v>0</v>
      </c>
      <c r="X644" s="16">
        <v>0</v>
      </c>
      <c r="Y644" s="16">
        <v>0</v>
      </c>
      <c r="Z644" s="16">
        <v>0</v>
      </c>
      <c r="AA644" s="16">
        <v>0</v>
      </c>
      <c r="AB644" s="15">
        <v>0</v>
      </c>
      <c r="AC644" s="16">
        <v>0</v>
      </c>
      <c r="AD644" s="16">
        <v>0</v>
      </c>
      <c r="AE644" s="16">
        <v>0</v>
      </c>
      <c r="AF644" s="16">
        <v>0</v>
      </c>
      <c r="AG644" s="16">
        <v>0</v>
      </c>
      <c r="AH644" s="16">
        <v>0</v>
      </c>
      <c r="AI644" s="16">
        <v>0</v>
      </c>
      <c r="AJ644" s="16">
        <v>0</v>
      </c>
      <c r="AK644" s="16">
        <v>0</v>
      </c>
      <c r="AL644" s="16"/>
      <c r="AM644" s="16"/>
      <c r="AN644" s="15">
        <f t="shared" si="130"/>
        <v>1035</v>
      </c>
      <c r="AO644" s="16">
        <f t="shared" si="127"/>
        <v>115</v>
      </c>
      <c r="AP644" s="83" t="s">
        <v>504</v>
      </c>
      <c r="AQ644" s="95" t="s">
        <v>1975</v>
      </c>
      <c r="AS644" s="48">
        <f t="shared" si="106"/>
        <v>0</v>
      </c>
    </row>
    <row r="645" spans="1:45" s="47" customFormat="1" ht="50.1" customHeight="1">
      <c r="A645" s="55" t="s">
        <v>505</v>
      </c>
      <c r="B645" s="46" t="s">
        <v>506</v>
      </c>
      <c r="C645" s="46" t="s">
        <v>507</v>
      </c>
      <c r="D645" s="46" t="s">
        <v>500</v>
      </c>
      <c r="E645" s="14" t="s">
        <v>508</v>
      </c>
      <c r="F645" s="46" t="s">
        <v>509</v>
      </c>
      <c r="G645" s="46" t="s">
        <v>1104</v>
      </c>
      <c r="H645" s="46" t="s">
        <v>10</v>
      </c>
      <c r="I645" s="57">
        <v>39295</v>
      </c>
      <c r="J645" s="15">
        <v>1014.62</v>
      </c>
      <c r="K645" s="15">
        <f t="shared" si="125"/>
        <v>101.462</v>
      </c>
      <c r="L645" s="15">
        <f t="shared" si="126"/>
        <v>913.15800000000002</v>
      </c>
      <c r="M645" s="16">
        <v>0</v>
      </c>
      <c r="N645" s="16">
        <v>0</v>
      </c>
      <c r="O645" s="16">
        <v>0</v>
      </c>
      <c r="P645" s="16">
        <v>0</v>
      </c>
      <c r="Q645" s="16">
        <v>0</v>
      </c>
      <c r="R645" s="16">
        <v>0</v>
      </c>
      <c r="S645" s="16">
        <v>0</v>
      </c>
      <c r="T645" s="16">
        <v>0</v>
      </c>
      <c r="U645" s="16">
        <v>0</v>
      </c>
      <c r="V645" s="16">
        <v>76.099999999999994</v>
      </c>
      <c r="W645" s="16">
        <v>182.63</v>
      </c>
      <c r="X645" s="16">
        <v>182.63</v>
      </c>
      <c r="Y645" s="16">
        <v>182.63</v>
      </c>
      <c r="Z645" s="16">
        <v>182.63</v>
      </c>
      <c r="AA645" s="16">
        <v>106.54</v>
      </c>
      <c r="AB645" s="15">
        <v>0</v>
      </c>
      <c r="AC645" s="16">
        <v>0</v>
      </c>
      <c r="AD645" s="16">
        <v>0</v>
      </c>
      <c r="AE645" s="16">
        <v>0</v>
      </c>
      <c r="AF645" s="16">
        <v>0</v>
      </c>
      <c r="AG645" s="16">
        <v>0</v>
      </c>
      <c r="AH645" s="16">
        <v>0</v>
      </c>
      <c r="AI645" s="16">
        <v>0</v>
      </c>
      <c r="AJ645" s="16">
        <v>0</v>
      </c>
      <c r="AK645" s="16">
        <v>0</v>
      </c>
      <c r="AL645" s="16"/>
      <c r="AM645" s="16"/>
      <c r="AN645" s="15">
        <f t="shared" si="130"/>
        <v>913.16</v>
      </c>
      <c r="AO645" s="16">
        <f t="shared" si="127"/>
        <v>101.46000000000004</v>
      </c>
      <c r="AP645" s="80" t="s">
        <v>1291</v>
      </c>
      <c r="AQ645" s="91" t="s">
        <v>172</v>
      </c>
      <c r="AS645" s="48">
        <f t="shared" si="106"/>
        <v>-1.9999999999527063E-3</v>
      </c>
    </row>
    <row r="646" spans="1:45" s="47" customFormat="1" ht="50.1" customHeight="1">
      <c r="A646" s="55" t="s">
        <v>837</v>
      </c>
      <c r="B646" s="46" t="s">
        <v>838</v>
      </c>
      <c r="C646" s="46" t="s">
        <v>139</v>
      </c>
      <c r="D646" s="46" t="s">
        <v>500</v>
      </c>
      <c r="E646" s="14" t="s">
        <v>839</v>
      </c>
      <c r="F646" s="46" t="s">
        <v>840</v>
      </c>
      <c r="G646" s="46" t="s">
        <v>1104</v>
      </c>
      <c r="H646" s="46" t="s">
        <v>102</v>
      </c>
      <c r="I646" s="57">
        <v>41244</v>
      </c>
      <c r="J646" s="15">
        <v>2409.9899999999998</v>
      </c>
      <c r="K646" s="15">
        <f t="shared" si="125"/>
        <v>240.999</v>
      </c>
      <c r="L646" s="15">
        <f t="shared" si="126"/>
        <v>2168.991</v>
      </c>
      <c r="M646" s="16">
        <v>0</v>
      </c>
      <c r="N646" s="16">
        <v>0</v>
      </c>
      <c r="O646" s="16">
        <v>0</v>
      </c>
      <c r="P646" s="16">
        <v>0</v>
      </c>
      <c r="Q646" s="16">
        <v>0</v>
      </c>
      <c r="R646" s="16">
        <v>0</v>
      </c>
      <c r="S646" s="16">
        <v>0</v>
      </c>
      <c r="T646" s="16">
        <v>0</v>
      </c>
      <c r="U646" s="16">
        <v>0</v>
      </c>
      <c r="V646" s="16">
        <v>0</v>
      </c>
      <c r="W646" s="16">
        <v>0</v>
      </c>
      <c r="X646" s="16">
        <v>0</v>
      </c>
      <c r="Y646" s="16">
        <v>0</v>
      </c>
      <c r="Z646" s="16">
        <v>0</v>
      </c>
      <c r="AA646" s="16">
        <v>0</v>
      </c>
      <c r="AB646" s="15">
        <v>0</v>
      </c>
      <c r="AC646" s="16">
        <v>433.8</v>
      </c>
      <c r="AD646" s="16">
        <v>433.8</v>
      </c>
      <c r="AE646" s="16">
        <v>433.8</v>
      </c>
      <c r="AF646" s="16">
        <v>0</v>
      </c>
      <c r="AG646" s="16">
        <v>433.8</v>
      </c>
      <c r="AH646" s="16">
        <v>0</v>
      </c>
      <c r="AI646" s="16">
        <v>433.79</v>
      </c>
      <c r="AJ646" s="16">
        <v>0</v>
      </c>
      <c r="AK646" s="16">
        <v>0</v>
      </c>
      <c r="AL646" s="16"/>
      <c r="AM646" s="16"/>
      <c r="AN646" s="15">
        <f t="shared" si="130"/>
        <v>2168.9900000000002</v>
      </c>
      <c r="AO646" s="16">
        <f t="shared" si="127"/>
        <v>240.99999999999955</v>
      </c>
      <c r="AP646" s="80" t="s">
        <v>1291</v>
      </c>
      <c r="AQ646" s="91" t="s">
        <v>172</v>
      </c>
      <c r="AS646" s="48">
        <f t="shared" si="106"/>
        <v>9.9999999974897946E-4</v>
      </c>
    </row>
    <row r="647" spans="1:45" s="5" customFormat="1" ht="31.5">
      <c r="A647" s="55" t="s">
        <v>2049</v>
      </c>
      <c r="B647" s="46" t="s">
        <v>2069</v>
      </c>
      <c r="C647" s="46" t="s">
        <v>2050</v>
      </c>
      <c r="D647" s="46" t="s">
        <v>500</v>
      </c>
      <c r="E647" s="14" t="s">
        <v>2051</v>
      </c>
      <c r="F647" s="46" t="s">
        <v>2052</v>
      </c>
      <c r="G647" s="46" t="s">
        <v>1104</v>
      </c>
      <c r="H647" s="46" t="s">
        <v>10</v>
      </c>
      <c r="I647" s="57">
        <v>43776</v>
      </c>
      <c r="J647" s="15">
        <v>1768</v>
      </c>
      <c r="K647" s="15">
        <f t="shared" si="125"/>
        <v>176.8</v>
      </c>
      <c r="L647" s="15">
        <f t="shared" si="126"/>
        <v>1591.2</v>
      </c>
      <c r="M647" s="16">
        <v>0</v>
      </c>
      <c r="N647" s="16">
        <v>0</v>
      </c>
      <c r="O647" s="16">
        <v>0</v>
      </c>
      <c r="P647" s="16">
        <v>0</v>
      </c>
      <c r="Q647" s="16">
        <v>0</v>
      </c>
      <c r="R647" s="16">
        <v>0</v>
      </c>
      <c r="S647" s="16">
        <v>0</v>
      </c>
      <c r="T647" s="16">
        <v>0</v>
      </c>
      <c r="U647" s="16">
        <v>0</v>
      </c>
      <c r="V647" s="16">
        <v>0</v>
      </c>
      <c r="W647" s="16">
        <v>0</v>
      </c>
      <c r="X647" s="16">
        <v>0</v>
      </c>
      <c r="Y647" s="16">
        <v>0</v>
      </c>
      <c r="Z647" s="16">
        <v>0</v>
      </c>
      <c r="AA647" s="16">
        <v>0</v>
      </c>
      <c r="AB647" s="15">
        <v>0</v>
      </c>
      <c r="AC647" s="16">
        <v>0</v>
      </c>
      <c r="AD647" s="16">
        <v>0</v>
      </c>
      <c r="AE647" s="16">
        <v>0</v>
      </c>
      <c r="AF647" s="16">
        <v>0</v>
      </c>
      <c r="AG647" s="16">
        <v>0</v>
      </c>
      <c r="AH647" s="16">
        <v>0</v>
      </c>
      <c r="AI647" s="16">
        <v>0</v>
      </c>
      <c r="AJ647" s="16">
        <v>0</v>
      </c>
      <c r="AK647" s="16">
        <v>53.04</v>
      </c>
      <c r="AL647" s="16">
        <v>318.24</v>
      </c>
      <c r="AM647" s="116">
        <v>185.64</v>
      </c>
      <c r="AN647" s="15">
        <f>SUM(M647:AM647)</f>
        <v>556.92000000000007</v>
      </c>
      <c r="AO647" s="16">
        <f t="shared" si="127"/>
        <v>1211.08</v>
      </c>
      <c r="AP647" s="14"/>
      <c r="AQ647" s="43"/>
      <c r="AS647" s="42">
        <f t="shared" si="106"/>
        <v>1034.28</v>
      </c>
    </row>
    <row r="648" spans="1:45" s="47" customFormat="1" ht="50.1" customHeight="1">
      <c r="A648" s="55" t="s">
        <v>841</v>
      </c>
      <c r="B648" s="46" t="s">
        <v>845</v>
      </c>
      <c r="C648" s="46" t="s">
        <v>842</v>
      </c>
      <c r="D648" s="46" t="s">
        <v>105</v>
      </c>
      <c r="E648" s="46" t="s">
        <v>843</v>
      </c>
      <c r="F648" s="46" t="s">
        <v>844</v>
      </c>
      <c r="G648" s="46" t="s">
        <v>1104</v>
      </c>
      <c r="H648" s="46" t="s">
        <v>102</v>
      </c>
      <c r="I648" s="57">
        <v>41244</v>
      </c>
      <c r="J648" s="15">
        <v>6764.04</v>
      </c>
      <c r="K648" s="15">
        <f t="shared" si="125"/>
        <v>676.404</v>
      </c>
      <c r="L648" s="15">
        <f t="shared" si="126"/>
        <v>6087.6360000000004</v>
      </c>
      <c r="M648" s="16">
        <v>0</v>
      </c>
      <c r="N648" s="16">
        <v>0</v>
      </c>
      <c r="O648" s="16">
        <v>0</v>
      </c>
      <c r="P648" s="16">
        <v>0</v>
      </c>
      <c r="Q648" s="16">
        <v>0</v>
      </c>
      <c r="R648" s="16">
        <v>0</v>
      </c>
      <c r="S648" s="16">
        <v>0</v>
      </c>
      <c r="T648" s="16">
        <v>0</v>
      </c>
      <c r="U648" s="16">
        <v>0</v>
      </c>
      <c r="V648" s="16">
        <v>0</v>
      </c>
      <c r="W648" s="16">
        <v>0</v>
      </c>
      <c r="X648" s="16">
        <v>0</v>
      </c>
      <c r="Y648" s="16">
        <v>0</v>
      </c>
      <c r="Z648" s="16">
        <v>0</v>
      </c>
      <c r="AA648" s="16">
        <v>0</v>
      </c>
      <c r="AB648" s="15">
        <v>0</v>
      </c>
      <c r="AC648" s="16">
        <v>1217.53</v>
      </c>
      <c r="AD648" s="16">
        <v>1217.53</v>
      </c>
      <c r="AE648" s="16">
        <v>1217.53</v>
      </c>
      <c r="AF648" s="16">
        <v>0</v>
      </c>
      <c r="AG648" s="16">
        <v>1217.53</v>
      </c>
      <c r="AH648" s="16">
        <v>0</v>
      </c>
      <c r="AI648" s="16">
        <v>1217.52</v>
      </c>
      <c r="AJ648" s="16">
        <v>0</v>
      </c>
      <c r="AK648" s="16">
        <v>0</v>
      </c>
      <c r="AL648" s="16"/>
      <c r="AM648" s="16"/>
      <c r="AN648" s="15">
        <f>SUM(M648:AM648)</f>
        <v>6087.6399999999994</v>
      </c>
      <c r="AO648" s="16">
        <f t="shared" si="127"/>
        <v>676.40000000000055</v>
      </c>
      <c r="AP648" s="80" t="s">
        <v>1291</v>
      </c>
      <c r="AQ648" s="91" t="s">
        <v>172</v>
      </c>
      <c r="AS648" s="48">
        <f t="shared" si="106"/>
        <v>-3.9999999989959178E-3</v>
      </c>
    </row>
    <row r="649" spans="1:45" s="47" customFormat="1" ht="50.1" customHeight="1">
      <c r="A649" s="55" t="s">
        <v>564</v>
      </c>
      <c r="B649" s="14" t="s">
        <v>565</v>
      </c>
      <c r="C649" s="46" t="s">
        <v>566</v>
      </c>
      <c r="D649" s="46" t="s">
        <v>567</v>
      </c>
      <c r="E649" s="46" t="s">
        <v>568</v>
      </c>
      <c r="F649" s="46" t="s">
        <v>392</v>
      </c>
      <c r="G649" s="46" t="s">
        <v>1104</v>
      </c>
      <c r="H649" s="46" t="s">
        <v>32</v>
      </c>
      <c r="I649" s="57">
        <v>40756</v>
      </c>
      <c r="J649" s="16">
        <v>17899</v>
      </c>
      <c r="K649" s="15">
        <f t="shared" si="125"/>
        <v>1789.9</v>
      </c>
      <c r="L649" s="15">
        <f t="shared" si="126"/>
        <v>16109.1</v>
      </c>
      <c r="M649" s="16">
        <v>0</v>
      </c>
      <c r="N649" s="16">
        <v>0</v>
      </c>
      <c r="O649" s="16">
        <v>0</v>
      </c>
      <c r="P649" s="16">
        <v>0</v>
      </c>
      <c r="Q649" s="16">
        <v>0</v>
      </c>
      <c r="R649" s="16">
        <v>0</v>
      </c>
      <c r="S649" s="16">
        <v>0</v>
      </c>
      <c r="T649" s="16">
        <v>0</v>
      </c>
      <c r="U649" s="16">
        <v>0</v>
      </c>
      <c r="V649" s="16">
        <v>0</v>
      </c>
      <c r="W649" s="16">
        <v>0</v>
      </c>
      <c r="X649" s="16">
        <v>0</v>
      </c>
      <c r="Y649" s="16">
        <v>0</v>
      </c>
      <c r="Z649" s="16">
        <v>1342.42</v>
      </c>
      <c r="AA649" s="16">
        <v>3221.82</v>
      </c>
      <c r="AB649" s="15">
        <v>0</v>
      </c>
      <c r="AC649" s="16">
        <v>3221.82</v>
      </c>
      <c r="AD649" s="16">
        <v>3221.82</v>
      </c>
      <c r="AE649" s="16">
        <v>3221.82</v>
      </c>
      <c r="AF649" s="16">
        <v>0</v>
      </c>
      <c r="AG649" s="16">
        <v>1879.4</v>
      </c>
      <c r="AH649" s="16">
        <v>0</v>
      </c>
      <c r="AI649" s="16">
        <v>0</v>
      </c>
      <c r="AJ649" s="16">
        <v>0</v>
      </c>
      <c r="AK649" s="16">
        <v>0</v>
      </c>
      <c r="AL649" s="16"/>
      <c r="AM649" s="16"/>
      <c r="AN649" s="15">
        <f t="shared" ref="AN649:AN656" si="131">SUM(M649:AM649)</f>
        <v>16109.099999999999</v>
      </c>
      <c r="AO649" s="16">
        <f t="shared" si="127"/>
        <v>1789.9000000000015</v>
      </c>
      <c r="AP649" s="80" t="s">
        <v>1283</v>
      </c>
      <c r="AQ649" s="91" t="s">
        <v>1285</v>
      </c>
      <c r="AS649" s="48">
        <f t="shared" si="106"/>
        <v>0</v>
      </c>
    </row>
    <row r="650" spans="1:45" s="47" customFormat="1" ht="50.1" customHeight="1">
      <c r="A650" s="55" t="s">
        <v>536</v>
      </c>
      <c r="B650" s="46" t="s">
        <v>537</v>
      </c>
      <c r="C650" s="46" t="s">
        <v>14</v>
      </c>
      <c r="D650" s="46" t="s">
        <v>496</v>
      </c>
      <c r="E650" s="46" t="s">
        <v>430</v>
      </c>
      <c r="F650" s="46" t="s">
        <v>392</v>
      </c>
      <c r="G650" s="46" t="s">
        <v>1104</v>
      </c>
      <c r="H650" s="46" t="s">
        <v>25</v>
      </c>
      <c r="I650" s="57">
        <v>37438</v>
      </c>
      <c r="J650" s="15">
        <v>575</v>
      </c>
      <c r="K650" s="15">
        <f t="shared" si="125"/>
        <v>57.5</v>
      </c>
      <c r="L650" s="15">
        <f t="shared" si="126"/>
        <v>517.5</v>
      </c>
      <c r="M650" s="16">
        <v>0</v>
      </c>
      <c r="N650" s="16">
        <v>0</v>
      </c>
      <c r="O650" s="16">
        <v>0</v>
      </c>
      <c r="P650" s="16">
        <v>0</v>
      </c>
      <c r="Q650" s="16">
        <v>51.75</v>
      </c>
      <c r="R650" s="16">
        <v>267.38</v>
      </c>
      <c r="S650" s="16">
        <v>198.37</v>
      </c>
      <c r="T650" s="16">
        <v>0</v>
      </c>
      <c r="U650" s="16">
        <v>0</v>
      </c>
      <c r="V650" s="16">
        <v>0</v>
      </c>
      <c r="W650" s="16">
        <v>0</v>
      </c>
      <c r="X650" s="16">
        <v>0</v>
      </c>
      <c r="Y650" s="16">
        <v>0</v>
      </c>
      <c r="Z650" s="16">
        <v>0</v>
      </c>
      <c r="AA650" s="16">
        <v>0</v>
      </c>
      <c r="AB650" s="15">
        <v>0</v>
      </c>
      <c r="AC650" s="16">
        <v>0</v>
      </c>
      <c r="AD650" s="16">
        <v>0</v>
      </c>
      <c r="AE650" s="16">
        <v>0</v>
      </c>
      <c r="AF650" s="16">
        <v>0</v>
      </c>
      <c r="AG650" s="16">
        <v>0</v>
      </c>
      <c r="AH650" s="16">
        <v>0</v>
      </c>
      <c r="AI650" s="16">
        <v>0</v>
      </c>
      <c r="AJ650" s="16">
        <v>0</v>
      </c>
      <c r="AK650" s="16">
        <v>0</v>
      </c>
      <c r="AL650" s="16"/>
      <c r="AM650" s="16"/>
      <c r="AN650" s="15">
        <f t="shared" si="131"/>
        <v>517.5</v>
      </c>
      <c r="AO650" s="16">
        <f t="shared" si="127"/>
        <v>57.5</v>
      </c>
      <c r="AP650" s="80" t="s">
        <v>119</v>
      </c>
      <c r="AQ650" s="91" t="s">
        <v>155</v>
      </c>
      <c r="AS650" s="48">
        <f t="shared" si="106"/>
        <v>0</v>
      </c>
    </row>
    <row r="651" spans="1:45" s="47" customFormat="1" ht="50.1" customHeight="1">
      <c r="A651" s="55" t="s">
        <v>516</v>
      </c>
      <c r="B651" s="46" t="s">
        <v>513</v>
      </c>
      <c r="C651" s="46" t="s">
        <v>514</v>
      </c>
      <c r="D651" s="46" t="s">
        <v>361</v>
      </c>
      <c r="E651" s="46" t="s">
        <v>517</v>
      </c>
      <c r="F651" s="46" t="s">
        <v>515</v>
      </c>
      <c r="G651" s="46" t="s">
        <v>1104</v>
      </c>
      <c r="H651" s="46" t="s">
        <v>512</v>
      </c>
      <c r="I651" s="57">
        <v>38322</v>
      </c>
      <c r="J651" s="16">
        <v>2712</v>
      </c>
      <c r="K651" s="15">
        <f t="shared" si="125"/>
        <v>271.2</v>
      </c>
      <c r="L651" s="15">
        <f t="shared" si="126"/>
        <v>2440.8000000000002</v>
      </c>
      <c r="M651" s="16">
        <v>0</v>
      </c>
      <c r="N651" s="16">
        <v>0</v>
      </c>
      <c r="O651" s="16">
        <v>0</v>
      </c>
      <c r="P651" s="16">
        <v>0</v>
      </c>
      <c r="Q651" s="16">
        <v>0</v>
      </c>
      <c r="R651" s="16">
        <v>0</v>
      </c>
      <c r="S651" s="16">
        <v>0</v>
      </c>
      <c r="T651" s="16">
        <v>504.43</v>
      </c>
      <c r="U651" s="16">
        <v>488.16</v>
      </c>
      <c r="V651" s="16">
        <v>488.16</v>
      </c>
      <c r="W651" s="16">
        <v>488.16</v>
      </c>
      <c r="X651" s="16">
        <v>471.89</v>
      </c>
      <c r="Y651" s="16">
        <v>0</v>
      </c>
      <c r="Z651" s="16">
        <v>0</v>
      </c>
      <c r="AA651" s="16">
        <v>0</v>
      </c>
      <c r="AB651" s="15">
        <v>0</v>
      </c>
      <c r="AC651" s="16">
        <v>0</v>
      </c>
      <c r="AD651" s="16">
        <v>0</v>
      </c>
      <c r="AE651" s="16">
        <v>0</v>
      </c>
      <c r="AF651" s="16">
        <v>0</v>
      </c>
      <c r="AG651" s="16">
        <v>0</v>
      </c>
      <c r="AH651" s="16">
        <v>0</v>
      </c>
      <c r="AI651" s="16">
        <v>0</v>
      </c>
      <c r="AJ651" s="16">
        <v>0</v>
      </c>
      <c r="AK651" s="16">
        <v>0</v>
      </c>
      <c r="AL651" s="16"/>
      <c r="AM651" s="16"/>
      <c r="AN651" s="15">
        <f t="shared" si="131"/>
        <v>2440.8000000000002</v>
      </c>
      <c r="AO651" s="16">
        <f t="shared" si="127"/>
        <v>271.19999999999982</v>
      </c>
      <c r="AP651" s="80" t="s">
        <v>1603</v>
      </c>
      <c r="AQ651" s="91" t="s">
        <v>190</v>
      </c>
      <c r="AS651" s="48">
        <f t="shared" si="106"/>
        <v>0</v>
      </c>
    </row>
    <row r="652" spans="1:45" s="47" customFormat="1" ht="50.1" customHeight="1">
      <c r="A652" s="67" t="s">
        <v>518</v>
      </c>
      <c r="B652" s="14" t="s">
        <v>511</v>
      </c>
      <c r="C652" s="14" t="s">
        <v>362</v>
      </c>
      <c r="D652" s="14" t="s">
        <v>363</v>
      </c>
      <c r="E652" s="14" t="s">
        <v>519</v>
      </c>
      <c r="F652" s="14" t="s">
        <v>520</v>
      </c>
      <c r="G652" s="46" t="s">
        <v>1104</v>
      </c>
      <c r="H652" s="14" t="s">
        <v>521</v>
      </c>
      <c r="I652" s="57">
        <v>40695</v>
      </c>
      <c r="J652" s="16">
        <v>2115</v>
      </c>
      <c r="K652" s="15">
        <f t="shared" si="125"/>
        <v>211.5</v>
      </c>
      <c r="L652" s="15">
        <f t="shared" si="126"/>
        <v>1903.5</v>
      </c>
      <c r="M652" s="16">
        <v>0</v>
      </c>
      <c r="N652" s="16">
        <v>0</v>
      </c>
      <c r="O652" s="16">
        <v>0</v>
      </c>
      <c r="P652" s="16">
        <v>0</v>
      </c>
      <c r="Q652" s="16">
        <v>0</v>
      </c>
      <c r="R652" s="16">
        <v>0</v>
      </c>
      <c r="S652" s="16">
        <v>0</v>
      </c>
      <c r="T652" s="16">
        <v>0</v>
      </c>
      <c r="U652" s="16">
        <v>0</v>
      </c>
      <c r="V652" s="16">
        <v>0</v>
      </c>
      <c r="W652" s="16">
        <v>0</v>
      </c>
      <c r="X652" s="16">
        <v>0</v>
      </c>
      <c r="Y652" s="16">
        <v>0</v>
      </c>
      <c r="Z652" s="16">
        <v>126.9</v>
      </c>
      <c r="AA652" s="16">
        <v>380.7</v>
      </c>
      <c r="AB652" s="15">
        <v>0</v>
      </c>
      <c r="AC652" s="16">
        <v>380.7</v>
      </c>
      <c r="AD652" s="16">
        <v>380.7</v>
      </c>
      <c r="AE652" s="16">
        <v>380.7</v>
      </c>
      <c r="AF652" s="16">
        <v>0</v>
      </c>
      <c r="AG652" s="16">
        <v>253.8</v>
      </c>
      <c r="AH652" s="16">
        <v>0</v>
      </c>
      <c r="AI652" s="16">
        <v>0</v>
      </c>
      <c r="AJ652" s="16">
        <v>0</v>
      </c>
      <c r="AK652" s="16">
        <v>0</v>
      </c>
      <c r="AL652" s="16"/>
      <c r="AM652" s="16"/>
      <c r="AN652" s="15">
        <f t="shared" si="131"/>
        <v>1903.5</v>
      </c>
      <c r="AO652" s="16">
        <f t="shared" si="127"/>
        <v>211.5</v>
      </c>
      <c r="AP652" s="80" t="s">
        <v>1315</v>
      </c>
      <c r="AQ652" s="91" t="s">
        <v>1316</v>
      </c>
      <c r="AS652" s="48">
        <f t="shared" si="106"/>
        <v>0</v>
      </c>
    </row>
    <row r="653" spans="1:45" s="47" customFormat="1" ht="50.1" customHeight="1">
      <c r="A653" s="67" t="s">
        <v>522</v>
      </c>
      <c r="B653" s="14" t="s">
        <v>511</v>
      </c>
      <c r="C653" s="14" t="s">
        <v>362</v>
      </c>
      <c r="D653" s="14" t="s">
        <v>363</v>
      </c>
      <c r="E653" s="14" t="s">
        <v>523</v>
      </c>
      <c r="F653" s="14" t="s">
        <v>520</v>
      </c>
      <c r="G653" s="46" t="s">
        <v>1104</v>
      </c>
      <c r="H653" s="14" t="s">
        <v>521</v>
      </c>
      <c r="I653" s="57">
        <v>40695</v>
      </c>
      <c r="J653" s="16">
        <v>2115</v>
      </c>
      <c r="K653" s="15">
        <f t="shared" si="125"/>
        <v>211.5</v>
      </c>
      <c r="L653" s="15">
        <f t="shared" si="126"/>
        <v>1903.5</v>
      </c>
      <c r="M653" s="16">
        <v>0</v>
      </c>
      <c r="N653" s="16">
        <v>0</v>
      </c>
      <c r="O653" s="16">
        <v>0</v>
      </c>
      <c r="P653" s="16">
        <v>0</v>
      </c>
      <c r="Q653" s="16">
        <v>0</v>
      </c>
      <c r="R653" s="16">
        <v>0</v>
      </c>
      <c r="S653" s="16">
        <v>0</v>
      </c>
      <c r="T653" s="16">
        <v>0</v>
      </c>
      <c r="U653" s="16">
        <v>0</v>
      </c>
      <c r="V653" s="16">
        <v>0</v>
      </c>
      <c r="W653" s="16">
        <v>0</v>
      </c>
      <c r="X653" s="16">
        <v>0</v>
      </c>
      <c r="Y653" s="16">
        <v>0</v>
      </c>
      <c r="Z653" s="16">
        <v>126.9</v>
      </c>
      <c r="AA653" s="16">
        <v>380.7</v>
      </c>
      <c r="AB653" s="15">
        <v>0</v>
      </c>
      <c r="AC653" s="16">
        <v>380.7</v>
      </c>
      <c r="AD653" s="16">
        <v>380.7</v>
      </c>
      <c r="AE653" s="16">
        <v>380.7</v>
      </c>
      <c r="AF653" s="16">
        <v>0</v>
      </c>
      <c r="AG653" s="16">
        <v>253.8</v>
      </c>
      <c r="AH653" s="16">
        <v>0</v>
      </c>
      <c r="AI653" s="16">
        <v>0</v>
      </c>
      <c r="AJ653" s="16">
        <v>0</v>
      </c>
      <c r="AK653" s="16">
        <v>0</v>
      </c>
      <c r="AL653" s="16"/>
      <c r="AM653" s="16"/>
      <c r="AN653" s="15">
        <f t="shared" si="131"/>
        <v>1903.5</v>
      </c>
      <c r="AO653" s="16">
        <f t="shared" si="127"/>
        <v>211.5</v>
      </c>
      <c r="AP653" s="80" t="s">
        <v>1114</v>
      </c>
      <c r="AQ653" s="91" t="s">
        <v>607</v>
      </c>
      <c r="AS653" s="48">
        <f t="shared" si="106"/>
        <v>0</v>
      </c>
    </row>
    <row r="654" spans="1:45" s="47" customFormat="1" ht="50.1" customHeight="1">
      <c r="A654" s="67" t="s">
        <v>524</v>
      </c>
      <c r="B654" s="14" t="s">
        <v>511</v>
      </c>
      <c r="C654" s="14" t="s">
        <v>362</v>
      </c>
      <c r="D654" s="14" t="s">
        <v>363</v>
      </c>
      <c r="E654" s="14" t="s">
        <v>525</v>
      </c>
      <c r="F654" s="14" t="s">
        <v>520</v>
      </c>
      <c r="G654" s="46" t="s">
        <v>1104</v>
      </c>
      <c r="H654" s="14" t="s">
        <v>521</v>
      </c>
      <c r="I654" s="57">
        <v>40695</v>
      </c>
      <c r="J654" s="16">
        <v>2115</v>
      </c>
      <c r="K654" s="15">
        <f t="shared" si="125"/>
        <v>211.5</v>
      </c>
      <c r="L654" s="15">
        <f t="shared" si="126"/>
        <v>1903.5</v>
      </c>
      <c r="M654" s="16">
        <v>0</v>
      </c>
      <c r="N654" s="16">
        <v>0</v>
      </c>
      <c r="O654" s="16">
        <v>0</v>
      </c>
      <c r="P654" s="16">
        <v>0</v>
      </c>
      <c r="Q654" s="16">
        <v>0</v>
      </c>
      <c r="R654" s="16">
        <v>0</v>
      </c>
      <c r="S654" s="16">
        <v>0</v>
      </c>
      <c r="T654" s="16">
        <v>0</v>
      </c>
      <c r="U654" s="16">
        <v>0</v>
      </c>
      <c r="V654" s="16">
        <v>0</v>
      </c>
      <c r="W654" s="16">
        <v>0</v>
      </c>
      <c r="X654" s="16">
        <v>0</v>
      </c>
      <c r="Y654" s="16">
        <v>0</v>
      </c>
      <c r="Z654" s="16">
        <v>126.9</v>
      </c>
      <c r="AA654" s="16">
        <v>380.7</v>
      </c>
      <c r="AB654" s="15">
        <v>0</v>
      </c>
      <c r="AC654" s="16">
        <v>380.7</v>
      </c>
      <c r="AD654" s="16">
        <v>380.7</v>
      </c>
      <c r="AE654" s="16">
        <v>380.7</v>
      </c>
      <c r="AF654" s="16">
        <v>0</v>
      </c>
      <c r="AG654" s="16">
        <v>253.8</v>
      </c>
      <c r="AH654" s="16">
        <v>0</v>
      </c>
      <c r="AI654" s="16">
        <v>0</v>
      </c>
      <c r="AJ654" s="16">
        <v>0</v>
      </c>
      <c r="AK654" s="16">
        <v>0</v>
      </c>
      <c r="AL654" s="16"/>
      <c r="AM654" s="16"/>
      <c r="AN654" s="15">
        <f t="shared" si="131"/>
        <v>1903.5</v>
      </c>
      <c r="AO654" s="16">
        <f t="shared" si="127"/>
        <v>211.5</v>
      </c>
      <c r="AP654" s="80" t="s">
        <v>1291</v>
      </c>
      <c r="AQ654" s="91" t="s">
        <v>1341</v>
      </c>
      <c r="AS654" s="48">
        <f t="shared" si="106"/>
        <v>0</v>
      </c>
    </row>
    <row r="655" spans="1:45" s="47" customFormat="1" ht="50.1" customHeight="1">
      <c r="A655" s="67" t="s">
        <v>674</v>
      </c>
      <c r="B655" s="14" t="s">
        <v>675</v>
      </c>
      <c r="C655" s="14" t="s">
        <v>679</v>
      </c>
      <c r="D655" s="14" t="s">
        <v>678</v>
      </c>
      <c r="E655" s="14" t="s">
        <v>676</v>
      </c>
      <c r="F655" s="14" t="s">
        <v>677</v>
      </c>
      <c r="G655" s="46" t="s">
        <v>1104</v>
      </c>
      <c r="H655" s="14" t="s">
        <v>44</v>
      </c>
      <c r="I655" s="57">
        <v>41091</v>
      </c>
      <c r="J655" s="16">
        <v>623.75</v>
      </c>
      <c r="K655" s="15">
        <f t="shared" si="125"/>
        <v>62.375</v>
      </c>
      <c r="L655" s="15">
        <f t="shared" si="126"/>
        <v>561.375</v>
      </c>
      <c r="M655" s="16">
        <v>0</v>
      </c>
      <c r="N655" s="16">
        <v>0</v>
      </c>
      <c r="O655" s="16">
        <v>0</v>
      </c>
      <c r="P655" s="16">
        <v>0</v>
      </c>
      <c r="Q655" s="16">
        <v>0</v>
      </c>
      <c r="R655" s="16">
        <v>0</v>
      </c>
      <c r="S655" s="16">
        <v>0</v>
      </c>
      <c r="T655" s="16">
        <v>0</v>
      </c>
      <c r="U655" s="16">
        <v>0</v>
      </c>
      <c r="V655" s="16">
        <v>0</v>
      </c>
      <c r="W655" s="16">
        <v>0</v>
      </c>
      <c r="X655" s="16">
        <v>0</v>
      </c>
      <c r="Y655" s="16">
        <v>0</v>
      </c>
      <c r="Z655" s="16">
        <v>0</v>
      </c>
      <c r="AA655" s="16">
        <v>46.68</v>
      </c>
      <c r="AB655" s="15">
        <v>0</v>
      </c>
      <c r="AC655" s="16">
        <v>112.28</v>
      </c>
      <c r="AD655" s="16">
        <v>112.28</v>
      </c>
      <c r="AE655" s="16">
        <v>112.28</v>
      </c>
      <c r="AF655" s="16">
        <v>0</v>
      </c>
      <c r="AG655" s="16">
        <v>112.28</v>
      </c>
      <c r="AH655" s="16">
        <v>0</v>
      </c>
      <c r="AI655" s="16">
        <v>65.569999999999993</v>
      </c>
      <c r="AJ655" s="16">
        <v>0</v>
      </c>
      <c r="AK655" s="16">
        <v>0</v>
      </c>
      <c r="AL655" s="16"/>
      <c r="AM655" s="16"/>
      <c r="AN655" s="15">
        <f t="shared" si="131"/>
        <v>561.36999999999989</v>
      </c>
      <c r="AO655" s="16">
        <f t="shared" si="127"/>
        <v>62.380000000000109</v>
      </c>
      <c r="AP655" s="80" t="s">
        <v>1288</v>
      </c>
      <c r="AQ655" s="91" t="s">
        <v>680</v>
      </c>
      <c r="AS655" s="48">
        <f t="shared" si="106"/>
        <v>5.0000000001091394E-3</v>
      </c>
    </row>
    <row r="656" spans="1:45" s="47" customFormat="1" ht="50.1" customHeight="1">
      <c r="A656" s="67" t="s">
        <v>552</v>
      </c>
      <c r="B656" s="14" t="s">
        <v>553</v>
      </c>
      <c r="C656" s="14" t="s">
        <v>14</v>
      </c>
      <c r="D656" s="14" t="s">
        <v>84</v>
      </c>
      <c r="E656" s="14" t="s">
        <v>554</v>
      </c>
      <c r="F656" s="14" t="s">
        <v>555</v>
      </c>
      <c r="G656" s="46" t="s">
        <v>1104</v>
      </c>
      <c r="H656" s="14" t="s">
        <v>25</v>
      </c>
      <c r="I656" s="57">
        <v>37926</v>
      </c>
      <c r="J656" s="16">
        <v>2100</v>
      </c>
      <c r="K656" s="15">
        <f t="shared" si="125"/>
        <v>210</v>
      </c>
      <c r="L656" s="15">
        <f t="shared" si="126"/>
        <v>1890</v>
      </c>
      <c r="M656" s="16">
        <v>0</v>
      </c>
      <c r="N656" s="16">
        <v>0</v>
      </c>
      <c r="O656" s="16">
        <v>0</v>
      </c>
      <c r="P656" s="16">
        <v>0</v>
      </c>
      <c r="Q656" s="16">
        <v>63</v>
      </c>
      <c r="R656" s="16">
        <v>378</v>
      </c>
      <c r="S656" s="16">
        <v>378</v>
      </c>
      <c r="T656" s="16">
        <v>378</v>
      </c>
      <c r="U656" s="16">
        <v>378</v>
      </c>
      <c r="V656" s="16">
        <v>315</v>
      </c>
      <c r="W656" s="16">
        <v>0</v>
      </c>
      <c r="X656" s="16">
        <v>0</v>
      </c>
      <c r="Y656" s="16">
        <v>0</v>
      </c>
      <c r="Z656" s="16">
        <v>0</v>
      </c>
      <c r="AA656" s="16">
        <v>0</v>
      </c>
      <c r="AB656" s="15">
        <v>0</v>
      </c>
      <c r="AC656" s="16">
        <v>0</v>
      </c>
      <c r="AD656" s="16">
        <v>0</v>
      </c>
      <c r="AE656" s="16">
        <v>0</v>
      </c>
      <c r="AF656" s="16">
        <v>0</v>
      </c>
      <c r="AG656" s="16">
        <v>0</v>
      </c>
      <c r="AH656" s="16">
        <v>0</v>
      </c>
      <c r="AI656" s="16">
        <v>0</v>
      </c>
      <c r="AJ656" s="16">
        <v>0</v>
      </c>
      <c r="AK656" s="16">
        <v>0</v>
      </c>
      <c r="AL656" s="16"/>
      <c r="AM656" s="16"/>
      <c r="AN656" s="15">
        <f t="shared" si="131"/>
        <v>1890</v>
      </c>
      <c r="AO656" s="16">
        <f t="shared" si="127"/>
        <v>210</v>
      </c>
      <c r="AP656" s="80" t="s">
        <v>1117</v>
      </c>
      <c r="AQ656" s="91" t="s">
        <v>1275</v>
      </c>
      <c r="AS656" s="48">
        <f t="shared" si="106"/>
        <v>0</v>
      </c>
    </row>
    <row r="657" spans="1:45" s="47" customFormat="1" ht="50.1" customHeight="1">
      <c r="A657" s="55" t="s">
        <v>88</v>
      </c>
      <c r="B657" s="46" t="s">
        <v>85</v>
      </c>
      <c r="C657" s="46" t="s">
        <v>86</v>
      </c>
      <c r="D657" s="46" t="s">
        <v>84</v>
      </c>
      <c r="E657" s="46" t="s">
        <v>89</v>
      </c>
      <c r="F657" s="46" t="s">
        <v>87</v>
      </c>
      <c r="G657" s="46" t="s">
        <v>1104</v>
      </c>
      <c r="H657" s="46" t="s">
        <v>10</v>
      </c>
      <c r="I657" s="57">
        <v>40603</v>
      </c>
      <c r="J657" s="15">
        <v>828.66</v>
      </c>
      <c r="K657" s="15">
        <f t="shared" si="125"/>
        <v>82.866</v>
      </c>
      <c r="L657" s="15">
        <f t="shared" si="126"/>
        <v>745.79399999999998</v>
      </c>
      <c r="M657" s="15">
        <v>0</v>
      </c>
      <c r="N657" s="15">
        <v>0</v>
      </c>
      <c r="O657" s="15">
        <v>0</v>
      </c>
      <c r="P657" s="15">
        <v>0</v>
      </c>
      <c r="Q657" s="15">
        <v>0</v>
      </c>
      <c r="R657" s="15">
        <v>0</v>
      </c>
      <c r="S657" s="15">
        <v>0</v>
      </c>
      <c r="T657" s="15">
        <v>0</v>
      </c>
      <c r="U657" s="15">
        <v>0</v>
      </c>
      <c r="V657" s="16">
        <v>0</v>
      </c>
      <c r="W657" s="15">
        <v>0</v>
      </c>
      <c r="X657" s="15">
        <v>0</v>
      </c>
      <c r="Y657" s="15">
        <v>0</v>
      </c>
      <c r="Z657" s="15">
        <v>111.87</v>
      </c>
      <c r="AA657" s="15">
        <v>149.16</v>
      </c>
      <c r="AB657" s="15">
        <v>0</v>
      </c>
      <c r="AC657" s="15">
        <v>149.16</v>
      </c>
      <c r="AD657" s="15">
        <v>149.16</v>
      </c>
      <c r="AE657" s="15">
        <v>149.16</v>
      </c>
      <c r="AF657" s="15">
        <v>0</v>
      </c>
      <c r="AG657" s="15">
        <v>37.28</v>
      </c>
      <c r="AH657" s="15">
        <v>0</v>
      </c>
      <c r="AI657" s="15">
        <v>0</v>
      </c>
      <c r="AJ657" s="16">
        <v>0</v>
      </c>
      <c r="AK657" s="16">
        <v>0</v>
      </c>
      <c r="AL657" s="16"/>
      <c r="AM657" s="16"/>
      <c r="AN657" s="15">
        <f>SUM(M657:AM657)</f>
        <v>745.78999999999985</v>
      </c>
      <c r="AO657" s="15">
        <f t="shared" si="127"/>
        <v>82.870000000000118</v>
      </c>
      <c r="AP657" s="80" t="s">
        <v>1776</v>
      </c>
      <c r="AQ657" s="91" t="s">
        <v>607</v>
      </c>
      <c r="AS657" s="48">
        <f t="shared" si="106"/>
        <v>4.0000000001327862E-3</v>
      </c>
    </row>
    <row r="658" spans="1:45" s="5" customFormat="1" ht="50.1" customHeight="1">
      <c r="A658" s="55" t="s">
        <v>2113</v>
      </c>
      <c r="B658" s="46" t="s">
        <v>85</v>
      </c>
      <c r="C658" s="46" t="s">
        <v>2115</v>
      </c>
      <c r="D658" s="46" t="s">
        <v>84</v>
      </c>
      <c r="E658" s="46" t="s">
        <v>2110</v>
      </c>
      <c r="F658" s="46" t="s">
        <v>2111</v>
      </c>
      <c r="G658" s="46" t="s">
        <v>1104</v>
      </c>
      <c r="H658" s="46"/>
      <c r="I658" s="57">
        <v>43846</v>
      </c>
      <c r="J658" s="15">
        <v>603</v>
      </c>
      <c r="K658" s="15">
        <f t="shared" si="125"/>
        <v>60.300000000000004</v>
      </c>
      <c r="L658" s="15">
        <f t="shared" si="126"/>
        <v>542.70000000000005</v>
      </c>
      <c r="M658" s="15"/>
      <c r="N658" s="15"/>
      <c r="O658" s="15"/>
      <c r="P658" s="15"/>
      <c r="Q658" s="15"/>
      <c r="R658" s="15"/>
      <c r="S658" s="15"/>
      <c r="T658" s="15"/>
      <c r="U658" s="15"/>
      <c r="V658" s="16"/>
      <c r="W658" s="15"/>
      <c r="X658" s="15"/>
      <c r="Y658" s="15"/>
      <c r="Z658" s="15"/>
      <c r="AA658" s="15"/>
      <c r="AB658" s="15"/>
      <c r="AC658" s="15"/>
      <c r="AD658" s="15"/>
      <c r="AE658" s="15"/>
      <c r="AF658" s="15"/>
      <c r="AG658" s="15"/>
      <c r="AH658" s="15"/>
      <c r="AI658" s="15"/>
      <c r="AJ658" s="16"/>
      <c r="AK658" s="16"/>
      <c r="AL658" s="16">
        <v>99.5</v>
      </c>
      <c r="AM658" s="116">
        <v>63.62</v>
      </c>
      <c r="AN658" s="15">
        <f t="shared" ref="AN658:AN659" si="132">SUM(M658:AM658)</f>
        <v>163.12</v>
      </c>
      <c r="AO658" s="15">
        <f t="shared" si="127"/>
        <v>439.88</v>
      </c>
      <c r="AP658" s="14"/>
      <c r="AQ658" s="43"/>
      <c r="AS658" s="34"/>
    </row>
    <row r="659" spans="1:45" s="5" customFormat="1" ht="50.1" customHeight="1">
      <c r="A659" s="55" t="s">
        <v>2114</v>
      </c>
      <c r="B659" s="46" t="s">
        <v>85</v>
      </c>
      <c r="C659" s="46" t="s">
        <v>2115</v>
      </c>
      <c r="D659" s="46" t="s">
        <v>84</v>
      </c>
      <c r="E659" s="46" t="s">
        <v>2112</v>
      </c>
      <c r="F659" s="46" t="s">
        <v>2111</v>
      </c>
      <c r="G659" s="46" t="s">
        <v>1104</v>
      </c>
      <c r="H659" s="46"/>
      <c r="I659" s="57">
        <v>43846</v>
      </c>
      <c r="J659" s="15">
        <v>603</v>
      </c>
      <c r="K659" s="15">
        <f t="shared" si="125"/>
        <v>60.300000000000004</v>
      </c>
      <c r="L659" s="15">
        <f t="shared" si="126"/>
        <v>542.70000000000005</v>
      </c>
      <c r="M659" s="15"/>
      <c r="N659" s="15"/>
      <c r="O659" s="15"/>
      <c r="P659" s="15"/>
      <c r="Q659" s="15"/>
      <c r="R659" s="15"/>
      <c r="S659" s="15"/>
      <c r="T659" s="15"/>
      <c r="U659" s="15"/>
      <c r="V659" s="16"/>
      <c r="W659" s="15"/>
      <c r="X659" s="15"/>
      <c r="Y659" s="15"/>
      <c r="Z659" s="15"/>
      <c r="AA659" s="15"/>
      <c r="AB659" s="15"/>
      <c r="AC659" s="15"/>
      <c r="AD659" s="15"/>
      <c r="AE659" s="15"/>
      <c r="AF659" s="15"/>
      <c r="AG659" s="15"/>
      <c r="AH659" s="15"/>
      <c r="AI659" s="15"/>
      <c r="AJ659" s="16"/>
      <c r="AK659" s="16"/>
      <c r="AL659" s="16">
        <v>99.5</v>
      </c>
      <c r="AM659" s="116">
        <v>63.32</v>
      </c>
      <c r="AN659" s="15">
        <f t="shared" si="132"/>
        <v>162.82</v>
      </c>
      <c r="AO659" s="15">
        <f t="shared" si="127"/>
        <v>440.18</v>
      </c>
      <c r="AP659" s="14"/>
      <c r="AQ659" s="43"/>
      <c r="AS659" s="34"/>
    </row>
    <row r="660" spans="1:45" s="5" customFormat="1" ht="50.1" customHeight="1">
      <c r="A660" s="55" t="s">
        <v>561</v>
      </c>
      <c r="B660" s="14" t="s">
        <v>562</v>
      </c>
      <c r="C660" s="46" t="s">
        <v>563</v>
      </c>
      <c r="D660" s="46" t="s">
        <v>563</v>
      </c>
      <c r="E660" s="46" t="s">
        <v>430</v>
      </c>
      <c r="F660" s="46" t="s">
        <v>406</v>
      </c>
      <c r="G660" s="46" t="s">
        <v>1104</v>
      </c>
      <c r="H660" s="46" t="s">
        <v>25</v>
      </c>
      <c r="I660" s="57">
        <v>38869</v>
      </c>
      <c r="J660" s="16">
        <v>1791.18</v>
      </c>
      <c r="K660" s="15">
        <f t="shared" ref="K660:K689" si="133">+J660*0.1</f>
        <v>179.11800000000002</v>
      </c>
      <c r="L660" s="15">
        <f t="shared" ref="L660:L706" si="134">+J660-K660</f>
        <v>1612.0620000000001</v>
      </c>
      <c r="M660" s="16">
        <v>0</v>
      </c>
      <c r="N660" s="16">
        <v>0</v>
      </c>
      <c r="O660" s="16">
        <v>0</v>
      </c>
      <c r="P660" s="16">
        <v>0</v>
      </c>
      <c r="Q660" s="16">
        <v>0</v>
      </c>
      <c r="R660" s="16">
        <v>0</v>
      </c>
      <c r="S660" s="16">
        <v>0</v>
      </c>
      <c r="T660" s="16">
        <v>0</v>
      </c>
      <c r="U660" s="16">
        <v>161.21</v>
      </c>
      <c r="V660" s="16">
        <v>322.41000000000003</v>
      </c>
      <c r="W660" s="16">
        <v>322.41000000000003</v>
      </c>
      <c r="X660" s="16">
        <v>322.41000000000003</v>
      </c>
      <c r="Y660" s="16">
        <v>322.41000000000003</v>
      </c>
      <c r="Z660" s="16">
        <v>161.21</v>
      </c>
      <c r="AA660" s="16">
        <v>0</v>
      </c>
      <c r="AB660" s="15">
        <v>0</v>
      </c>
      <c r="AC660" s="16">
        <v>0</v>
      </c>
      <c r="AD660" s="16">
        <v>0</v>
      </c>
      <c r="AE660" s="16">
        <v>0</v>
      </c>
      <c r="AF660" s="16">
        <v>0</v>
      </c>
      <c r="AG660" s="16">
        <v>0</v>
      </c>
      <c r="AH660" s="16">
        <v>0</v>
      </c>
      <c r="AI660" s="16">
        <v>0</v>
      </c>
      <c r="AJ660" s="16">
        <v>0</v>
      </c>
      <c r="AK660" s="16">
        <v>0</v>
      </c>
      <c r="AL660" s="16"/>
      <c r="AM660" s="116"/>
      <c r="AN660" s="15">
        <f>SUM(M660:AM660)</f>
        <v>1612.0600000000002</v>
      </c>
      <c r="AO660" s="16">
        <f t="shared" si="127"/>
        <v>179.11999999999989</v>
      </c>
      <c r="AP660" s="80" t="s">
        <v>1117</v>
      </c>
      <c r="AQ660" s="91" t="s">
        <v>1275</v>
      </c>
      <c r="AS660" s="34">
        <f t="shared" ref="AS660:AS728" si="135">L660-AN660</f>
        <v>1.9999999999527063E-3</v>
      </c>
    </row>
    <row r="661" spans="1:45" s="5" customFormat="1" ht="50.1" customHeight="1">
      <c r="A661" s="55" t="s">
        <v>1852</v>
      </c>
      <c r="B661" s="14" t="s">
        <v>1853</v>
      </c>
      <c r="C661" s="46" t="s">
        <v>1854</v>
      </c>
      <c r="D661" s="46" t="s">
        <v>1855</v>
      </c>
      <c r="E661" s="46" t="s">
        <v>430</v>
      </c>
      <c r="F661" s="46" t="s">
        <v>406</v>
      </c>
      <c r="G661" s="46" t="s">
        <v>1104</v>
      </c>
      <c r="H661" s="46" t="s">
        <v>10</v>
      </c>
      <c r="I661" s="57">
        <v>43039</v>
      </c>
      <c r="J661" s="16">
        <v>1689.29</v>
      </c>
      <c r="K661" s="15">
        <f t="shared" si="133"/>
        <v>168.929</v>
      </c>
      <c r="L661" s="15">
        <f t="shared" si="134"/>
        <v>1520.3609999999999</v>
      </c>
      <c r="M661" s="16">
        <v>0</v>
      </c>
      <c r="N661" s="16">
        <v>0</v>
      </c>
      <c r="O661" s="16">
        <v>0</v>
      </c>
      <c r="P661" s="16">
        <v>0</v>
      </c>
      <c r="Q661" s="16">
        <v>0</v>
      </c>
      <c r="R661" s="16">
        <v>0</v>
      </c>
      <c r="S661" s="16">
        <v>0</v>
      </c>
      <c r="T661" s="16">
        <v>0</v>
      </c>
      <c r="U661" s="16">
        <v>0</v>
      </c>
      <c r="V661" s="16">
        <v>0</v>
      </c>
      <c r="W661" s="16">
        <v>0</v>
      </c>
      <c r="X661" s="16">
        <v>0</v>
      </c>
      <c r="Y661" s="16">
        <v>0</v>
      </c>
      <c r="Z661" s="16">
        <v>0</v>
      </c>
      <c r="AA661" s="16">
        <v>0</v>
      </c>
      <c r="AB661" s="15">
        <v>0</v>
      </c>
      <c r="AC661" s="16">
        <v>0</v>
      </c>
      <c r="AD661" s="16">
        <v>0</v>
      </c>
      <c r="AE661" s="16">
        <v>0</v>
      </c>
      <c r="AF661" s="16">
        <v>0</v>
      </c>
      <c r="AG661" s="16">
        <v>0</v>
      </c>
      <c r="AH661" s="16">
        <v>0</v>
      </c>
      <c r="AI661" s="16">
        <v>50.67</v>
      </c>
      <c r="AJ661" s="16">
        <v>304.07</v>
      </c>
      <c r="AK661" s="16">
        <v>304.07</v>
      </c>
      <c r="AL661" s="16">
        <v>304.07</v>
      </c>
      <c r="AM661" s="116">
        <v>177.38</v>
      </c>
      <c r="AN661" s="15">
        <f>SUM(M661:AM661)</f>
        <v>1140.2599999999998</v>
      </c>
      <c r="AO661" s="16">
        <f t="shared" si="127"/>
        <v>549.0300000000002</v>
      </c>
      <c r="AP661" s="14" t="s">
        <v>1376</v>
      </c>
      <c r="AQ661" s="43" t="s">
        <v>1917</v>
      </c>
      <c r="AS661" s="34">
        <f t="shared" si="135"/>
        <v>380.10100000000011</v>
      </c>
    </row>
    <row r="662" spans="1:45" s="5" customFormat="1" ht="50.1" customHeight="1">
      <c r="A662" s="55" t="s">
        <v>2027</v>
      </c>
      <c r="B662" s="14" t="s">
        <v>2028</v>
      </c>
      <c r="C662" s="46" t="s">
        <v>2029</v>
      </c>
      <c r="D662" s="46" t="s">
        <v>2030</v>
      </c>
      <c r="E662" s="46" t="s">
        <v>430</v>
      </c>
      <c r="F662" s="46" t="s">
        <v>406</v>
      </c>
      <c r="G662" s="46" t="s">
        <v>1104</v>
      </c>
      <c r="H662" s="46" t="s">
        <v>10</v>
      </c>
      <c r="I662" s="57">
        <v>43455</v>
      </c>
      <c r="J662" s="16">
        <v>1140.9000000000001</v>
      </c>
      <c r="K662" s="15">
        <f t="shared" si="133"/>
        <v>114.09000000000002</v>
      </c>
      <c r="L662" s="15">
        <f t="shared" si="134"/>
        <v>1026.8100000000002</v>
      </c>
      <c r="M662" s="16">
        <v>0</v>
      </c>
      <c r="N662" s="16">
        <v>0</v>
      </c>
      <c r="O662" s="16">
        <v>0</v>
      </c>
      <c r="P662" s="16">
        <v>0</v>
      </c>
      <c r="Q662" s="16">
        <v>0</v>
      </c>
      <c r="R662" s="16">
        <v>0</v>
      </c>
      <c r="S662" s="16">
        <v>0</v>
      </c>
      <c r="T662" s="16">
        <v>0</v>
      </c>
      <c r="U662" s="16">
        <v>0</v>
      </c>
      <c r="V662" s="16">
        <v>0</v>
      </c>
      <c r="W662" s="16">
        <v>0</v>
      </c>
      <c r="X662" s="16">
        <v>0</v>
      </c>
      <c r="Y662" s="16">
        <v>0</v>
      </c>
      <c r="Z662" s="16">
        <v>0</v>
      </c>
      <c r="AA662" s="16">
        <v>0</v>
      </c>
      <c r="AB662" s="15">
        <v>0</v>
      </c>
      <c r="AC662" s="16">
        <v>0</v>
      </c>
      <c r="AD662" s="16">
        <v>0</v>
      </c>
      <c r="AE662" s="16">
        <v>0</v>
      </c>
      <c r="AF662" s="16">
        <v>0</v>
      </c>
      <c r="AG662" s="16">
        <v>0</v>
      </c>
      <c r="AH662" s="16">
        <v>0</v>
      </c>
      <c r="AI662" s="16">
        <v>0</v>
      </c>
      <c r="AJ662" s="16">
        <v>0</v>
      </c>
      <c r="AK662" s="16">
        <v>205.36</v>
      </c>
      <c r="AL662" s="16">
        <v>205.36</v>
      </c>
      <c r="AM662" s="116">
        <v>119.79</v>
      </c>
      <c r="AN662" s="15">
        <f>SUM(M662:AM662)</f>
        <v>530.51</v>
      </c>
      <c r="AO662" s="16">
        <f t="shared" si="127"/>
        <v>610.3900000000001</v>
      </c>
      <c r="AP662" s="14" t="s">
        <v>1376</v>
      </c>
      <c r="AQ662" s="43" t="s">
        <v>1917</v>
      </c>
      <c r="AS662" s="42">
        <f t="shared" si="135"/>
        <v>496.30000000000018</v>
      </c>
    </row>
    <row r="663" spans="1:45" s="47" customFormat="1" ht="50.1" customHeight="1">
      <c r="A663" s="67" t="s">
        <v>550</v>
      </c>
      <c r="B663" s="14" t="s">
        <v>360</v>
      </c>
      <c r="C663" s="46" t="s">
        <v>362</v>
      </c>
      <c r="D663" s="14" t="s">
        <v>363</v>
      </c>
      <c r="E663" s="14" t="s">
        <v>551</v>
      </c>
      <c r="F663" s="14" t="s">
        <v>546</v>
      </c>
      <c r="G663" s="46" t="s">
        <v>1104</v>
      </c>
      <c r="H663" s="14" t="s">
        <v>18</v>
      </c>
      <c r="I663" s="57">
        <v>40148</v>
      </c>
      <c r="J663" s="16">
        <v>1450</v>
      </c>
      <c r="K663" s="15">
        <f t="shared" si="133"/>
        <v>145</v>
      </c>
      <c r="L663" s="15">
        <f t="shared" si="134"/>
        <v>1305</v>
      </c>
      <c r="M663" s="16">
        <v>0</v>
      </c>
      <c r="N663" s="16">
        <v>0</v>
      </c>
      <c r="O663" s="16">
        <v>0</v>
      </c>
      <c r="P663" s="16">
        <v>0</v>
      </c>
      <c r="Q663" s="16">
        <v>0</v>
      </c>
      <c r="R663" s="16">
        <v>0</v>
      </c>
      <c r="S663" s="16">
        <v>0</v>
      </c>
      <c r="T663" s="16">
        <v>0</v>
      </c>
      <c r="U663" s="16">
        <v>0</v>
      </c>
      <c r="V663" s="16">
        <v>0</v>
      </c>
      <c r="W663" s="16">
        <v>0</v>
      </c>
      <c r="X663" s="16">
        <v>0</v>
      </c>
      <c r="Y663" s="16">
        <v>261</v>
      </c>
      <c r="Z663" s="16">
        <v>261</v>
      </c>
      <c r="AA663" s="16">
        <v>261</v>
      </c>
      <c r="AB663" s="15">
        <v>0</v>
      </c>
      <c r="AC663" s="16">
        <v>261</v>
      </c>
      <c r="AD663" s="16">
        <v>261</v>
      </c>
      <c r="AE663" s="16">
        <v>0</v>
      </c>
      <c r="AF663" s="16">
        <v>0</v>
      </c>
      <c r="AG663" s="16">
        <v>0</v>
      </c>
      <c r="AH663" s="16">
        <v>0</v>
      </c>
      <c r="AI663" s="16">
        <v>0</v>
      </c>
      <c r="AJ663" s="16">
        <v>0</v>
      </c>
      <c r="AK663" s="16">
        <v>0</v>
      </c>
      <c r="AL663" s="16"/>
      <c r="AM663" s="16"/>
      <c r="AN663" s="15">
        <f>SUM(M663:AM663)</f>
        <v>1305</v>
      </c>
      <c r="AO663" s="16">
        <f t="shared" si="127"/>
        <v>145</v>
      </c>
      <c r="AP663" s="80" t="s">
        <v>1289</v>
      </c>
      <c r="AQ663" s="91" t="s">
        <v>1290</v>
      </c>
      <c r="AS663" s="48">
        <f t="shared" si="135"/>
        <v>0</v>
      </c>
    </row>
    <row r="664" spans="1:45" s="47" customFormat="1" ht="50.1" customHeight="1">
      <c r="A664" s="67" t="s">
        <v>544</v>
      </c>
      <c r="B664" s="14" t="s">
        <v>360</v>
      </c>
      <c r="C664" s="46" t="s">
        <v>362</v>
      </c>
      <c r="D664" s="14" t="s">
        <v>363</v>
      </c>
      <c r="E664" s="14" t="s">
        <v>545</v>
      </c>
      <c r="F664" s="14" t="s">
        <v>546</v>
      </c>
      <c r="G664" s="46" t="s">
        <v>1104</v>
      </c>
      <c r="H664" s="14" t="s">
        <v>18</v>
      </c>
      <c r="I664" s="57">
        <v>40238</v>
      </c>
      <c r="J664" s="16">
        <v>1150</v>
      </c>
      <c r="K664" s="15">
        <f t="shared" si="133"/>
        <v>115</v>
      </c>
      <c r="L664" s="15">
        <f t="shared" si="134"/>
        <v>1035</v>
      </c>
      <c r="M664" s="16">
        <v>0</v>
      </c>
      <c r="N664" s="16">
        <v>0</v>
      </c>
      <c r="O664" s="16">
        <v>0</v>
      </c>
      <c r="P664" s="16">
        <v>0</v>
      </c>
      <c r="Q664" s="16">
        <v>0</v>
      </c>
      <c r="R664" s="16">
        <v>0</v>
      </c>
      <c r="S664" s="16">
        <v>0</v>
      </c>
      <c r="T664" s="16">
        <v>0</v>
      </c>
      <c r="U664" s="16">
        <v>0</v>
      </c>
      <c r="V664" s="16">
        <v>0</v>
      </c>
      <c r="W664" s="16">
        <v>0</v>
      </c>
      <c r="X664" s="16">
        <v>0</v>
      </c>
      <c r="Y664" s="16">
        <v>172.5</v>
      </c>
      <c r="Z664" s="16">
        <v>207</v>
      </c>
      <c r="AA664" s="16">
        <v>207</v>
      </c>
      <c r="AB664" s="15">
        <v>0</v>
      </c>
      <c r="AC664" s="16">
        <v>207</v>
      </c>
      <c r="AD664" s="16">
        <v>207</v>
      </c>
      <c r="AE664" s="16">
        <v>34.5</v>
      </c>
      <c r="AF664" s="16">
        <v>0</v>
      </c>
      <c r="AG664" s="16">
        <v>0</v>
      </c>
      <c r="AH664" s="16">
        <v>0</v>
      </c>
      <c r="AI664" s="16">
        <v>0</v>
      </c>
      <c r="AJ664" s="16">
        <v>0</v>
      </c>
      <c r="AK664" s="16">
        <v>0</v>
      </c>
      <c r="AL664" s="16"/>
      <c r="AM664" s="16"/>
      <c r="AN664" s="15">
        <f t="shared" ref="AN664:AN669" si="136">SUM(M664:AM664)</f>
        <v>1035</v>
      </c>
      <c r="AO664" s="16">
        <f t="shared" si="127"/>
        <v>115</v>
      </c>
      <c r="AP664" s="80" t="s">
        <v>1283</v>
      </c>
      <c r="AQ664" s="91" t="s">
        <v>1108</v>
      </c>
      <c r="AS664" s="48">
        <f t="shared" si="135"/>
        <v>0</v>
      </c>
    </row>
    <row r="665" spans="1:45" s="47" customFormat="1" ht="50.1" customHeight="1">
      <c r="A665" s="67" t="s">
        <v>547</v>
      </c>
      <c r="B665" s="14" t="s">
        <v>360</v>
      </c>
      <c r="C665" s="46" t="s">
        <v>362</v>
      </c>
      <c r="D665" s="14" t="s">
        <v>363</v>
      </c>
      <c r="E665" s="14" t="s">
        <v>548</v>
      </c>
      <c r="F665" s="14" t="s">
        <v>549</v>
      </c>
      <c r="G665" s="46" t="s">
        <v>1104</v>
      </c>
      <c r="H665" s="14" t="s">
        <v>32</v>
      </c>
      <c r="I665" s="57">
        <v>40513</v>
      </c>
      <c r="J665" s="16">
        <v>1345</v>
      </c>
      <c r="K665" s="15">
        <f t="shared" si="133"/>
        <v>134.5</v>
      </c>
      <c r="L665" s="15">
        <f t="shared" si="134"/>
        <v>1210.5</v>
      </c>
      <c r="M665" s="16">
        <v>0</v>
      </c>
      <c r="N665" s="16">
        <v>0</v>
      </c>
      <c r="O665" s="16">
        <v>0</v>
      </c>
      <c r="P665" s="16">
        <v>0</v>
      </c>
      <c r="Q665" s="16">
        <v>0</v>
      </c>
      <c r="R665" s="16">
        <v>0</v>
      </c>
      <c r="S665" s="16">
        <v>0</v>
      </c>
      <c r="T665" s="16">
        <v>0</v>
      </c>
      <c r="U665" s="16">
        <v>0</v>
      </c>
      <c r="V665" s="16">
        <v>0</v>
      </c>
      <c r="W665" s="16">
        <v>0</v>
      </c>
      <c r="X665" s="16">
        <v>0</v>
      </c>
      <c r="Y665" s="16">
        <v>0</v>
      </c>
      <c r="Z665" s="16">
        <v>242.1</v>
      </c>
      <c r="AA665" s="16">
        <v>242.1</v>
      </c>
      <c r="AB665" s="15">
        <v>0</v>
      </c>
      <c r="AC665" s="16">
        <v>242.1</v>
      </c>
      <c r="AD665" s="16">
        <v>242.1</v>
      </c>
      <c r="AE665" s="16">
        <v>242.1</v>
      </c>
      <c r="AF665" s="16">
        <v>0</v>
      </c>
      <c r="AG665" s="16">
        <v>0</v>
      </c>
      <c r="AH665" s="16">
        <v>0</v>
      </c>
      <c r="AI665" s="16">
        <v>0</v>
      </c>
      <c r="AJ665" s="16">
        <v>0</v>
      </c>
      <c r="AK665" s="16">
        <v>0</v>
      </c>
      <c r="AL665" s="16"/>
      <c r="AM665" s="16"/>
      <c r="AN665" s="15">
        <f t="shared" si="136"/>
        <v>1210.5</v>
      </c>
      <c r="AO665" s="16">
        <f t="shared" si="127"/>
        <v>134.5</v>
      </c>
      <c r="AP665" s="80" t="s">
        <v>1772</v>
      </c>
      <c r="AQ665" s="91" t="s">
        <v>1589</v>
      </c>
      <c r="AS665" s="48">
        <f t="shared" si="135"/>
        <v>0</v>
      </c>
    </row>
    <row r="666" spans="1:45" s="47" customFormat="1" ht="50.1" customHeight="1">
      <c r="A666" s="67" t="s">
        <v>538</v>
      </c>
      <c r="B666" s="14" t="s">
        <v>539</v>
      </c>
      <c r="C666" s="14" t="s">
        <v>540</v>
      </c>
      <c r="D666" s="14" t="s">
        <v>541</v>
      </c>
      <c r="E666" s="14" t="s">
        <v>542</v>
      </c>
      <c r="F666" s="14" t="s">
        <v>543</v>
      </c>
      <c r="G666" s="46" t="s">
        <v>1104</v>
      </c>
      <c r="H666" s="14" t="s">
        <v>10</v>
      </c>
      <c r="I666" s="57">
        <v>35765</v>
      </c>
      <c r="J666" s="16">
        <v>1283.8900000000001</v>
      </c>
      <c r="K666" s="15">
        <f t="shared" si="133"/>
        <v>128.38900000000001</v>
      </c>
      <c r="L666" s="15">
        <f t="shared" si="134"/>
        <v>1155.5010000000002</v>
      </c>
      <c r="M666" s="16">
        <v>0</v>
      </c>
      <c r="N666" s="16">
        <v>281.83</v>
      </c>
      <c r="O666" s="16">
        <v>281.83</v>
      </c>
      <c r="P666" s="16">
        <v>281.33</v>
      </c>
      <c r="Q666" s="16">
        <v>281.33</v>
      </c>
      <c r="R666" s="16">
        <v>29.18</v>
      </c>
      <c r="S666" s="16">
        <v>0</v>
      </c>
      <c r="T666" s="16">
        <v>0</v>
      </c>
      <c r="U666" s="16">
        <v>0</v>
      </c>
      <c r="V666" s="16">
        <v>0</v>
      </c>
      <c r="W666" s="16">
        <v>0</v>
      </c>
      <c r="X666" s="16">
        <v>0</v>
      </c>
      <c r="Y666" s="16">
        <v>0</v>
      </c>
      <c r="Z666" s="16">
        <v>0</v>
      </c>
      <c r="AA666" s="16">
        <v>0</v>
      </c>
      <c r="AB666" s="15">
        <v>0</v>
      </c>
      <c r="AC666" s="16">
        <v>0</v>
      </c>
      <c r="AD666" s="16">
        <v>0</v>
      </c>
      <c r="AE666" s="16">
        <v>0</v>
      </c>
      <c r="AF666" s="16">
        <v>0</v>
      </c>
      <c r="AG666" s="16">
        <v>0</v>
      </c>
      <c r="AH666" s="16">
        <v>0</v>
      </c>
      <c r="AI666" s="16">
        <v>0</v>
      </c>
      <c r="AJ666" s="16">
        <v>0</v>
      </c>
      <c r="AK666" s="16">
        <v>0</v>
      </c>
      <c r="AL666" s="16"/>
      <c r="AM666" s="16"/>
      <c r="AN666" s="15">
        <f t="shared" si="136"/>
        <v>1155.5</v>
      </c>
      <c r="AO666" s="16">
        <f t="shared" si="127"/>
        <v>128.3900000000001</v>
      </c>
      <c r="AP666" s="80" t="s">
        <v>1117</v>
      </c>
      <c r="AQ666" s="91" t="s">
        <v>1336</v>
      </c>
      <c r="AS666" s="48">
        <f t="shared" si="135"/>
        <v>1.0000000002037268E-3</v>
      </c>
    </row>
    <row r="667" spans="1:45" s="47" customFormat="1" ht="50.1" customHeight="1">
      <c r="A667" s="55" t="s">
        <v>526</v>
      </c>
      <c r="B667" s="46" t="s">
        <v>527</v>
      </c>
      <c r="C667" s="14" t="s">
        <v>528</v>
      </c>
      <c r="D667" s="14" t="s">
        <v>496</v>
      </c>
      <c r="E667" s="14" t="s">
        <v>430</v>
      </c>
      <c r="F667" s="14" t="s">
        <v>392</v>
      </c>
      <c r="G667" s="46" t="s">
        <v>1104</v>
      </c>
      <c r="H667" s="14" t="s">
        <v>25</v>
      </c>
      <c r="I667" s="57">
        <v>37591</v>
      </c>
      <c r="J667" s="15">
        <v>1130</v>
      </c>
      <c r="K667" s="15">
        <f t="shared" si="133"/>
        <v>113</v>
      </c>
      <c r="L667" s="15">
        <f t="shared" si="134"/>
        <v>1017</v>
      </c>
      <c r="M667" s="16">
        <v>0</v>
      </c>
      <c r="N667" s="16">
        <v>0</v>
      </c>
      <c r="O667" s="16">
        <v>0</v>
      </c>
      <c r="P667" s="16">
        <v>0</v>
      </c>
      <c r="Q667" s="16">
        <v>0</v>
      </c>
      <c r="R667" s="16">
        <v>203.4</v>
      </c>
      <c r="S667" s="16">
        <v>203.4</v>
      </c>
      <c r="T667" s="16">
        <v>203.4</v>
      </c>
      <c r="U667" s="16">
        <v>203.4</v>
      </c>
      <c r="V667" s="16">
        <v>203.4</v>
      </c>
      <c r="W667" s="16">
        <v>0</v>
      </c>
      <c r="X667" s="16">
        <v>0</v>
      </c>
      <c r="Y667" s="16">
        <v>0</v>
      </c>
      <c r="Z667" s="16">
        <v>0</v>
      </c>
      <c r="AA667" s="16">
        <v>0</v>
      </c>
      <c r="AB667" s="15">
        <v>0</v>
      </c>
      <c r="AC667" s="16">
        <v>0</v>
      </c>
      <c r="AD667" s="16">
        <v>0</v>
      </c>
      <c r="AE667" s="16">
        <v>0</v>
      </c>
      <c r="AF667" s="16">
        <v>0</v>
      </c>
      <c r="AG667" s="16">
        <v>0</v>
      </c>
      <c r="AH667" s="16">
        <v>0</v>
      </c>
      <c r="AI667" s="16">
        <v>0</v>
      </c>
      <c r="AJ667" s="16">
        <v>0</v>
      </c>
      <c r="AK667" s="16">
        <v>0</v>
      </c>
      <c r="AL667" s="16"/>
      <c r="AM667" s="16"/>
      <c r="AN667" s="15">
        <f t="shared" si="136"/>
        <v>1017</v>
      </c>
      <c r="AO667" s="16">
        <f t="shared" ref="AO667:AO703" si="137">J667-AN667</f>
        <v>113</v>
      </c>
      <c r="AP667" s="80" t="s">
        <v>1117</v>
      </c>
      <c r="AQ667" s="91" t="s">
        <v>529</v>
      </c>
      <c r="AS667" s="48">
        <f t="shared" si="135"/>
        <v>0</v>
      </c>
    </row>
    <row r="668" spans="1:45" s="47" customFormat="1" ht="50.1" customHeight="1">
      <c r="A668" s="55" t="s">
        <v>530</v>
      </c>
      <c r="B668" s="14" t="s">
        <v>527</v>
      </c>
      <c r="C668" s="14" t="s">
        <v>531</v>
      </c>
      <c r="D668" s="14" t="s">
        <v>532</v>
      </c>
      <c r="E668" s="14" t="s">
        <v>533</v>
      </c>
      <c r="F668" s="14" t="s">
        <v>406</v>
      </c>
      <c r="G668" s="46" t="s">
        <v>1104</v>
      </c>
      <c r="H668" s="14" t="s">
        <v>25</v>
      </c>
      <c r="I668" s="57">
        <v>37653</v>
      </c>
      <c r="J668" s="16">
        <v>1485.14</v>
      </c>
      <c r="K668" s="15">
        <f t="shared" si="133"/>
        <v>148.51400000000001</v>
      </c>
      <c r="L668" s="15">
        <f t="shared" si="134"/>
        <v>1336.6260000000002</v>
      </c>
      <c r="M668" s="16">
        <v>0</v>
      </c>
      <c r="N668" s="16">
        <v>0</v>
      </c>
      <c r="O668" s="16">
        <v>0</v>
      </c>
      <c r="P668" s="16">
        <v>0</v>
      </c>
      <c r="Q668" s="16">
        <v>0</v>
      </c>
      <c r="R668" s="16">
        <v>267.33</v>
      </c>
      <c r="S668" s="16">
        <v>267.33</v>
      </c>
      <c r="T668" s="16">
        <v>267.33</v>
      </c>
      <c r="U668" s="16">
        <v>267.33</v>
      </c>
      <c r="V668" s="16">
        <v>267.31</v>
      </c>
      <c r="W668" s="16">
        <v>0</v>
      </c>
      <c r="X668" s="16">
        <v>0</v>
      </c>
      <c r="Y668" s="16">
        <v>0</v>
      </c>
      <c r="Z668" s="16">
        <v>0</v>
      </c>
      <c r="AA668" s="16">
        <v>0</v>
      </c>
      <c r="AB668" s="15">
        <v>0</v>
      </c>
      <c r="AC668" s="16">
        <v>0</v>
      </c>
      <c r="AD668" s="16">
        <v>0</v>
      </c>
      <c r="AE668" s="16">
        <v>0</v>
      </c>
      <c r="AF668" s="16">
        <v>0</v>
      </c>
      <c r="AG668" s="16">
        <v>0</v>
      </c>
      <c r="AH668" s="16">
        <v>0</v>
      </c>
      <c r="AI668" s="16">
        <v>0</v>
      </c>
      <c r="AJ668" s="16">
        <v>0</v>
      </c>
      <c r="AK668" s="16">
        <v>0</v>
      </c>
      <c r="AL668" s="16"/>
      <c r="AM668" s="16"/>
      <c r="AN668" s="15">
        <f t="shared" si="136"/>
        <v>1336.6299999999999</v>
      </c>
      <c r="AO668" s="16">
        <f t="shared" si="137"/>
        <v>148.51000000000022</v>
      </c>
      <c r="AP668" s="80" t="s">
        <v>1117</v>
      </c>
      <c r="AQ668" s="91" t="s">
        <v>529</v>
      </c>
      <c r="AS668" s="48">
        <f t="shared" si="135"/>
        <v>-3.9999999996780389E-3</v>
      </c>
    </row>
    <row r="669" spans="1:45" s="47" customFormat="1" ht="50.1" customHeight="1">
      <c r="A669" s="55" t="s">
        <v>534</v>
      </c>
      <c r="B669" s="14" t="s">
        <v>527</v>
      </c>
      <c r="C669" s="14" t="s">
        <v>531</v>
      </c>
      <c r="D669" s="14" t="s">
        <v>532</v>
      </c>
      <c r="E669" s="14" t="s">
        <v>535</v>
      </c>
      <c r="F669" s="14" t="s">
        <v>406</v>
      </c>
      <c r="G669" s="46" t="s">
        <v>1104</v>
      </c>
      <c r="H669" s="14" t="s">
        <v>25</v>
      </c>
      <c r="I669" s="57">
        <v>37653</v>
      </c>
      <c r="J669" s="16">
        <v>1485.14</v>
      </c>
      <c r="K669" s="15">
        <f t="shared" si="133"/>
        <v>148.51400000000001</v>
      </c>
      <c r="L669" s="15">
        <f t="shared" si="134"/>
        <v>1336.6260000000002</v>
      </c>
      <c r="M669" s="16">
        <v>0</v>
      </c>
      <c r="N669" s="16">
        <v>0</v>
      </c>
      <c r="O669" s="16">
        <v>0</v>
      </c>
      <c r="P669" s="16">
        <v>0</v>
      </c>
      <c r="Q669" s="16">
        <v>0</v>
      </c>
      <c r="R669" s="16">
        <v>267.33</v>
      </c>
      <c r="S669" s="16">
        <v>267.33</v>
      </c>
      <c r="T669" s="16">
        <v>267.33</v>
      </c>
      <c r="U669" s="16">
        <v>267.33</v>
      </c>
      <c r="V669" s="16">
        <v>267.31</v>
      </c>
      <c r="W669" s="16">
        <v>0</v>
      </c>
      <c r="X669" s="16">
        <v>0</v>
      </c>
      <c r="Y669" s="16">
        <v>0</v>
      </c>
      <c r="Z669" s="16">
        <v>0</v>
      </c>
      <c r="AA669" s="16">
        <v>0</v>
      </c>
      <c r="AB669" s="15">
        <v>0</v>
      </c>
      <c r="AC669" s="16">
        <v>0</v>
      </c>
      <c r="AD669" s="16">
        <v>0</v>
      </c>
      <c r="AE669" s="16">
        <v>0</v>
      </c>
      <c r="AF669" s="16">
        <v>0</v>
      </c>
      <c r="AG669" s="16">
        <v>0</v>
      </c>
      <c r="AH669" s="16">
        <v>0</v>
      </c>
      <c r="AI669" s="16">
        <v>0</v>
      </c>
      <c r="AJ669" s="16">
        <v>0</v>
      </c>
      <c r="AK669" s="16">
        <v>0</v>
      </c>
      <c r="AL669" s="16"/>
      <c r="AM669" s="16"/>
      <c r="AN669" s="15">
        <f t="shared" si="136"/>
        <v>1336.6299999999999</v>
      </c>
      <c r="AO669" s="16">
        <f t="shared" si="137"/>
        <v>148.51000000000022</v>
      </c>
      <c r="AP669" s="80" t="s">
        <v>1117</v>
      </c>
      <c r="AQ669" s="91" t="s">
        <v>529</v>
      </c>
      <c r="AS669" s="48">
        <f t="shared" si="135"/>
        <v>-3.9999999996780389E-3</v>
      </c>
    </row>
    <row r="670" spans="1:45" s="5" customFormat="1" ht="50.1" customHeight="1">
      <c r="A670" s="112" t="s">
        <v>2317</v>
      </c>
      <c r="B670" s="113" t="s">
        <v>2316</v>
      </c>
      <c r="C670" s="46" t="s">
        <v>2311</v>
      </c>
      <c r="D670" s="56" t="s">
        <v>496</v>
      </c>
      <c r="E670" s="14" t="s">
        <v>497</v>
      </c>
      <c r="F670" s="113" t="s">
        <v>406</v>
      </c>
      <c r="G670" s="46" t="s">
        <v>1104</v>
      </c>
      <c r="H670" s="46"/>
      <c r="I670" s="57">
        <v>44152</v>
      </c>
      <c r="J670" s="114">
        <v>854.52</v>
      </c>
      <c r="K670" s="15">
        <f>+J670*0.1</f>
        <v>85.451999999999998</v>
      </c>
      <c r="L670" s="15">
        <f>+J670-K670</f>
        <v>769.06799999999998</v>
      </c>
      <c r="M670" s="16"/>
      <c r="N670" s="16"/>
      <c r="O670" s="16"/>
      <c r="P670" s="16"/>
      <c r="Q670" s="16"/>
      <c r="R670" s="16"/>
      <c r="S670" s="16"/>
      <c r="T670" s="16"/>
      <c r="U670" s="16"/>
      <c r="V670" s="16"/>
      <c r="W670" s="16"/>
      <c r="X670" s="16"/>
      <c r="Y670" s="16"/>
      <c r="Z670" s="16"/>
      <c r="AA670" s="62"/>
      <c r="AB670" s="15"/>
      <c r="AC670" s="16"/>
      <c r="AD670" s="16"/>
      <c r="AE670" s="16"/>
      <c r="AF670" s="16"/>
      <c r="AG670" s="16"/>
      <c r="AH670" s="16"/>
      <c r="AI670" s="16"/>
      <c r="AJ670" s="16"/>
      <c r="AK670" s="16"/>
      <c r="AL670" s="16">
        <v>12.82</v>
      </c>
      <c r="AM670" s="116">
        <v>89.72</v>
      </c>
      <c r="AN670" s="15">
        <f>SUM(M670:AM670)</f>
        <v>102.53999999999999</v>
      </c>
      <c r="AO670" s="16">
        <f>J670-AN670</f>
        <v>751.98</v>
      </c>
      <c r="AP670" s="14"/>
      <c r="AQ670" s="43"/>
      <c r="AS670" s="34"/>
    </row>
    <row r="671" spans="1:45" s="5" customFormat="1" ht="50.1" customHeight="1">
      <c r="A671" s="112" t="s">
        <v>2315</v>
      </c>
      <c r="B671" s="113" t="s">
        <v>2316</v>
      </c>
      <c r="C671" s="46" t="s">
        <v>2311</v>
      </c>
      <c r="D671" s="56" t="s">
        <v>496</v>
      </c>
      <c r="E671" s="14" t="s">
        <v>497</v>
      </c>
      <c r="F671" s="113" t="s">
        <v>406</v>
      </c>
      <c r="G671" s="46" t="s">
        <v>1104</v>
      </c>
      <c r="H671" s="46"/>
      <c r="I671" s="57">
        <v>44152</v>
      </c>
      <c r="J671" s="114">
        <v>899.56</v>
      </c>
      <c r="K671" s="15">
        <f>+J671*0.1</f>
        <v>89.956000000000003</v>
      </c>
      <c r="L671" s="15">
        <f>+J671-K671</f>
        <v>809.60399999999993</v>
      </c>
      <c r="M671" s="16"/>
      <c r="N671" s="16"/>
      <c r="O671" s="16"/>
      <c r="P671" s="16"/>
      <c r="Q671" s="16"/>
      <c r="R671" s="16"/>
      <c r="S671" s="16"/>
      <c r="T671" s="16"/>
      <c r="U671" s="16"/>
      <c r="V671" s="16"/>
      <c r="W671" s="16"/>
      <c r="X671" s="16"/>
      <c r="Y671" s="16"/>
      <c r="Z671" s="16"/>
      <c r="AA671" s="62"/>
      <c r="AB671" s="15"/>
      <c r="AC671" s="16"/>
      <c r="AD671" s="16"/>
      <c r="AE671" s="16"/>
      <c r="AF671" s="16"/>
      <c r="AG671" s="16"/>
      <c r="AH671" s="16"/>
      <c r="AI671" s="16"/>
      <c r="AJ671" s="16"/>
      <c r="AK671" s="16"/>
      <c r="AL671" s="16">
        <v>13.49</v>
      </c>
      <c r="AM671" s="116">
        <v>94.45</v>
      </c>
      <c r="AN671" s="15">
        <f>SUM(M671:AM671)</f>
        <v>107.94</v>
      </c>
      <c r="AO671" s="16">
        <f>J671-AN671</f>
        <v>791.61999999999989</v>
      </c>
      <c r="AP671" s="14"/>
      <c r="AQ671" s="43"/>
      <c r="AS671" s="34"/>
    </row>
    <row r="672" spans="1:45" s="47" customFormat="1" ht="75.75" customHeight="1">
      <c r="A672" s="188" t="s">
        <v>2373</v>
      </c>
      <c r="B672" s="189" t="s">
        <v>2371</v>
      </c>
      <c r="C672" s="64" t="s">
        <v>2372</v>
      </c>
      <c r="D672" s="190" t="s">
        <v>492</v>
      </c>
      <c r="E672" s="190"/>
      <c r="F672" s="190"/>
      <c r="G672" s="64" t="s">
        <v>1104</v>
      </c>
      <c r="H672" s="64" t="s">
        <v>33</v>
      </c>
      <c r="I672" s="140"/>
      <c r="J672" s="191">
        <v>3732.45</v>
      </c>
      <c r="K672" s="63">
        <f>+J672*0.1</f>
        <v>373.245</v>
      </c>
      <c r="L672" s="63">
        <f>+J672-K672</f>
        <v>3359.2049999999999</v>
      </c>
      <c r="M672" s="116"/>
      <c r="N672" s="116"/>
      <c r="O672" s="116"/>
      <c r="P672" s="116"/>
      <c r="Q672" s="116"/>
      <c r="R672" s="116"/>
      <c r="S672" s="116"/>
      <c r="T672" s="116"/>
      <c r="U672" s="116"/>
      <c r="V672" s="116"/>
      <c r="W672" s="116"/>
      <c r="X672" s="116"/>
      <c r="Y672" s="116"/>
      <c r="Z672" s="116"/>
      <c r="AA672" s="192"/>
      <c r="AB672" s="63"/>
      <c r="AC672" s="116"/>
      <c r="AD672" s="116"/>
      <c r="AE672" s="116"/>
      <c r="AF672" s="116"/>
      <c r="AG672" s="116"/>
      <c r="AH672" s="116"/>
      <c r="AI672" s="116"/>
      <c r="AJ672" s="116"/>
      <c r="AK672" s="116"/>
      <c r="AL672" s="116"/>
      <c r="AM672" s="116"/>
      <c r="AN672" s="63"/>
      <c r="AO672" s="116"/>
      <c r="AP672" s="80"/>
      <c r="AQ672" s="91"/>
      <c r="AS672" s="48"/>
    </row>
    <row r="673" spans="1:45" s="47" customFormat="1" ht="72" customHeight="1">
      <c r="A673" s="188" t="s">
        <v>2373</v>
      </c>
      <c r="B673" s="189" t="s">
        <v>2371</v>
      </c>
      <c r="C673" s="64" t="s">
        <v>2372</v>
      </c>
      <c r="D673" s="190" t="s">
        <v>492</v>
      </c>
      <c r="E673" s="190"/>
      <c r="F673" s="190"/>
      <c r="G673" s="64" t="s">
        <v>1104</v>
      </c>
      <c r="H673" s="64" t="s">
        <v>33</v>
      </c>
      <c r="I673" s="140"/>
      <c r="J673" s="191">
        <v>3545.33</v>
      </c>
      <c r="K673" s="63">
        <f>+J673*0.1</f>
        <v>354.53300000000002</v>
      </c>
      <c r="L673" s="63">
        <f>+J673-K673</f>
        <v>3190.797</v>
      </c>
      <c r="M673" s="116"/>
      <c r="N673" s="116"/>
      <c r="O673" s="116"/>
      <c r="P673" s="116"/>
      <c r="Q673" s="116"/>
      <c r="R673" s="116"/>
      <c r="S673" s="116"/>
      <c r="T673" s="116"/>
      <c r="U673" s="116"/>
      <c r="V673" s="116"/>
      <c r="W673" s="116"/>
      <c r="X673" s="116"/>
      <c r="Y673" s="116"/>
      <c r="Z673" s="116"/>
      <c r="AA673" s="192"/>
      <c r="AB673" s="63"/>
      <c r="AC673" s="116"/>
      <c r="AD673" s="116"/>
      <c r="AE673" s="116"/>
      <c r="AF673" s="116"/>
      <c r="AG673" s="116"/>
      <c r="AH673" s="116"/>
      <c r="AI673" s="116"/>
      <c r="AJ673" s="116"/>
      <c r="AK673" s="116"/>
      <c r="AL673" s="116"/>
      <c r="AM673" s="116"/>
      <c r="AN673" s="63"/>
      <c r="AO673" s="116"/>
      <c r="AP673" s="80"/>
      <c r="AQ673" s="91"/>
      <c r="AS673" s="48"/>
    </row>
    <row r="674" spans="1:45" s="47" customFormat="1" ht="85.5" customHeight="1">
      <c r="A674" s="188" t="s">
        <v>2373</v>
      </c>
      <c r="B674" s="189" t="s">
        <v>2371</v>
      </c>
      <c r="C674" s="64" t="s">
        <v>2372</v>
      </c>
      <c r="D674" s="190" t="s">
        <v>492</v>
      </c>
      <c r="E674" s="190"/>
      <c r="F674" s="190"/>
      <c r="G674" s="64" t="s">
        <v>1104</v>
      </c>
      <c r="H674" s="64" t="s">
        <v>33</v>
      </c>
      <c r="I674" s="140"/>
      <c r="J674" s="191">
        <v>998.23</v>
      </c>
      <c r="K674" s="63">
        <f>+J674*0.1</f>
        <v>99.823000000000008</v>
      </c>
      <c r="L674" s="63">
        <f>+J674-K674</f>
        <v>898.40700000000004</v>
      </c>
      <c r="M674" s="116"/>
      <c r="N674" s="116"/>
      <c r="O674" s="116"/>
      <c r="P674" s="116"/>
      <c r="Q674" s="116"/>
      <c r="R674" s="116"/>
      <c r="S674" s="116"/>
      <c r="T674" s="116"/>
      <c r="U674" s="116"/>
      <c r="V674" s="116"/>
      <c r="W674" s="116"/>
      <c r="X674" s="116"/>
      <c r="Y674" s="116"/>
      <c r="Z674" s="116"/>
      <c r="AA674" s="192"/>
      <c r="AB674" s="63"/>
      <c r="AC674" s="116"/>
      <c r="AD674" s="116"/>
      <c r="AE674" s="116"/>
      <c r="AF674" s="116"/>
      <c r="AG674" s="116"/>
      <c r="AH674" s="116"/>
      <c r="AI674" s="116"/>
      <c r="AJ674" s="116"/>
      <c r="AK674" s="116"/>
      <c r="AL674" s="116"/>
      <c r="AM674" s="116"/>
      <c r="AN674" s="63"/>
      <c r="AO674" s="116"/>
      <c r="AP674" s="80"/>
      <c r="AQ674" s="91"/>
      <c r="AS674" s="48"/>
    </row>
    <row r="675" spans="1:45" s="47" customFormat="1" ht="50.1" customHeight="1">
      <c r="A675" s="112" t="s">
        <v>782</v>
      </c>
      <c r="B675" s="113" t="s">
        <v>1251</v>
      </c>
      <c r="C675" s="46" t="s">
        <v>869</v>
      </c>
      <c r="D675" s="185" t="s">
        <v>783</v>
      </c>
      <c r="E675" s="185" t="s">
        <v>784</v>
      </c>
      <c r="F675" s="113" t="s">
        <v>483</v>
      </c>
      <c r="G675" s="46" t="s">
        <v>869</v>
      </c>
      <c r="H675" s="46" t="s">
        <v>33</v>
      </c>
      <c r="I675" s="57">
        <v>40909</v>
      </c>
      <c r="J675" s="114">
        <v>622.45000000000005</v>
      </c>
      <c r="K675" s="15">
        <f t="shared" si="133"/>
        <v>62.245000000000005</v>
      </c>
      <c r="L675" s="15">
        <f t="shared" si="134"/>
        <v>560.20500000000004</v>
      </c>
      <c r="M675" s="16">
        <v>0</v>
      </c>
      <c r="N675" s="16">
        <v>0</v>
      </c>
      <c r="O675" s="16">
        <v>0</v>
      </c>
      <c r="P675" s="16">
        <v>0</v>
      </c>
      <c r="Q675" s="16">
        <v>0</v>
      </c>
      <c r="R675" s="16">
        <v>0</v>
      </c>
      <c r="S675" s="16">
        <v>0</v>
      </c>
      <c r="T675" s="16">
        <v>0</v>
      </c>
      <c r="U675" s="16">
        <v>0</v>
      </c>
      <c r="V675" s="16">
        <v>0</v>
      </c>
      <c r="W675" s="16">
        <v>0</v>
      </c>
      <c r="X675" s="16">
        <v>0</v>
      </c>
      <c r="Y675" s="16">
        <v>0</v>
      </c>
      <c r="Z675" s="16">
        <v>0</v>
      </c>
      <c r="AA675" s="62">
        <v>560.20000000000005</v>
      </c>
      <c r="AB675" s="15">
        <v>0</v>
      </c>
      <c r="AC675" s="16">
        <v>0</v>
      </c>
      <c r="AD675" s="16">
        <v>0</v>
      </c>
      <c r="AE675" s="16">
        <v>0</v>
      </c>
      <c r="AF675" s="16">
        <v>0</v>
      </c>
      <c r="AG675" s="16">
        <v>0</v>
      </c>
      <c r="AH675" s="16">
        <v>0</v>
      </c>
      <c r="AI675" s="16">
        <v>0</v>
      </c>
      <c r="AJ675" s="16">
        <v>0</v>
      </c>
      <c r="AK675" s="16">
        <v>0</v>
      </c>
      <c r="AL675" s="16"/>
      <c r="AM675" s="16"/>
      <c r="AN675" s="15">
        <f>SUM(M675:AM675)</f>
        <v>560.20000000000005</v>
      </c>
      <c r="AO675" s="16">
        <f t="shared" si="137"/>
        <v>62.25</v>
      </c>
      <c r="AP675" s="80" t="s">
        <v>1752</v>
      </c>
      <c r="AQ675" s="91" t="s">
        <v>195</v>
      </c>
      <c r="AS675" s="48">
        <f t="shared" si="135"/>
        <v>4.9999999999954525E-3</v>
      </c>
    </row>
    <row r="676" spans="1:45" s="47" customFormat="1" ht="50.1" customHeight="1">
      <c r="A676" s="112" t="s">
        <v>760</v>
      </c>
      <c r="B676" s="113" t="s">
        <v>1251</v>
      </c>
      <c r="C676" s="46" t="s">
        <v>869</v>
      </c>
      <c r="D676" s="56" t="s">
        <v>761</v>
      </c>
      <c r="E676" s="186" t="s">
        <v>763</v>
      </c>
      <c r="F676" s="113" t="s">
        <v>762</v>
      </c>
      <c r="G676" s="46" t="s">
        <v>869</v>
      </c>
      <c r="H676" s="46" t="s">
        <v>33</v>
      </c>
      <c r="I676" s="57">
        <v>40909</v>
      </c>
      <c r="J676" s="114">
        <v>622.45000000000005</v>
      </c>
      <c r="K676" s="15">
        <f t="shared" si="133"/>
        <v>62.245000000000005</v>
      </c>
      <c r="L676" s="15">
        <f t="shared" si="134"/>
        <v>560.20500000000004</v>
      </c>
      <c r="M676" s="16">
        <v>0</v>
      </c>
      <c r="N676" s="16">
        <v>0</v>
      </c>
      <c r="O676" s="16">
        <v>0</v>
      </c>
      <c r="P676" s="16">
        <v>0</v>
      </c>
      <c r="Q676" s="16">
        <v>0</v>
      </c>
      <c r="R676" s="16">
        <v>0</v>
      </c>
      <c r="S676" s="16">
        <v>0</v>
      </c>
      <c r="T676" s="16">
        <v>0</v>
      </c>
      <c r="U676" s="16">
        <v>0</v>
      </c>
      <c r="V676" s="16">
        <v>0</v>
      </c>
      <c r="W676" s="16">
        <v>0</v>
      </c>
      <c r="X676" s="16">
        <v>0</v>
      </c>
      <c r="Y676" s="16">
        <v>0</v>
      </c>
      <c r="Z676" s="16">
        <v>0</v>
      </c>
      <c r="AA676" s="62">
        <v>560.20000000000005</v>
      </c>
      <c r="AB676" s="15">
        <v>0</v>
      </c>
      <c r="AC676" s="16">
        <v>0</v>
      </c>
      <c r="AD676" s="16">
        <v>0</v>
      </c>
      <c r="AE676" s="16">
        <v>0</v>
      </c>
      <c r="AF676" s="16">
        <v>0</v>
      </c>
      <c r="AG676" s="16">
        <v>0</v>
      </c>
      <c r="AH676" s="16">
        <v>0</v>
      </c>
      <c r="AI676" s="16">
        <v>0</v>
      </c>
      <c r="AJ676" s="16">
        <v>0</v>
      </c>
      <c r="AK676" s="16">
        <v>0</v>
      </c>
      <c r="AL676" s="16"/>
      <c r="AM676" s="16"/>
      <c r="AN676" s="15">
        <f t="shared" ref="AN676:AN709" si="138">SUM(M676:AM676)</f>
        <v>560.20000000000005</v>
      </c>
      <c r="AO676" s="16">
        <f t="shared" si="137"/>
        <v>62.25</v>
      </c>
      <c r="AP676" s="80" t="s">
        <v>1338</v>
      </c>
      <c r="AQ676" s="91" t="s">
        <v>184</v>
      </c>
      <c r="AS676" s="48">
        <f t="shared" si="135"/>
        <v>4.9999999999954525E-3</v>
      </c>
    </row>
    <row r="677" spans="1:45" s="47" customFormat="1" ht="50.1" customHeight="1">
      <c r="A677" s="112" t="s">
        <v>764</v>
      </c>
      <c r="B677" s="113" t="s">
        <v>1251</v>
      </c>
      <c r="C677" s="46" t="s">
        <v>869</v>
      </c>
      <c r="D677" s="56" t="s">
        <v>761</v>
      </c>
      <c r="E677" s="186" t="s">
        <v>765</v>
      </c>
      <c r="F677" s="113" t="s">
        <v>762</v>
      </c>
      <c r="G677" s="46" t="s">
        <v>869</v>
      </c>
      <c r="H677" s="46" t="s">
        <v>33</v>
      </c>
      <c r="I677" s="57">
        <v>40909</v>
      </c>
      <c r="J677" s="114">
        <v>622.45000000000005</v>
      </c>
      <c r="K677" s="15">
        <f t="shared" si="133"/>
        <v>62.245000000000005</v>
      </c>
      <c r="L677" s="15">
        <f t="shared" si="134"/>
        <v>560.20500000000004</v>
      </c>
      <c r="M677" s="16">
        <v>0</v>
      </c>
      <c r="N677" s="16">
        <v>0</v>
      </c>
      <c r="O677" s="16">
        <v>0</v>
      </c>
      <c r="P677" s="16">
        <v>0</v>
      </c>
      <c r="Q677" s="16">
        <v>0</v>
      </c>
      <c r="R677" s="16">
        <v>0</v>
      </c>
      <c r="S677" s="16">
        <v>0</v>
      </c>
      <c r="T677" s="16">
        <v>0</v>
      </c>
      <c r="U677" s="16">
        <v>0</v>
      </c>
      <c r="V677" s="16">
        <v>0</v>
      </c>
      <c r="W677" s="16">
        <v>0</v>
      </c>
      <c r="X677" s="16">
        <v>0</v>
      </c>
      <c r="Y677" s="16">
        <v>0</v>
      </c>
      <c r="Z677" s="16">
        <v>0</v>
      </c>
      <c r="AA677" s="62">
        <v>560.20000000000005</v>
      </c>
      <c r="AB677" s="15">
        <v>0</v>
      </c>
      <c r="AC677" s="16">
        <v>0</v>
      </c>
      <c r="AD677" s="16">
        <v>0</v>
      </c>
      <c r="AE677" s="16">
        <v>0</v>
      </c>
      <c r="AF677" s="16">
        <v>0</v>
      </c>
      <c r="AG677" s="16">
        <v>0</v>
      </c>
      <c r="AH677" s="16">
        <v>0</v>
      </c>
      <c r="AI677" s="16">
        <v>0</v>
      </c>
      <c r="AJ677" s="16">
        <v>0</v>
      </c>
      <c r="AK677" s="16">
        <v>0</v>
      </c>
      <c r="AL677" s="16"/>
      <c r="AM677" s="16"/>
      <c r="AN677" s="15">
        <f t="shared" si="138"/>
        <v>560.20000000000005</v>
      </c>
      <c r="AO677" s="16">
        <f t="shared" si="137"/>
        <v>62.25</v>
      </c>
      <c r="AP677" s="80" t="s">
        <v>1369</v>
      </c>
      <c r="AQ677" s="91" t="s">
        <v>1372</v>
      </c>
      <c r="AS677" s="48">
        <f t="shared" si="135"/>
        <v>4.9999999999954525E-3</v>
      </c>
    </row>
    <row r="678" spans="1:45" s="47" customFormat="1" ht="50.1" customHeight="1">
      <c r="A678" s="112" t="s">
        <v>766</v>
      </c>
      <c r="B678" s="113" t="s">
        <v>1251</v>
      </c>
      <c r="C678" s="46" t="s">
        <v>869</v>
      </c>
      <c r="D678" s="113" t="s">
        <v>761</v>
      </c>
      <c r="E678" s="186" t="s">
        <v>767</v>
      </c>
      <c r="F678" s="113" t="s">
        <v>762</v>
      </c>
      <c r="G678" s="46" t="s">
        <v>869</v>
      </c>
      <c r="H678" s="46" t="s">
        <v>33</v>
      </c>
      <c r="I678" s="57">
        <v>40909</v>
      </c>
      <c r="J678" s="114">
        <v>622.45000000000005</v>
      </c>
      <c r="K678" s="15">
        <f t="shared" si="133"/>
        <v>62.245000000000005</v>
      </c>
      <c r="L678" s="15">
        <f t="shared" si="134"/>
        <v>560.20500000000004</v>
      </c>
      <c r="M678" s="16">
        <v>0</v>
      </c>
      <c r="N678" s="16">
        <v>0</v>
      </c>
      <c r="O678" s="16">
        <v>0</v>
      </c>
      <c r="P678" s="16">
        <v>0</v>
      </c>
      <c r="Q678" s="16">
        <v>0</v>
      </c>
      <c r="R678" s="16">
        <v>0</v>
      </c>
      <c r="S678" s="16">
        <v>0</v>
      </c>
      <c r="T678" s="16">
        <v>0</v>
      </c>
      <c r="U678" s="16">
        <v>0</v>
      </c>
      <c r="V678" s="16">
        <v>0</v>
      </c>
      <c r="W678" s="16">
        <v>0</v>
      </c>
      <c r="X678" s="16">
        <v>0</v>
      </c>
      <c r="Y678" s="16">
        <v>0</v>
      </c>
      <c r="Z678" s="16">
        <v>0</v>
      </c>
      <c r="AA678" s="62">
        <v>560.20000000000005</v>
      </c>
      <c r="AB678" s="15">
        <v>0</v>
      </c>
      <c r="AC678" s="16">
        <v>0</v>
      </c>
      <c r="AD678" s="16">
        <v>0</v>
      </c>
      <c r="AE678" s="16">
        <v>0</v>
      </c>
      <c r="AF678" s="16">
        <v>0</v>
      </c>
      <c r="AG678" s="16">
        <v>0</v>
      </c>
      <c r="AH678" s="16">
        <v>0</v>
      </c>
      <c r="AI678" s="16">
        <v>0</v>
      </c>
      <c r="AJ678" s="16">
        <v>0</v>
      </c>
      <c r="AK678" s="16">
        <v>0</v>
      </c>
      <c r="AL678" s="16"/>
      <c r="AM678" s="16"/>
      <c r="AN678" s="15">
        <f t="shared" si="138"/>
        <v>560.20000000000005</v>
      </c>
      <c r="AO678" s="16">
        <f t="shared" si="137"/>
        <v>62.25</v>
      </c>
      <c r="AP678" s="80" t="s">
        <v>1301</v>
      </c>
      <c r="AQ678" s="91" t="s">
        <v>704</v>
      </c>
      <c r="AS678" s="48">
        <f t="shared" si="135"/>
        <v>4.9999999999954525E-3</v>
      </c>
    </row>
    <row r="679" spans="1:45" s="47" customFormat="1" ht="50.1" customHeight="1">
      <c r="A679" s="72" t="s">
        <v>776</v>
      </c>
      <c r="B679" s="113" t="s">
        <v>1251</v>
      </c>
      <c r="C679" s="46" t="s">
        <v>869</v>
      </c>
      <c r="D679" s="56" t="s">
        <v>761</v>
      </c>
      <c r="E679" s="65" t="s">
        <v>777</v>
      </c>
      <c r="F679" s="56" t="s">
        <v>483</v>
      </c>
      <c r="G679" s="46" t="s">
        <v>869</v>
      </c>
      <c r="H679" s="46" t="s">
        <v>33</v>
      </c>
      <c r="I679" s="57">
        <v>40909</v>
      </c>
      <c r="J679" s="114">
        <v>622.45000000000005</v>
      </c>
      <c r="K679" s="15">
        <f t="shared" si="133"/>
        <v>62.245000000000005</v>
      </c>
      <c r="L679" s="15">
        <f t="shared" si="134"/>
        <v>560.20500000000004</v>
      </c>
      <c r="M679" s="16">
        <v>0</v>
      </c>
      <c r="N679" s="16">
        <v>0</v>
      </c>
      <c r="O679" s="16">
        <v>0</v>
      </c>
      <c r="P679" s="16">
        <v>0</v>
      </c>
      <c r="Q679" s="16">
        <v>0</v>
      </c>
      <c r="R679" s="16">
        <v>0</v>
      </c>
      <c r="S679" s="16">
        <v>0</v>
      </c>
      <c r="T679" s="16">
        <v>0</v>
      </c>
      <c r="U679" s="16">
        <v>0</v>
      </c>
      <c r="V679" s="16">
        <v>0</v>
      </c>
      <c r="W679" s="16">
        <v>0</v>
      </c>
      <c r="X679" s="16">
        <v>0</v>
      </c>
      <c r="Y679" s="16">
        <v>0</v>
      </c>
      <c r="Z679" s="16">
        <v>0</v>
      </c>
      <c r="AA679" s="62">
        <v>560.20000000000005</v>
      </c>
      <c r="AB679" s="15">
        <v>0</v>
      </c>
      <c r="AC679" s="16">
        <v>0</v>
      </c>
      <c r="AD679" s="16">
        <v>0</v>
      </c>
      <c r="AE679" s="16">
        <v>0</v>
      </c>
      <c r="AF679" s="16">
        <v>0</v>
      </c>
      <c r="AG679" s="16">
        <v>0</v>
      </c>
      <c r="AH679" s="16">
        <v>0</v>
      </c>
      <c r="AI679" s="16">
        <v>0</v>
      </c>
      <c r="AJ679" s="16">
        <v>0</v>
      </c>
      <c r="AK679" s="16">
        <v>0</v>
      </c>
      <c r="AL679" s="16"/>
      <c r="AM679" s="16"/>
      <c r="AN679" s="15">
        <f t="shared" si="138"/>
        <v>560.20000000000005</v>
      </c>
      <c r="AO679" s="16">
        <f t="shared" si="137"/>
        <v>62.25</v>
      </c>
      <c r="AP679" s="80" t="s">
        <v>1771</v>
      </c>
      <c r="AQ679" s="91" t="s">
        <v>1100</v>
      </c>
      <c r="AS679" s="48">
        <f t="shared" si="135"/>
        <v>4.9999999999954525E-3</v>
      </c>
    </row>
    <row r="680" spans="1:45" s="47" customFormat="1" ht="50.1" customHeight="1">
      <c r="A680" s="72" t="s">
        <v>778</v>
      </c>
      <c r="B680" s="113" t="s">
        <v>1251</v>
      </c>
      <c r="C680" s="46" t="s">
        <v>869</v>
      </c>
      <c r="D680" s="56" t="s">
        <v>761</v>
      </c>
      <c r="E680" s="187" t="s">
        <v>779</v>
      </c>
      <c r="F680" s="56" t="s">
        <v>483</v>
      </c>
      <c r="G680" s="46" t="s">
        <v>869</v>
      </c>
      <c r="H680" s="46" t="s">
        <v>33</v>
      </c>
      <c r="I680" s="57">
        <v>40909</v>
      </c>
      <c r="J680" s="114">
        <v>622.45000000000005</v>
      </c>
      <c r="K680" s="15">
        <f t="shared" si="133"/>
        <v>62.245000000000005</v>
      </c>
      <c r="L680" s="15">
        <f t="shared" si="134"/>
        <v>560.20500000000004</v>
      </c>
      <c r="M680" s="16">
        <v>0</v>
      </c>
      <c r="N680" s="16">
        <v>0</v>
      </c>
      <c r="O680" s="16">
        <v>0</v>
      </c>
      <c r="P680" s="16">
        <v>0</v>
      </c>
      <c r="Q680" s="16">
        <v>0</v>
      </c>
      <c r="R680" s="16">
        <v>0</v>
      </c>
      <c r="S680" s="16">
        <v>0</v>
      </c>
      <c r="T680" s="16">
        <v>0</v>
      </c>
      <c r="U680" s="16">
        <v>0</v>
      </c>
      <c r="V680" s="16">
        <v>0</v>
      </c>
      <c r="W680" s="16">
        <v>0</v>
      </c>
      <c r="X680" s="16">
        <v>0</v>
      </c>
      <c r="Y680" s="16">
        <v>0</v>
      </c>
      <c r="Z680" s="16">
        <v>0</v>
      </c>
      <c r="AA680" s="62">
        <v>560.20000000000005</v>
      </c>
      <c r="AB680" s="15">
        <v>0</v>
      </c>
      <c r="AC680" s="16">
        <v>0</v>
      </c>
      <c r="AD680" s="16">
        <v>0</v>
      </c>
      <c r="AE680" s="16">
        <v>0</v>
      </c>
      <c r="AF680" s="16">
        <v>0</v>
      </c>
      <c r="AG680" s="16">
        <v>0</v>
      </c>
      <c r="AH680" s="16">
        <v>0</v>
      </c>
      <c r="AI680" s="16">
        <v>0</v>
      </c>
      <c r="AJ680" s="16">
        <v>0</v>
      </c>
      <c r="AK680" s="16">
        <v>0</v>
      </c>
      <c r="AL680" s="16"/>
      <c r="AM680" s="16"/>
      <c r="AN680" s="15">
        <f t="shared" si="138"/>
        <v>560.20000000000005</v>
      </c>
      <c r="AO680" s="16">
        <f t="shared" si="137"/>
        <v>62.25</v>
      </c>
      <c r="AP680" s="80" t="s">
        <v>1301</v>
      </c>
      <c r="AQ680" s="91" t="s">
        <v>129</v>
      </c>
      <c r="AS680" s="48">
        <f t="shared" si="135"/>
        <v>4.9999999999954525E-3</v>
      </c>
    </row>
    <row r="681" spans="1:45" s="47" customFormat="1" ht="50.1" customHeight="1">
      <c r="A681" s="72" t="s">
        <v>780</v>
      </c>
      <c r="B681" s="113" t="s">
        <v>1251</v>
      </c>
      <c r="C681" s="46" t="s">
        <v>869</v>
      </c>
      <c r="D681" s="56" t="s">
        <v>761</v>
      </c>
      <c r="E681" s="187" t="s">
        <v>781</v>
      </c>
      <c r="F681" s="56" t="s">
        <v>483</v>
      </c>
      <c r="G681" s="46" t="s">
        <v>869</v>
      </c>
      <c r="H681" s="46" t="s">
        <v>33</v>
      </c>
      <c r="I681" s="57">
        <v>40909</v>
      </c>
      <c r="J681" s="114">
        <v>622.45000000000005</v>
      </c>
      <c r="K681" s="15">
        <f t="shared" si="133"/>
        <v>62.245000000000005</v>
      </c>
      <c r="L681" s="15">
        <f t="shared" si="134"/>
        <v>560.20500000000004</v>
      </c>
      <c r="M681" s="16">
        <v>0</v>
      </c>
      <c r="N681" s="16">
        <v>0</v>
      </c>
      <c r="O681" s="16">
        <v>0</v>
      </c>
      <c r="P681" s="16">
        <v>0</v>
      </c>
      <c r="Q681" s="16">
        <v>0</v>
      </c>
      <c r="R681" s="16">
        <v>0</v>
      </c>
      <c r="S681" s="16">
        <v>0</v>
      </c>
      <c r="T681" s="16">
        <v>0</v>
      </c>
      <c r="U681" s="16">
        <v>0</v>
      </c>
      <c r="V681" s="16">
        <v>0</v>
      </c>
      <c r="W681" s="16">
        <v>0</v>
      </c>
      <c r="X681" s="16">
        <v>0</v>
      </c>
      <c r="Y681" s="16">
        <v>0</v>
      </c>
      <c r="Z681" s="16">
        <v>0</v>
      </c>
      <c r="AA681" s="62">
        <v>560.20000000000005</v>
      </c>
      <c r="AB681" s="15">
        <v>0</v>
      </c>
      <c r="AC681" s="16">
        <v>0</v>
      </c>
      <c r="AD681" s="16">
        <v>0</v>
      </c>
      <c r="AE681" s="16">
        <v>0</v>
      </c>
      <c r="AF681" s="16">
        <v>0</v>
      </c>
      <c r="AG681" s="16">
        <v>0</v>
      </c>
      <c r="AH681" s="16">
        <v>0</v>
      </c>
      <c r="AI681" s="16">
        <v>0</v>
      </c>
      <c r="AJ681" s="16">
        <v>0</v>
      </c>
      <c r="AK681" s="16">
        <v>0</v>
      </c>
      <c r="AL681" s="16"/>
      <c r="AM681" s="16"/>
      <c r="AN681" s="15">
        <f t="shared" si="138"/>
        <v>560.20000000000005</v>
      </c>
      <c r="AO681" s="16">
        <f t="shared" si="137"/>
        <v>62.25</v>
      </c>
      <c r="AP681" s="80" t="s">
        <v>119</v>
      </c>
      <c r="AQ681" s="91" t="s">
        <v>1682</v>
      </c>
      <c r="AS681" s="48">
        <f t="shared" si="135"/>
        <v>4.9999999999954525E-3</v>
      </c>
    </row>
    <row r="682" spans="1:45" s="47" customFormat="1" ht="50.1" customHeight="1">
      <c r="A682" s="112" t="s">
        <v>832</v>
      </c>
      <c r="B682" s="113" t="s">
        <v>1251</v>
      </c>
      <c r="C682" s="46" t="s">
        <v>869</v>
      </c>
      <c r="D682" s="56" t="s">
        <v>769</v>
      </c>
      <c r="E682" s="187" t="s">
        <v>833</v>
      </c>
      <c r="F682" s="56" t="s">
        <v>785</v>
      </c>
      <c r="G682" s="46" t="s">
        <v>869</v>
      </c>
      <c r="H682" s="46" t="s">
        <v>33</v>
      </c>
      <c r="I682" s="57">
        <v>40909</v>
      </c>
      <c r="J682" s="114">
        <v>622.45000000000005</v>
      </c>
      <c r="K682" s="15">
        <f t="shared" si="133"/>
        <v>62.245000000000005</v>
      </c>
      <c r="L682" s="15">
        <f t="shared" si="134"/>
        <v>560.20500000000004</v>
      </c>
      <c r="M682" s="16">
        <v>0</v>
      </c>
      <c r="N682" s="16">
        <v>0</v>
      </c>
      <c r="O682" s="16">
        <v>0</v>
      </c>
      <c r="P682" s="16">
        <v>0</v>
      </c>
      <c r="Q682" s="16">
        <v>0</v>
      </c>
      <c r="R682" s="16">
        <v>0</v>
      </c>
      <c r="S682" s="16">
        <v>0</v>
      </c>
      <c r="T682" s="16">
        <v>0</v>
      </c>
      <c r="U682" s="16">
        <v>0</v>
      </c>
      <c r="V682" s="16">
        <v>0</v>
      </c>
      <c r="W682" s="16">
        <v>0</v>
      </c>
      <c r="X682" s="16">
        <v>0</v>
      </c>
      <c r="Y682" s="16">
        <v>0</v>
      </c>
      <c r="Z682" s="16">
        <v>0</v>
      </c>
      <c r="AA682" s="62">
        <v>560.20000000000005</v>
      </c>
      <c r="AB682" s="15">
        <v>0</v>
      </c>
      <c r="AC682" s="16">
        <v>0</v>
      </c>
      <c r="AD682" s="16">
        <v>0</v>
      </c>
      <c r="AE682" s="16">
        <v>0</v>
      </c>
      <c r="AF682" s="16">
        <v>0</v>
      </c>
      <c r="AG682" s="16">
        <v>0</v>
      </c>
      <c r="AH682" s="16">
        <v>0</v>
      </c>
      <c r="AI682" s="16">
        <v>0</v>
      </c>
      <c r="AJ682" s="16">
        <v>0</v>
      </c>
      <c r="AK682" s="16">
        <v>0</v>
      </c>
      <c r="AL682" s="16"/>
      <c r="AM682" s="16"/>
      <c r="AN682" s="15">
        <f t="shared" si="138"/>
        <v>560.20000000000005</v>
      </c>
      <c r="AO682" s="16">
        <f t="shared" si="137"/>
        <v>62.25</v>
      </c>
      <c r="AP682" s="80" t="s">
        <v>1533</v>
      </c>
      <c r="AQ682" s="91" t="s">
        <v>1295</v>
      </c>
      <c r="AS682" s="48">
        <f t="shared" si="135"/>
        <v>4.9999999999954525E-3</v>
      </c>
    </row>
    <row r="683" spans="1:45" s="47" customFormat="1" ht="50.1" customHeight="1">
      <c r="A683" s="112" t="s">
        <v>786</v>
      </c>
      <c r="B683" s="113" t="s">
        <v>1251</v>
      </c>
      <c r="C683" s="46" t="s">
        <v>869</v>
      </c>
      <c r="D683" s="56" t="s">
        <v>769</v>
      </c>
      <c r="E683" s="187" t="s">
        <v>787</v>
      </c>
      <c r="F683" s="56" t="s">
        <v>785</v>
      </c>
      <c r="G683" s="46" t="s">
        <v>869</v>
      </c>
      <c r="H683" s="46" t="s">
        <v>33</v>
      </c>
      <c r="I683" s="57">
        <v>40909</v>
      </c>
      <c r="J683" s="114">
        <v>622.45000000000005</v>
      </c>
      <c r="K683" s="15">
        <f t="shared" si="133"/>
        <v>62.245000000000005</v>
      </c>
      <c r="L683" s="15">
        <f t="shared" si="134"/>
        <v>560.20500000000004</v>
      </c>
      <c r="M683" s="16">
        <v>0</v>
      </c>
      <c r="N683" s="16">
        <v>0</v>
      </c>
      <c r="O683" s="16">
        <v>0</v>
      </c>
      <c r="P683" s="16">
        <v>0</v>
      </c>
      <c r="Q683" s="16">
        <v>0</v>
      </c>
      <c r="R683" s="16">
        <v>0</v>
      </c>
      <c r="S683" s="16">
        <v>0</v>
      </c>
      <c r="T683" s="16">
        <v>0</v>
      </c>
      <c r="U683" s="16">
        <v>0</v>
      </c>
      <c r="V683" s="16">
        <v>0</v>
      </c>
      <c r="W683" s="16">
        <v>0</v>
      </c>
      <c r="X683" s="16">
        <v>0</v>
      </c>
      <c r="Y683" s="16">
        <v>0</v>
      </c>
      <c r="Z683" s="16">
        <v>0</v>
      </c>
      <c r="AA683" s="62">
        <v>560.20000000000005</v>
      </c>
      <c r="AB683" s="15">
        <v>0</v>
      </c>
      <c r="AC683" s="16">
        <v>0</v>
      </c>
      <c r="AD683" s="16">
        <v>0</v>
      </c>
      <c r="AE683" s="16">
        <v>0</v>
      </c>
      <c r="AF683" s="16">
        <v>0</v>
      </c>
      <c r="AG683" s="16">
        <v>0</v>
      </c>
      <c r="AH683" s="16">
        <v>0</v>
      </c>
      <c r="AI683" s="16">
        <v>0</v>
      </c>
      <c r="AJ683" s="16">
        <v>0</v>
      </c>
      <c r="AK683" s="16">
        <v>0</v>
      </c>
      <c r="AL683" s="16"/>
      <c r="AM683" s="16"/>
      <c r="AN683" s="15">
        <f t="shared" si="138"/>
        <v>560.20000000000005</v>
      </c>
      <c r="AO683" s="16">
        <f t="shared" si="137"/>
        <v>62.25</v>
      </c>
      <c r="AP683" s="80" t="s">
        <v>1672</v>
      </c>
      <c r="AQ683" s="91" t="s">
        <v>1673</v>
      </c>
      <c r="AS683" s="48">
        <f t="shared" si="135"/>
        <v>4.9999999999954525E-3</v>
      </c>
    </row>
    <row r="684" spans="1:45" s="47" customFormat="1" ht="50.1" customHeight="1">
      <c r="A684" s="112" t="s">
        <v>768</v>
      </c>
      <c r="B684" s="113" t="s">
        <v>1251</v>
      </c>
      <c r="C684" s="46" t="s">
        <v>869</v>
      </c>
      <c r="D684" s="113" t="s">
        <v>769</v>
      </c>
      <c r="E684" s="14" t="s">
        <v>770</v>
      </c>
      <c r="F684" s="113" t="s">
        <v>483</v>
      </c>
      <c r="G684" s="46" t="s">
        <v>869</v>
      </c>
      <c r="H684" s="46" t="s">
        <v>33</v>
      </c>
      <c r="I684" s="57">
        <v>40909</v>
      </c>
      <c r="J684" s="114">
        <v>622.45000000000005</v>
      </c>
      <c r="K684" s="15">
        <f t="shared" si="133"/>
        <v>62.245000000000005</v>
      </c>
      <c r="L684" s="15">
        <f t="shared" si="134"/>
        <v>560.20500000000004</v>
      </c>
      <c r="M684" s="16">
        <v>0</v>
      </c>
      <c r="N684" s="16">
        <v>0</v>
      </c>
      <c r="O684" s="16">
        <v>0</v>
      </c>
      <c r="P684" s="16">
        <v>0</v>
      </c>
      <c r="Q684" s="16">
        <v>0</v>
      </c>
      <c r="R684" s="16">
        <v>0</v>
      </c>
      <c r="S684" s="16">
        <v>0</v>
      </c>
      <c r="T684" s="16">
        <v>0</v>
      </c>
      <c r="U684" s="16">
        <v>0</v>
      </c>
      <c r="V684" s="16">
        <v>0</v>
      </c>
      <c r="W684" s="16">
        <v>0</v>
      </c>
      <c r="X684" s="16">
        <v>0</v>
      </c>
      <c r="Y684" s="16">
        <v>0</v>
      </c>
      <c r="Z684" s="16">
        <v>0</v>
      </c>
      <c r="AA684" s="62">
        <v>560.20000000000005</v>
      </c>
      <c r="AB684" s="15">
        <v>0</v>
      </c>
      <c r="AC684" s="16">
        <v>0</v>
      </c>
      <c r="AD684" s="16">
        <v>0</v>
      </c>
      <c r="AE684" s="16">
        <v>0</v>
      </c>
      <c r="AF684" s="16">
        <v>0</v>
      </c>
      <c r="AG684" s="16">
        <v>0</v>
      </c>
      <c r="AH684" s="16">
        <v>0</v>
      </c>
      <c r="AI684" s="16">
        <v>0</v>
      </c>
      <c r="AJ684" s="16">
        <v>0</v>
      </c>
      <c r="AK684" s="16">
        <v>0</v>
      </c>
      <c r="AL684" s="16"/>
      <c r="AM684" s="16"/>
      <c r="AN684" s="15">
        <f t="shared" si="138"/>
        <v>560.20000000000005</v>
      </c>
      <c r="AO684" s="16">
        <f t="shared" si="137"/>
        <v>62.25</v>
      </c>
      <c r="AP684" s="80" t="s">
        <v>1315</v>
      </c>
      <c r="AQ684" s="91" t="s">
        <v>1316</v>
      </c>
      <c r="AS684" s="48">
        <f t="shared" si="135"/>
        <v>4.9999999999954525E-3</v>
      </c>
    </row>
    <row r="685" spans="1:45" s="47" customFormat="1" ht="50.1" customHeight="1">
      <c r="A685" s="112" t="s">
        <v>771</v>
      </c>
      <c r="B685" s="113" t="s">
        <v>1251</v>
      </c>
      <c r="C685" s="46" t="s">
        <v>869</v>
      </c>
      <c r="D685" s="113" t="s">
        <v>769</v>
      </c>
      <c r="E685" s="14" t="s">
        <v>772</v>
      </c>
      <c r="F685" s="113" t="s">
        <v>483</v>
      </c>
      <c r="G685" s="46" t="s">
        <v>869</v>
      </c>
      <c r="H685" s="46" t="s">
        <v>33</v>
      </c>
      <c r="I685" s="57">
        <v>40909</v>
      </c>
      <c r="J685" s="114">
        <v>622.45000000000005</v>
      </c>
      <c r="K685" s="15">
        <f t="shared" si="133"/>
        <v>62.245000000000005</v>
      </c>
      <c r="L685" s="15">
        <f t="shared" si="134"/>
        <v>560.20500000000004</v>
      </c>
      <c r="M685" s="16">
        <v>0</v>
      </c>
      <c r="N685" s="16">
        <v>0</v>
      </c>
      <c r="O685" s="16">
        <v>0</v>
      </c>
      <c r="P685" s="16">
        <v>0</v>
      </c>
      <c r="Q685" s="16">
        <v>0</v>
      </c>
      <c r="R685" s="16">
        <v>0</v>
      </c>
      <c r="S685" s="16">
        <v>0</v>
      </c>
      <c r="T685" s="16">
        <v>0</v>
      </c>
      <c r="U685" s="16">
        <v>0</v>
      </c>
      <c r="V685" s="16">
        <v>0</v>
      </c>
      <c r="W685" s="16">
        <v>0</v>
      </c>
      <c r="X685" s="16">
        <v>0</v>
      </c>
      <c r="Y685" s="16">
        <v>0</v>
      </c>
      <c r="Z685" s="16">
        <v>0</v>
      </c>
      <c r="AA685" s="62">
        <v>560.20000000000005</v>
      </c>
      <c r="AB685" s="15">
        <v>0</v>
      </c>
      <c r="AC685" s="16">
        <v>0</v>
      </c>
      <c r="AD685" s="16">
        <v>0</v>
      </c>
      <c r="AE685" s="16">
        <v>0</v>
      </c>
      <c r="AF685" s="16">
        <v>0</v>
      </c>
      <c r="AG685" s="16">
        <v>0</v>
      </c>
      <c r="AH685" s="16">
        <v>0</v>
      </c>
      <c r="AI685" s="16">
        <v>0</v>
      </c>
      <c r="AJ685" s="16">
        <v>0</v>
      </c>
      <c r="AK685" s="16">
        <v>0</v>
      </c>
      <c r="AL685" s="16"/>
      <c r="AM685" s="16"/>
      <c r="AN685" s="15">
        <f t="shared" si="138"/>
        <v>560.20000000000005</v>
      </c>
      <c r="AO685" s="16">
        <f t="shared" si="137"/>
        <v>62.25</v>
      </c>
      <c r="AP685" s="80" t="s">
        <v>1283</v>
      </c>
      <c r="AQ685" s="91" t="s">
        <v>1108</v>
      </c>
      <c r="AS685" s="48">
        <f t="shared" si="135"/>
        <v>4.9999999999954525E-3</v>
      </c>
    </row>
    <row r="686" spans="1:45" s="47" customFormat="1" ht="50.1" customHeight="1">
      <c r="A686" s="72" t="s">
        <v>773</v>
      </c>
      <c r="B686" s="56" t="s">
        <v>1251</v>
      </c>
      <c r="C686" s="46" t="s">
        <v>869</v>
      </c>
      <c r="D686" s="56" t="s">
        <v>769</v>
      </c>
      <c r="E686" s="56" t="s">
        <v>775</v>
      </c>
      <c r="F686" s="56" t="s">
        <v>774</v>
      </c>
      <c r="G686" s="46" t="s">
        <v>869</v>
      </c>
      <c r="H686" s="46" t="s">
        <v>33</v>
      </c>
      <c r="I686" s="57">
        <v>40909</v>
      </c>
      <c r="J686" s="62">
        <v>622.45000000000005</v>
      </c>
      <c r="K686" s="15">
        <f t="shared" si="133"/>
        <v>62.245000000000005</v>
      </c>
      <c r="L686" s="15">
        <f t="shared" si="134"/>
        <v>560.20500000000004</v>
      </c>
      <c r="M686" s="16">
        <v>0</v>
      </c>
      <c r="N686" s="16">
        <v>0</v>
      </c>
      <c r="O686" s="16">
        <v>0</v>
      </c>
      <c r="P686" s="16">
        <v>0</v>
      </c>
      <c r="Q686" s="16">
        <v>0</v>
      </c>
      <c r="R686" s="16">
        <v>0</v>
      </c>
      <c r="S686" s="16">
        <v>0</v>
      </c>
      <c r="T686" s="16">
        <v>0</v>
      </c>
      <c r="U686" s="16">
        <v>0</v>
      </c>
      <c r="V686" s="16">
        <v>0</v>
      </c>
      <c r="W686" s="16">
        <v>0</v>
      </c>
      <c r="X686" s="16">
        <v>0</v>
      </c>
      <c r="Y686" s="16">
        <v>0</v>
      </c>
      <c r="Z686" s="16">
        <v>0</v>
      </c>
      <c r="AA686" s="62">
        <v>560.20000000000005</v>
      </c>
      <c r="AB686" s="15">
        <v>0</v>
      </c>
      <c r="AC686" s="16">
        <v>0</v>
      </c>
      <c r="AD686" s="16">
        <v>0</v>
      </c>
      <c r="AE686" s="16">
        <v>0</v>
      </c>
      <c r="AF686" s="16">
        <v>0</v>
      </c>
      <c r="AG686" s="16">
        <v>0</v>
      </c>
      <c r="AH686" s="16">
        <v>0</v>
      </c>
      <c r="AI686" s="16">
        <v>0</v>
      </c>
      <c r="AJ686" s="16">
        <v>0</v>
      </c>
      <c r="AK686" s="16">
        <v>0</v>
      </c>
      <c r="AL686" s="16"/>
      <c r="AM686" s="16"/>
      <c r="AN686" s="15">
        <f t="shared" si="138"/>
        <v>560.20000000000005</v>
      </c>
      <c r="AO686" s="16">
        <f t="shared" si="137"/>
        <v>62.25</v>
      </c>
      <c r="AP686" s="80" t="s">
        <v>1601</v>
      </c>
      <c r="AQ686" s="91" t="s">
        <v>1602</v>
      </c>
      <c r="AS686" s="48">
        <f t="shared" si="135"/>
        <v>4.9999999999954525E-3</v>
      </c>
    </row>
    <row r="687" spans="1:45" s="47" customFormat="1" ht="50.1" customHeight="1">
      <c r="A687" s="112" t="s">
        <v>815</v>
      </c>
      <c r="B687" s="113" t="s">
        <v>1251</v>
      </c>
      <c r="C687" s="46" t="s">
        <v>869</v>
      </c>
      <c r="D687" s="56" t="s">
        <v>769</v>
      </c>
      <c r="E687" s="56" t="s">
        <v>816</v>
      </c>
      <c r="F687" s="56" t="s">
        <v>450</v>
      </c>
      <c r="G687" s="46" t="s">
        <v>869</v>
      </c>
      <c r="H687" s="46" t="s">
        <v>33</v>
      </c>
      <c r="I687" s="57">
        <v>40909</v>
      </c>
      <c r="J687" s="114">
        <v>622.45000000000005</v>
      </c>
      <c r="K687" s="15">
        <f t="shared" si="133"/>
        <v>62.245000000000005</v>
      </c>
      <c r="L687" s="15">
        <f t="shared" si="134"/>
        <v>560.20500000000004</v>
      </c>
      <c r="M687" s="16">
        <v>0</v>
      </c>
      <c r="N687" s="16">
        <v>0</v>
      </c>
      <c r="O687" s="16">
        <v>0</v>
      </c>
      <c r="P687" s="16">
        <v>0</v>
      </c>
      <c r="Q687" s="16">
        <v>0</v>
      </c>
      <c r="R687" s="16">
        <v>0</v>
      </c>
      <c r="S687" s="16">
        <v>0</v>
      </c>
      <c r="T687" s="16">
        <v>0</v>
      </c>
      <c r="U687" s="16">
        <v>0</v>
      </c>
      <c r="V687" s="16">
        <v>0</v>
      </c>
      <c r="W687" s="16">
        <v>0</v>
      </c>
      <c r="X687" s="16">
        <v>0</v>
      </c>
      <c r="Y687" s="16">
        <v>0</v>
      </c>
      <c r="Z687" s="16">
        <v>0</v>
      </c>
      <c r="AA687" s="62">
        <v>560.20000000000005</v>
      </c>
      <c r="AB687" s="15">
        <v>0</v>
      </c>
      <c r="AC687" s="16">
        <v>0</v>
      </c>
      <c r="AD687" s="16">
        <v>0</v>
      </c>
      <c r="AE687" s="16">
        <v>0</v>
      </c>
      <c r="AF687" s="16">
        <v>0</v>
      </c>
      <c r="AG687" s="16">
        <v>0</v>
      </c>
      <c r="AH687" s="16">
        <v>0</v>
      </c>
      <c r="AI687" s="16">
        <v>0</v>
      </c>
      <c r="AJ687" s="16">
        <v>0</v>
      </c>
      <c r="AK687" s="16">
        <v>0</v>
      </c>
      <c r="AL687" s="16"/>
      <c r="AM687" s="16"/>
      <c r="AN687" s="15">
        <f t="shared" si="138"/>
        <v>560.20000000000005</v>
      </c>
      <c r="AO687" s="16">
        <f t="shared" si="137"/>
        <v>62.25</v>
      </c>
      <c r="AP687" s="80" t="s">
        <v>1811</v>
      </c>
      <c r="AQ687" s="91" t="s">
        <v>1812</v>
      </c>
      <c r="AS687" s="48">
        <f t="shared" si="135"/>
        <v>4.9999999999954525E-3</v>
      </c>
    </row>
    <row r="688" spans="1:45" s="47" customFormat="1" ht="50.1" customHeight="1">
      <c r="A688" s="112" t="s">
        <v>790</v>
      </c>
      <c r="B688" s="113" t="s">
        <v>1251</v>
      </c>
      <c r="C688" s="46" t="s">
        <v>869</v>
      </c>
      <c r="D688" s="56" t="s">
        <v>769</v>
      </c>
      <c r="E688" s="185" t="s">
        <v>792</v>
      </c>
      <c r="F688" s="113" t="s">
        <v>791</v>
      </c>
      <c r="G688" s="46" t="s">
        <v>869</v>
      </c>
      <c r="H688" s="46" t="s">
        <v>33</v>
      </c>
      <c r="I688" s="57">
        <v>40909</v>
      </c>
      <c r="J688" s="114">
        <v>622.45000000000005</v>
      </c>
      <c r="K688" s="15">
        <f t="shared" si="133"/>
        <v>62.245000000000005</v>
      </c>
      <c r="L688" s="15">
        <f t="shared" si="134"/>
        <v>560.20500000000004</v>
      </c>
      <c r="M688" s="16">
        <v>0</v>
      </c>
      <c r="N688" s="16">
        <v>0</v>
      </c>
      <c r="O688" s="16">
        <v>0</v>
      </c>
      <c r="P688" s="16">
        <v>0</v>
      </c>
      <c r="Q688" s="16">
        <v>0</v>
      </c>
      <c r="R688" s="16">
        <v>0</v>
      </c>
      <c r="S688" s="16">
        <v>0</v>
      </c>
      <c r="T688" s="16">
        <v>0</v>
      </c>
      <c r="U688" s="16">
        <v>0</v>
      </c>
      <c r="V688" s="16">
        <v>0</v>
      </c>
      <c r="W688" s="16">
        <v>0</v>
      </c>
      <c r="X688" s="16">
        <v>0</v>
      </c>
      <c r="Y688" s="16">
        <v>0</v>
      </c>
      <c r="Z688" s="16">
        <v>0</v>
      </c>
      <c r="AA688" s="62">
        <v>560.20000000000005</v>
      </c>
      <c r="AB688" s="15">
        <v>0</v>
      </c>
      <c r="AC688" s="16">
        <v>0</v>
      </c>
      <c r="AD688" s="16">
        <v>0</v>
      </c>
      <c r="AE688" s="16">
        <v>0</v>
      </c>
      <c r="AF688" s="16">
        <v>0</v>
      </c>
      <c r="AG688" s="16">
        <v>0</v>
      </c>
      <c r="AH688" s="16">
        <v>0</v>
      </c>
      <c r="AI688" s="16">
        <v>0</v>
      </c>
      <c r="AJ688" s="16">
        <v>0</v>
      </c>
      <c r="AK688" s="16">
        <v>0</v>
      </c>
      <c r="AL688" s="16"/>
      <c r="AM688" s="16"/>
      <c r="AN688" s="15">
        <f t="shared" si="138"/>
        <v>560.20000000000005</v>
      </c>
      <c r="AO688" s="16">
        <f t="shared" si="137"/>
        <v>62.25</v>
      </c>
      <c r="AP688" s="80" t="s">
        <v>1283</v>
      </c>
      <c r="AQ688" s="91" t="s">
        <v>1285</v>
      </c>
      <c r="AS688" s="48">
        <f t="shared" si="135"/>
        <v>4.9999999999954525E-3</v>
      </c>
    </row>
    <row r="689" spans="1:45" s="47" customFormat="1" ht="50.1" customHeight="1">
      <c r="A689" s="112" t="s">
        <v>802</v>
      </c>
      <c r="B689" s="113" t="s">
        <v>1251</v>
      </c>
      <c r="C689" s="46" t="s">
        <v>869</v>
      </c>
      <c r="D689" s="56" t="s">
        <v>769</v>
      </c>
      <c r="E689" s="14" t="s">
        <v>819</v>
      </c>
      <c r="F689" s="113" t="s">
        <v>791</v>
      </c>
      <c r="G689" s="46" t="s">
        <v>869</v>
      </c>
      <c r="H689" s="46" t="s">
        <v>33</v>
      </c>
      <c r="I689" s="57">
        <v>40909</v>
      </c>
      <c r="J689" s="114">
        <v>622.45000000000005</v>
      </c>
      <c r="K689" s="15">
        <f t="shared" si="133"/>
        <v>62.245000000000005</v>
      </c>
      <c r="L689" s="15">
        <f t="shared" si="134"/>
        <v>560.20500000000004</v>
      </c>
      <c r="M689" s="16">
        <v>0</v>
      </c>
      <c r="N689" s="16">
        <v>0</v>
      </c>
      <c r="O689" s="16">
        <v>0</v>
      </c>
      <c r="P689" s="16">
        <v>0</v>
      </c>
      <c r="Q689" s="16">
        <v>0</v>
      </c>
      <c r="R689" s="16">
        <v>0</v>
      </c>
      <c r="S689" s="16">
        <v>0</v>
      </c>
      <c r="T689" s="16">
        <v>0</v>
      </c>
      <c r="U689" s="16">
        <v>0</v>
      </c>
      <c r="V689" s="16">
        <v>0</v>
      </c>
      <c r="W689" s="16">
        <v>0</v>
      </c>
      <c r="X689" s="16">
        <v>0</v>
      </c>
      <c r="Y689" s="16">
        <v>0</v>
      </c>
      <c r="Z689" s="16">
        <v>0</v>
      </c>
      <c r="AA689" s="62">
        <v>560.20000000000005</v>
      </c>
      <c r="AB689" s="15">
        <v>0</v>
      </c>
      <c r="AC689" s="16">
        <v>0</v>
      </c>
      <c r="AD689" s="16">
        <v>0</v>
      </c>
      <c r="AE689" s="16">
        <v>0</v>
      </c>
      <c r="AF689" s="16">
        <v>0</v>
      </c>
      <c r="AG689" s="16">
        <v>0</v>
      </c>
      <c r="AH689" s="16">
        <v>0</v>
      </c>
      <c r="AI689" s="16">
        <v>0</v>
      </c>
      <c r="AJ689" s="16">
        <v>0</v>
      </c>
      <c r="AK689" s="16">
        <v>0</v>
      </c>
      <c r="AL689" s="16"/>
      <c r="AM689" s="16"/>
      <c r="AN689" s="15">
        <f>SUM(M689:AM689)</f>
        <v>560.20000000000005</v>
      </c>
      <c r="AO689" s="16">
        <f t="shared" si="137"/>
        <v>62.25</v>
      </c>
      <c r="AP689" s="80" t="s">
        <v>1117</v>
      </c>
      <c r="AQ689" s="91" t="s">
        <v>1377</v>
      </c>
      <c r="AS689" s="48">
        <f t="shared" si="135"/>
        <v>4.9999999999954525E-3</v>
      </c>
    </row>
    <row r="690" spans="1:45" s="47" customFormat="1" ht="50.1" customHeight="1">
      <c r="A690" s="112" t="s">
        <v>796</v>
      </c>
      <c r="B690" s="113" t="s">
        <v>1251</v>
      </c>
      <c r="C690" s="46" t="s">
        <v>869</v>
      </c>
      <c r="D690" s="56" t="s">
        <v>769</v>
      </c>
      <c r="E690" s="14" t="s">
        <v>797</v>
      </c>
      <c r="F690" s="113" t="s">
        <v>450</v>
      </c>
      <c r="G690" s="46" t="s">
        <v>869</v>
      </c>
      <c r="H690" s="46" t="s">
        <v>33</v>
      </c>
      <c r="I690" s="57">
        <v>40909</v>
      </c>
      <c r="J690" s="114">
        <v>622.45000000000005</v>
      </c>
      <c r="K690" s="15">
        <f t="shared" ref="K690:K709" si="139">+J690*0.1</f>
        <v>62.245000000000005</v>
      </c>
      <c r="L690" s="15">
        <f t="shared" si="134"/>
        <v>560.20500000000004</v>
      </c>
      <c r="M690" s="16">
        <v>0</v>
      </c>
      <c r="N690" s="16">
        <v>0</v>
      </c>
      <c r="O690" s="16">
        <v>0</v>
      </c>
      <c r="P690" s="16">
        <v>0</v>
      </c>
      <c r="Q690" s="16">
        <v>0</v>
      </c>
      <c r="R690" s="16">
        <v>0</v>
      </c>
      <c r="S690" s="16">
        <v>0</v>
      </c>
      <c r="T690" s="16">
        <v>0</v>
      </c>
      <c r="U690" s="16">
        <v>0</v>
      </c>
      <c r="V690" s="16">
        <v>0</v>
      </c>
      <c r="W690" s="16">
        <v>0</v>
      </c>
      <c r="X690" s="16">
        <v>0</v>
      </c>
      <c r="Y690" s="16">
        <v>0</v>
      </c>
      <c r="Z690" s="16">
        <v>0</v>
      </c>
      <c r="AA690" s="62">
        <v>560.20000000000005</v>
      </c>
      <c r="AB690" s="15">
        <v>0</v>
      </c>
      <c r="AC690" s="16">
        <v>0</v>
      </c>
      <c r="AD690" s="16">
        <v>0</v>
      </c>
      <c r="AE690" s="16">
        <v>0</v>
      </c>
      <c r="AF690" s="16">
        <v>0</v>
      </c>
      <c r="AG690" s="16">
        <v>0</v>
      </c>
      <c r="AH690" s="16">
        <v>0</v>
      </c>
      <c r="AI690" s="16">
        <v>0</v>
      </c>
      <c r="AJ690" s="16">
        <v>0</v>
      </c>
      <c r="AK690" s="16">
        <v>0</v>
      </c>
      <c r="AL690" s="16"/>
      <c r="AM690" s="16"/>
      <c r="AN690" s="15">
        <f t="shared" si="138"/>
        <v>560.20000000000005</v>
      </c>
      <c r="AO690" s="16">
        <f t="shared" si="137"/>
        <v>62.25</v>
      </c>
      <c r="AP690" s="80" t="s">
        <v>1752</v>
      </c>
      <c r="AQ690" s="91" t="s">
        <v>1810</v>
      </c>
      <c r="AS690" s="48">
        <f t="shared" si="135"/>
        <v>4.9999999999954525E-3</v>
      </c>
    </row>
    <row r="691" spans="1:45" s="47" customFormat="1" ht="50.1" customHeight="1">
      <c r="A691" s="112" t="s">
        <v>788</v>
      </c>
      <c r="B691" s="113" t="s">
        <v>1251</v>
      </c>
      <c r="C691" s="46" t="s">
        <v>869</v>
      </c>
      <c r="D691" s="56" t="s">
        <v>769</v>
      </c>
      <c r="E691" s="185" t="s">
        <v>789</v>
      </c>
      <c r="F691" s="113" t="s">
        <v>450</v>
      </c>
      <c r="G691" s="46" t="s">
        <v>869</v>
      </c>
      <c r="H691" s="46" t="s">
        <v>33</v>
      </c>
      <c r="I691" s="57">
        <v>40909</v>
      </c>
      <c r="J691" s="114">
        <v>622.45000000000005</v>
      </c>
      <c r="K691" s="15">
        <f t="shared" si="139"/>
        <v>62.245000000000005</v>
      </c>
      <c r="L691" s="15">
        <f t="shared" si="134"/>
        <v>560.20500000000004</v>
      </c>
      <c r="M691" s="16">
        <v>0</v>
      </c>
      <c r="N691" s="16">
        <v>0</v>
      </c>
      <c r="O691" s="16">
        <v>0</v>
      </c>
      <c r="P691" s="16">
        <v>0</v>
      </c>
      <c r="Q691" s="16">
        <v>0</v>
      </c>
      <c r="R691" s="16">
        <v>0</v>
      </c>
      <c r="S691" s="16">
        <v>0</v>
      </c>
      <c r="T691" s="16">
        <v>0</v>
      </c>
      <c r="U691" s="16">
        <v>0</v>
      </c>
      <c r="V691" s="16">
        <v>0</v>
      </c>
      <c r="W691" s="16">
        <v>0</v>
      </c>
      <c r="X691" s="16">
        <v>0</v>
      </c>
      <c r="Y691" s="16">
        <v>0</v>
      </c>
      <c r="Z691" s="16">
        <v>0</v>
      </c>
      <c r="AA691" s="62">
        <v>560.20000000000005</v>
      </c>
      <c r="AB691" s="15">
        <v>0</v>
      </c>
      <c r="AC691" s="16">
        <v>0</v>
      </c>
      <c r="AD691" s="16">
        <v>0</v>
      </c>
      <c r="AE691" s="16">
        <v>0</v>
      </c>
      <c r="AF691" s="16">
        <v>0</v>
      </c>
      <c r="AG691" s="16">
        <v>0</v>
      </c>
      <c r="AH691" s="16">
        <v>0</v>
      </c>
      <c r="AI691" s="16">
        <v>0</v>
      </c>
      <c r="AJ691" s="16">
        <v>0</v>
      </c>
      <c r="AK691" s="16">
        <v>0</v>
      </c>
      <c r="AL691" s="16"/>
      <c r="AM691" s="16"/>
      <c r="AN691" s="15">
        <f t="shared" si="138"/>
        <v>560.20000000000005</v>
      </c>
      <c r="AO691" s="16">
        <f t="shared" si="137"/>
        <v>62.25</v>
      </c>
      <c r="AP691" s="80" t="s">
        <v>83</v>
      </c>
      <c r="AQ691" s="91" t="s">
        <v>1373</v>
      </c>
      <c r="AS691" s="48">
        <f t="shared" si="135"/>
        <v>4.9999999999954525E-3</v>
      </c>
    </row>
    <row r="692" spans="1:45" s="47" customFormat="1" ht="50.1" customHeight="1">
      <c r="A692" s="112" t="s">
        <v>822</v>
      </c>
      <c r="B692" s="113" t="s">
        <v>1251</v>
      </c>
      <c r="C692" s="46" t="s">
        <v>869</v>
      </c>
      <c r="D692" s="56" t="s">
        <v>769</v>
      </c>
      <c r="E692" s="14" t="s">
        <v>823</v>
      </c>
      <c r="F692" s="113" t="s">
        <v>450</v>
      </c>
      <c r="G692" s="46" t="s">
        <v>869</v>
      </c>
      <c r="H692" s="46" t="s">
        <v>33</v>
      </c>
      <c r="I692" s="57">
        <v>40909</v>
      </c>
      <c r="J692" s="114">
        <v>622.45000000000005</v>
      </c>
      <c r="K692" s="15">
        <f t="shared" si="139"/>
        <v>62.245000000000005</v>
      </c>
      <c r="L692" s="15">
        <f t="shared" si="134"/>
        <v>560.20500000000004</v>
      </c>
      <c r="M692" s="16">
        <v>0</v>
      </c>
      <c r="N692" s="16">
        <v>0</v>
      </c>
      <c r="O692" s="16">
        <v>0</v>
      </c>
      <c r="P692" s="16">
        <v>0</v>
      </c>
      <c r="Q692" s="16">
        <v>0</v>
      </c>
      <c r="R692" s="16">
        <v>0</v>
      </c>
      <c r="S692" s="16">
        <v>0</v>
      </c>
      <c r="T692" s="16">
        <v>0</v>
      </c>
      <c r="U692" s="16">
        <v>0</v>
      </c>
      <c r="V692" s="16">
        <v>0</v>
      </c>
      <c r="W692" s="16">
        <v>0</v>
      </c>
      <c r="X692" s="16">
        <v>0</v>
      </c>
      <c r="Y692" s="16">
        <v>0</v>
      </c>
      <c r="Z692" s="16">
        <v>0</v>
      </c>
      <c r="AA692" s="62">
        <v>560.20000000000005</v>
      </c>
      <c r="AB692" s="15">
        <v>0</v>
      </c>
      <c r="AC692" s="16">
        <v>0</v>
      </c>
      <c r="AD692" s="16">
        <v>0</v>
      </c>
      <c r="AE692" s="16">
        <v>0</v>
      </c>
      <c r="AF692" s="16">
        <v>0</v>
      </c>
      <c r="AG692" s="16">
        <v>0</v>
      </c>
      <c r="AH692" s="16">
        <v>0</v>
      </c>
      <c r="AI692" s="16">
        <v>0</v>
      </c>
      <c r="AJ692" s="16">
        <v>0</v>
      </c>
      <c r="AK692" s="16">
        <v>0</v>
      </c>
      <c r="AL692" s="16"/>
      <c r="AM692" s="16"/>
      <c r="AN692" s="15">
        <f t="shared" si="138"/>
        <v>560.20000000000005</v>
      </c>
      <c r="AO692" s="16">
        <f t="shared" si="137"/>
        <v>62.25</v>
      </c>
      <c r="AP692" s="80" t="s">
        <v>1345</v>
      </c>
      <c r="AQ692" s="91" t="s">
        <v>1096</v>
      </c>
      <c r="AS692" s="48">
        <f t="shared" si="135"/>
        <v>4.9999999999954525E-3</v>
      </c>
    </row>
    <row r="693" spans="1:45" s="47" customFormat="1" ht="50.1" customHeight="1">
      <c r="A693" s="112" t="s">
        <v>820</v>
      </c>
      <c r="B693" s="113" t="s">
        <v>1251</v>
      </c>
      <c r="C693" s="46" t="s">
        <v>869</v>
      </c>
      <c r="D693" s="56" t="s">
        <v>769</v>
      </c>
      <c r="E693" s="14" t="s">
        <v>821</v>
      </c>
      <c r="F693" s="113" t="s">
        <v>450</v>
      </c>
      <c r="G693" s="46" t="s">
        <v>869</v>
      </c>
      <c r="H693" s="46" t="s">
        <v>33</v>
      </c>
      <c r="I693" s="57">
        <v>40909</v>
      </c>
      <c r="J693" s="114">
        <v>622.45000000000005</v>
      </c>
      <c r="K693" s="15">
        <f t="shared" si="139"/>
        <v>62.245000000000005</v>
      </c>
      <c r="L693" s="15">
        <f t="shared" si="134"/>
        <v>560.20500000000004</v>
      </c>
      <c r="M693" s="16">
        <v>0</v>
      </c>
      <c r="N693" s="16">
        <v>0</v>
      </c>
      <c r="O693" s="16">
        <v>0</v>
      </c>
      <c r="P693" s="16">
        <v>0</v>
      </c>
      <c r="Q693" s="16">
        <v>0</v>
      </c>
      <c r="R693" s="16">
        <v>0</v>
      </c>
      <c r="S693" s="16">
        <v>0</v>
      </c>
      <c r="T693" s="16">
        <v>0</v>
      </c>
      <c r="U693" s="16">
        <v>0</v>
      </c>
      <c r="V693" s="16">
        <v>0</v>
      </c>
      <c r="W693" s="16">
        <v>0</v>
      </c>
      <c r="X693" s="16">
        <v>0</v>
      </c>
      <c r="Y693" s="16">
        <v>0</v>
      </c>
      <c r="Z693" s="16">
        <v>0</v>
      </c>
      <c r="AA693" s="62">
        <v>560.20000000000005</v>
      </c>
      <c r="AB693" s="15">
        <v>0</v>
      </c>
      <c r="AC693" s="16">
        <v>0</v>
      </c>
      <c r="AD693" s="16">
        <v>0</v>
      </c>
      <c r="AE693" s="16">
        <v>0</v>
      </c>
      <c r="AF693" s="16">
        <v>0</v>
      </c>
      <c r="AG693" s="16">
        <v>0</v>
      </c>
      <c r="AH693" s="16">
        <v>0</v>
      </c>
      <c r="AI693" s="16">
        <v>0</v>
      </c>
      <c r="AJ693" s="16">
        <v>0</v>
      </c>
      <c r="AK693" s="16">
        <v>0</v>
      </c>
      <c r="AL693" s="16"/>
      <c r="AM693" s="16"/>
      <c r="AN693" s="15">
        <f t="shared" si="138"/>
        <v>560.20000000000005</v>
      </c>
      <c r="AO693" s="16">
        <f t="shared" si="137"/>
        <v>62.25</v>
      </c>
      <c r="AP693" s="80" t="s">
        <v>1375</v>
      </c>
      <c r="AQ693" s="91" t="s">
        <v>1374</v>
      </c>
      <c r="AS693" s="48">
        <f t="shared" si="135"/>
        <v>4.9999999999954525E-3</v>
      </c>
    </row>
    <row r="694" spans="1:45" s="47" customFormat="1" ht="50.1" customHeight="1">
      <c r="A694" s="112" t="s">
        <v>824</v>
      </c>
      <c r="B694" s="113" t="s">
        <v>1251</v>
      </c>
      <c r="C694" s="46" t="s">
        <v>869</v>
      </c>
      <c r="D694" s="56" t="s">
        <v>769</v>
      </c>
      <c r="E694" s="14" t="s">
        <v>825</v>
      </c>
      <c r="F694" s="113" t="s">
        <v>450</v>
      </c>
      <c r="G694" s="46" t="s">
        <v>869</v>
      </c>
      <c r="H694" s="46" t="s">
        <v>33</v>
      </c>
      <c r="I694" s="57">
        <v>40909</v>
      </c>
      <c r="J694" s="114">
        <v>622.45000000000005</v>
      </c>
      <c r="K694" s="15">
        <f t="shared" si="139"/>
        <v>62.245000000000005</v>
      </c>
      <c r="L694" s="15">
        <f t="shared" si="134"/>
        <v>560.20500000000004</v>
      </c>
      <c r="M694" s="16">
        <v>0</v>
      </c>
      <c r="N694" s="16">
        <v>0</v>
      </c>
      <c r="O694" s="16">
        <v>0</v>
      </c>
      <c r="P694" s="16">
        <v>0</v>
      </c>
      <c r="Q694" s="16">
        <v>0</v>
      </c>
      <c r="R694" s="16">
        <v>0</v>
      </c>
      <c r="S694" s="16">
        <v>0</v>
      </c>
      <c r="T694" s="16">
        <v>0</v>
      </c>
      <c r="U694" s="16">
        <v>0</v>
      </c>
      <c r="V694" s="16">
        <v>0</v>
      </c>
      <c r="W694" s="16">
        <v>0</v>
      </c>
      <c r="X694" s="16">
        <v>0</v>
      </c>
      <c r="Y694" s="16">
        <v>0</v>
      </c>
      <c r="Z694" s="16">
        <v>0</v>
      </c>
      <c r="AA694" s="62">
        <v>560.20000000000005</v>
      </c>
      <c r="AB694" s="15">
        <v>0</v>
      </c>
      <c r="AC694" s="16">
        <v>0</v>
      </c>
      <c r="AD694" s="16">
        <v>0</v>
      </c>
      <c r="AE694" s="16">
        <v>0</v>
      </c>
      <c r="AF694" s="16">
        <v>0</v>
      </c>
      <c r="AG694" s="16">
        <v>0</v>
      </c>
      <c r="AH694" s="16">
        <v>0</v>
      </c>
      <c r="AI694" s="16">
        <v>0</v>
      </c>
      <c r="AJ694" s="16">
        <v>0</v>
      </c>
      <c r="AK694" s="16">
        <v>0</v>
      </c>
      <c r="AL694" s="16"/>
      <c r="AM694" s="16"/>
      <c r="AN694" s="15">
        <f t="shared" si="138"/>
        <v>560.20000000000005</v>
      </c>
      <c r="AO694" s="16">
        <f t="shared" si="137"/>
        <v>62.25</v>
      </c>
      <c r="AP694" s="80" t="s">
        <v>1533</v>
      </c>
      <c r="AQ694" s="91" t="s">
        <v>1295</v>
      </c>
      <c r="AS694" s="48">
        <f t="shared" si="135"/>
        <v>4.9999999999954525E-3</v>
      </c>
    </row>
    <row r="695" spans="1:45" s="47" customFormat="1" ht="50.1" customHeight="1">
      <c r="A695" s="112" t="s">
        <v>809</v>
      </c>
      <c r="B695" s="113" t="s">
        <v>1251</v>
      </c>
      <c r="C695" s="46" t="s">
        <v>869</v>
      </c>
      <c r="D695" s="56" t="s">
        <v>769</v>
      </c>
      <c r="E695" s="14" t="s">
        <v>810</v>
      </c>
      <c r="F695" s="113" t="s">
        <v>450</v>
      </c>
      <c r="G695" s="46" t="s">
        <v>869</v>
      </c>
      <c r="H695" s="46" t="s">
        <v>33</v>
      </c>
      <c r="I695" s="57">
        <v>40909</v>
      </c>
      <c r="J695" s="114">
        <v>622.45000000000005</v>
      </c>
      <c r="K695" s="15">
        <f t="shared" si="139"/>
        <v>62.245000000000005</v>
      </c>
      <c r="L695" s="15">
        <f t="shared" si="134"/>
        <v>560.20500000000004</v>
      </c>
      <c r="M695" s="16">
        <v>0</v>
      </c>
      <c r="N695" s="16">
        <v>0</v>
      </c>
      <c r="O695" s="16">
        <v>0</v>
      </c>
      <c r="P695" s="16">
        <v>0</v>
      </c>
      <c r="Q695" s="16">
        <v>0</v>
      </c>
      <c r="R695" s="16">
        <v>0</v>
      </c>
      <c r="S695" s="16">
        <v>0</v>
      </c>
      <c r="T695" s="16">
        <v>0</v>
      </c>
      <c r="U695" s="16">
        <v>0</v>
      </c>
      <c r="V695" s="16">
        <v>0</v>
      </c>
      <c r="W695" s="16">
        <v>0</v>
      </c>
      <c r="X695" s="16">
        <v>0</v>
      </c>
      <c r="Y695" s="16">
        <v>0</v>
      </c>
      <c r="Z695" s="16">
        <v>0</v>
      </c>
      <c r="AA695" s="62">
        <v>560.20000000000005</v>
      </c>
      <c r="AB695" s="15">
        <v>0</v>
      </c>
      <c r="AC695" s="16">
        <v>0</v>
      </c>
      <c r="AD695" s="16">
        <v>0</v>
      </c>
      <c r="AE695" s="16">
        <v>0</v>
      </c>
      <c r="AF695" s="16">
        <v>0</v>
      </c>
      <c r="AG695" s="16">
        <v>0</v>
      </c>
      <c r="AH695" s="16">
        <v>0</v>
      </c>
      <c r="AI695" s="16">
        <v>0</v>
      </c>
      <c r="AJ695" s="16">
        <v>0</v>
      </c>
      <c r="AK695" s="16">
        <v>0</v>
      </c>
      <c r="AL695" s="16"/>
      <c r="AM695" s="16"/>
      <c r="AN695" s="15">
        <f t="shared" si="138"/>
        <v>560.20000000000005</v>
      </c>
      <c r="AO695" s="16">
        <f t="shared" si="137"/>
        <v>62.25</v>
      </c>
      <c r="AP695" s="80" t="s">
        <v>1334</v>
      </c>
      <c r="AQ695" s="91" t="s">
        <v>1897</v>
      </c>
      <c r="AS695" s="48">
        <f t="shared" si="135"/>
        <v>4.9999999999954525E-3</v>
      </c>
    </row>
    <row r="696" spans="1:45" s="47" customFormat="1" ht="50.1" customHeight="1">
      <c r="A696" s="112" t="s">
        <v>793</v>
      </c>
      <c r="B696" s="113" t="s">
        <v>1251</v>
      </c>
      <c r="C696" s="46" t="s">
        <v>869</v>
      </c>
      <c r="D696" s="56" t="s">
        <v>769</v>
      </c>
      <c r="E696" s="185" t="s">
        <v>795</v>
      </c>
      <c r="F696" s="113" t="s">
        <v>794</v>
      </c>
      <c r="G696" s="46" t="s">
        <v>869</v>
      </c>
      <c r="H696" s="46" t="s">
        <v>33</v>
      </c>
      <c r="I696" s="57">
        <v>40909</v>
      </c>
      <c r="J696" s="114">
        <v>622.45000000000005</v>
      </c>
      <c r="K696" s="15">
        <f t="shared" si="139"/>
        <v>62.245000000000005</v>
      </c>
      <c r="L696" s="15">
        <f t="shared" si="134"/>
        <v>560.20500000000004</v>
      </c>
      <c r="M696" s="16">
        <v>0</v>
      </c>
      <c r="N696" s="16">
        <v>0</v>
      </c>
      <c r="O696" s="16">
        <v>0</v>
      </c>
      <c r="P696" s="16">
        <v>0</v>
      </c>
      <c r="Q696" s="16">
        <v>0</v>
      </c>
      <c r="R696" s="16">
        <v>0</v>
      </c>
      <c r="S696" s="16">
        <v>0</v>
      </c>
      <c r="T696" s="16">
        <v>0</v>
      </c>
      <c r="U696" s="16">
        <v>0</v>
      </c>
      <c r="V696" s="16">
        <v>0</v>
      </c>
      <c r="W696" s="16">
        <v>0</v>
      </c>
      <c r="X696" s="16">
        <v>0</v>
      </c>
      <c r="Y696" s="16">
        <v>0</v>
      </c>
      <c r="Z696" s="16">
        <v>0</v>
      </c>
      <c r="AA696" s="62">
        <v>560.20000000000005</v>
      </c>
      <c r="AB696" s="15">
        <v>0</v>
      </c>
      <c r="AC696" s="16">
        <v>0</v>
      </c>
      <c r="AD696" s="16">
        <v>0</v>
      </c>
      <c r="AE696" s="16">
        <v>0</v>
      </c>
      <c r="AF696" s="16">
        <v>0</v>
      </c>
      <c r="AG696" s="16">
        <v>0</v>
      </c>
      <c r="AH696" s="16">
        <v>0</v>
      </c>
      <c r="AI696" s="16">
        <v>0</v>
      </c>
      <c r="AJ696" s="16">
        <v>0</v>
      </c>
      <c r="AK696" s="16">
        <v>0</v>
      </c>
      <c r="AL696" s="16"/>
      <c r="AM696" s="16"/>
      <c r="AN696" s="15">
        <f t="shared" si="138"/>
        <v>560.20000000000005</v>
      </c>
      <c r="AO696" s="16">
        <f t="shared" si="137"/>
        <v>62.25</v>
      </c>
      <c r="AP696" s="81" t="s">
        <v>1375</v>
      </c>
      <c r="AQ696" s="91" t="s">
        <v>1374</v>
      </c>
      <c r="AS696" s="48">
        <f t="shared" si="135"/>
        <v>4.9999999999954525E-3</v>
      </c>
    </row>
    <row r="697" spans="1:45" s="47" customFormat="1" ht="50.1" customHeight="1">
      <c r="A697" s="112" t="s">
        <v>807</v>
      </c>
      <c r="B697" s="113" t="s">
        <v>2318</v>
      </c>
      <c r="C697" s="46" t="s">
        <v>869</v>
      </c>
      <c r="D697" s="56" t="s">
        <v>769</v>
      </c>
      <c r="E697" s="14" t="s">
        <v>808</v>
      </c>
      <c r="F697" s="113" t="s">
        <v>450</v>
      </c>
      <c r="G697" s="46" t="s">
        <v>869</v>
      </c>
      <c r="H697" s="46" t="s">
        <v>33</v>
      </c>
      <c r="I697" s="57">
        <v>40909</v>
      </c>
      <c r="J697" s="114">
        <v>622.45000000000005</v>
      </c>
      <c r="K697" s="15">
        <f t="shared" si="139"/>
        <v>62.245000000000005</v>
      </c>
      <c r="L697" s="15">
        <f t="shared" si="134"/>
        <v>560.20500000000004</v>
      </c>
      <c r="M697" s="16">
        <v>0</v>
      </c>
      <c r="N697" s="16">
        <v>0</v>
      </c>
      <c r="O697" s="16">
        <v>0</v>
      </c>
      <c r="P697" s="16">
        <v>0</v>
      </c>
      <c r="Q697" s="16">
        <v>0</v>
      </c>
      <c r="R697" s="16">
        <v>0</v>
      </c>
      <c r="S697" s="16">
        <v>0</v>
      </c>
      <c r="T697" s="16">
        <v>0</v>
      </c>
      <c r="U697" s="16">
        <v>0</v>
      </c>
      <c r="V697" s="16">
        <v>0</v>
      </c>
      <c r="W697" s="16">
        <v>0</v>
      </c>
      <c r="X697" s="16">
        <v>0</v>
      </c>
      <c r="Y697" s="16">
        <v>0</v>
      </c>
      <c r="Z697" s="16">
        <v>0</v>
      </c>
      <c r="AA697" s="62">
        <v>560.20000000000005</v>
      </c>
      <c r="AB697" s="15">
        <v>0</v>
      </c>
      <c r="AC697" s="16">
        <v>0</v>
      </c>
      <c r="AD697" s="16">
        <v>0</v>
      </c>
      <c r="AE697" s="16">
        <v>0</v>
      </c>
      <c r="AF697" s="16">
        <v>0</v>
      </c>
      <c r="AG697" s="16">
        <v>0</v>
      </c>
      <c r="AH697" s="16">
        <v>0</v>
      </c>
      <c r="AI697" s="16">
        <v>0</v>
      </c>
      <c r="AJ697" s="16">
        <v>0</v>
      </c>
      <c r="AK697" s="16">
        <v>0</v>
      </c>
      <c r="AL697" s="16"/>
      <c r="AM697" s="16"/>
      <c r="AN697" s="15">
        <f t="shared" si="138"/>
        <v>560.20000000000005</v>
      </c>
      <c r="AO697" s="16">
        <f t="shared" si="137"/>
        <v>62.25</v>
      </c>
      <c r="AP697" s="80" t="s">
        <v>1375</v>
      </c>
      <c r="AQ697" s="91" t="s">
        <v>1374</v>
      </c>
      <c r="AS697" s="48">
        <f t="shared" si="135"/>
        <v>4.9999999999954525E-3</v>
      </c>
    </row>
    <row r="698" spans="1:45" s="47" customFormat="1" ht="50.1" customHeight="1">
      <c r="A698" s="112" t="s">
        <v>803</v>
      </c>
      <c r="B698" s="113" t="s">
        <v>1251</v>
      </c>
      <c r="C698" s="46" t="s">
        <v>869</v>
      </c>
      <c r="D698" s="56" t="s">
        <v>769</v>
      </c>
      <c r="E698" s="14" t="s">
        <v>804</v>
      </c>
      <c r="F698" s="113" t="s">
        <v>450</v>
      </c>
      <c r="G698" s="46" t="s">
        <v>869</v>
      </c>
      <c r="H698" s="46" t="s">
        <v>33</v>
      </c>
      <c r="I698" s="57">
        <v>40909</v>
      </c>
      <c r="J698" s="114">
        <v>622.45000000000005</v>
      </c>
      <c r="K698" s="15">
        <f t="shared" si="139"/>
        <v>62.245000000000005</v>
      </c>
      <c r="L698" s="15">
        <f t="shared" si="134"/>
        <v>560.20500000000004</v>
      </c>
      <c r="M698" s="16">
        <v>0</v>
      </c>
      <c r="N698" s="16">
        <v>0</v>
      </c>
      <c r="O698" s="16">
        <v>0</v>
      </c>
      <c r="P698" s="16">
        <v>0</v>
      </c>
      <c r="Q698" s="16">
        <v>0</v>
      </c>
      <c r="R698" s="16">
        <v>0</v>
      </c>
      <c r="S698" s="16">
        <v>0</v>
      </c>
      <c r="T698" s="16">
        <v>0</v>
      </c>
      <c r="U698" s="16">
        <v>0</v>
      </c>
      <c r="V698" s="16">
        <v>0</v>
      </c>
      <c r="W698" s="16">
        <v>0</v>
      </c>
      <c r="X698" s="16">
        <v>0</v>
      </c>
      <c r="Y698" s="16">
        <v>0</v>
      </c>
      <c r="Z698" s="16">
        <v>0</v>
      </c>
      <c r="AA698" s="62">
        <v>560.20000000000005</v>
      </c>
      <c r="AB698" s="15">
        <v>0</v>
      </c>
      <c r="AC698" s="16">
        <v>0</v>
      </c>
      <c r="AD698" s="16">
        <v>0</v>
      </c>
      <c r="AE698" s="16">
        <v>0</v>
      </c>
      <c r="AF698" s="16">
        <v>0</v>
      </c>
      <c r="AG698" s="16">
        <v>0</v>
      </c>
      <c r="AH698" s="16">
        <v>0</v>
      </c>
      <c r="AI698" s="16">
        <v>0</v>
      </c>
      <c r="AJ698" s="16">
        <v>0</v>
      </c>
      <c r="AK698" s="16">
        <v>0</v>
      </c>
      <c r="AL698" s="16"/>
      <c r="AM698" s="16"/>
      <c r="AN698" s="15">
        <f t="shared" si="138"/>
        <v>560.20000000000005</v>
      </c>
      <c r="AO698" s="16">
        <f t="shared" si="137"/>
        <v>62.25</v>
      </c>
      <c r="AP698" s="80" t="s">
        <v>1315</v>
      </c>
      <c r="AQ698" s="91" t="s">
        <v>1316</v>
      </c>
      <c r="AS698" s="48">
        <f t="shared" si="135"/>
        <v>4.9999999999954525E-3</v>
      </c>
    </row>
    <row r="699" spans="1:45" s="47" customFormat="1" ht="50.1" customHeight="1">
      <c r="A699" s="112" t="s">
        <v>827</v>
      </c>
      <c r="B699" s="113" t="s">
        <v>1251</v>
      </c>
      <c r="C699" s="46" t="s">
        <v>869</v>
      </c>
      <c r="D699" s="56" t="s">
        <v>769</v>
      </c>
      <c r="E699" s="56" t="s">
        <v>829</v>
      </c>
      <c r="F699" s="56" t="s">
        <v>828</v>
      </c>
      <c r="G699" s="46" t="s">
        <v>869</v>
      </c>
      <c r="H699" s="46" t="s">
        <v>33</v>
      </c>
      <c r="I699" s="57">
        <v>40909</v>
      </c>
      <c r="J699" s="114">
        <v>622.45000000000005</v>
      </c>
      <c r="K699" s="15">
        <f t="shared" si="139"/>
        <v>62.245000000000005</v>
      </c>
      <c r="L699" s="15">
        <f t="shared" si="134"/>
        <v>560.20500000000004</v>
      </c>
      <c r="M699" s="16">
        <v>0</v>
      </c>
      <c r="N699" s="16">
        <v>0</v>
      </c>
      <c r="O699" s="16">
        <v>0</v>
      </c>
      <c r="P699" s="16">
        <v>0</v>
      </c>
      <c r="Q699" s="16">
        <v>0</v>
      </c>
      <c r="R699" s="16">
        <v>0</v>
      </c>
      <c r="S699" s="16">
        <v>0</v>
      </c>
      <c r="T699" s="16">
        <v>0</v>
      </c>
      <c r="U699" s="16">
        <v>0</v>
      </c>
      <c r="V699" s="16">
        <v>0</v>
      </c>
      <c r="W699" s="16">
        <v>0</v>
      </c>
      <c r="X699" s="16">
        <v>0</v>
      </c>
      <c r="Y699" s="16">
        <v>0</v>
      </c>
      <c r="Z699" s="16">
        <v>0</v>
      </c>
      <c r="AA699" s="62">
        <v>560.20000000000005</v>
      </c>
      <c r="AB699" s="15">
        <v>0</v>
      </c>
      <c r="AC699" s="16">
        <v>0</v>
      </c>
      <c r="AD699" s="16">
        <v>0</v>
      </c>
      <c r="AE699" s="16">
        <v>0</v>
      </c>
      <c r="AF699" s="16">
        <v>0</v>
      </c>
      <c r="AG699" s="16">
        <v>0</v>
      </c>
      <c r="AH699" s="16">
        <v>0</v>
      </c>
      <c r="AI699" s="16">
        <v>0</v>
      </c>
      <c r="AJ699" s="16">
        <v>0</v>
      </c>
      <c r="AK699" s="16">
        <v>0</v>
      </c>
      <c r="AL699" s="16"/>
      <c r="AM699" s="16"/>
      <c r="AN699" s="15">
        <f>SUM(M699:AM699)</f>
        <v>560.20000000000005</v>
      </c>
      <c r="AO699" s="16">
        <f t="shared" si="137"/>
        <v>62.25</v>
      </c>
      <c r="AP699" s="80" t="s">
        <v>1848</v>
      </c>
      <c r="AQ699" s="91" t="s">
        <v>1113</v>
      </c>
      <c r="AS699" s="48">
        <f t="shared" si="135"/>
        <v>4.9999999999954525E-3</v>
      </c>
    </row>
    <row r="700" spans="1:45" s="47" customFormat="1" ht="50.1" customHeight="1">
      <c r="A700" s="112" t="s">
        <v>811</v>
      </c>
      <c r="B700" s="113" t="s">
        <v>1251</v>
      </c>
      <c r="C700" s="46" t="s">
        <v>869</v>
      </c>
      <c r="D700" s="56" t="s">
        <v>769</v>
      </c>
      <c r="E700" s="56" t="s">
        <v>812</v>
      </c>
      <c r="F700" s="65" t="s">
        <v>483</v>
      </c>
      <c r="G700" s="46" t="s">
        <v>869</v>
      </c>
      <c r="H700" s="46" t="s">
        <v>33</v>
      </c>
      <c r="I700" s="57">
        <v>40909</v>
      </c>
      <c r="J700" s="114">
        <v>622.45000000000005</v>
      </c>
      <c r="K700" s="15">
        <f t="shared" si="139"/>
        <v>62.245000000000005</v>
      </c>
      <c r="L700" s="15">
        <f t="shared" si="134"/>
        <v>560.20500000000004</v>
      </c>
      <c r="M700" s="16">
        <v>0</v>
      </c>
      <c r="N700" s="16">
        <v>0</v>
      </c>
      <c r="O700" s="16">
        <v>0</v>
      </c>
      <c r="P700" s="16">
        <v>0</v>
      </c>
      <c r="Q700" s="16">
        <v>0</v>
      </c>
      <c r="R700" s="16">
        <v>0</v>
      </c>
      <c r="S700" s="16">
        <v>0</v>
      </c>
      <c r="T700" s="16">
        <v>0</v>
      </c>
      <c r="U700" s="16">
        <v>0</v>
      </c>
      <c r="V700" s="16">
        <v>0</v>
      </c>
      <c r="W700" s="16">
        <v>0</v>
      </c>
      <c r="X700" s="16">
        <v>0</v>
      </c>
      <c r="Y700" s="16">
        <v>0</v>
      </c>
      <c r="Z700" s="16">
        <v>0</v>
      </c>
      <c r="AA700" s="62">
        <v>560.20000000000005</v>
      </c>
      <c r="AB700" s="15">
        <v>0</v>
      </c>
      <c r="AC700" s="16">
        <v>0</v>
      </c>
      <c r="AD700" s="16">
        <v>0</v>
      </c>
      <c r="AE700" s="16">
        <v>0</v>
      </c>
      <c r="AF700" s="16">
        <v>0</v>
      </c>
      <c r="AG700" s="16">
        <v>0</v>
      </c>
      <c r="AH700" s="16">
        <v>0</v>
      </c>
      <c r="AI700" s="16">
        <v>0</v>
      </c>
      <c r="AJ700" s="16">
        <v>0</v>
      </c>
      <c r="AK700" s="16">
        <v>0</v>
      </c>
      <c r="AL700" s="16"/>
      <c r="AM700" s="16"/>
      <c r="AN700" s="15">
        <f t="shared" si="138"/>
        <v>560.20000000000005</v>
      </c>
      <c r="AO700" s="16">
        <f t="shared" si="137"/>
        <v>62.25</v>
      </c>
      <c r="AP700" s="80" t="s">
        <v>1765</v>
      </c>
      <c r="AQ700" s="91" t="s">
        <v>1828</v>
      </c>
      <c r="AS700" s="48">
        <f t="shared" si="135"/>
        <v>4.9999999999954525E-3</v>
      </c>
    </row>
    <row r="701" spans="1:45" s="47" customFormat="1" ht="50.1" customHeight="1">
      <c r="A701" s="112" t="s">
        <v>813</v>
      </c>
      <c r="B701" s="113" t="s">
        <v>1251</v>
      </c>
      <c r="C701" s="46" t="s">
        <v>869</v>
      </c>
      <c r="D701" s="56" t="s">
        <v>769</v>
      </c>
      <c r="E701" s="56" t="s">
        <v>814</v>
      </c>
      <c r="F701" s="65" t="s">
        <v>483</v>
      </c>
      <c r="G701" s="46" t="s">
        <v>869</v>
      </c>
      <c r="H701" s="46" t="s">
        <v>33</v>
      </c>
      <c r="I701" s="57">
        <v>40909</v>
      </c>
      <c r="J701" s="114">
        <v>622.45000000000005</v>
      </c>
      <c r="K701" s="15">
        <f t="shared" si="139"/>
        <v>62.245000000000005</v>
      </c>
      <c r="L701" s="15">
        <f t="shared" si="134"/>
        <v>560.20500000000004</v>
      </c>
      <c r="M701" s="16">
        <v>0</v>
      </c>
      <c r="N701" s="16">
        <v>0</v>
      </c>
      <c r="O701" s="16">
        <v>0</v>
      </c>
      <c r="P701" s="16">
        <v>0</v>
      </c>
      <c r="Q701" s="16">
        <v>0</v>
      </c>
      <c r="R701" s="16">
        <v>0</v>
      </c>
      <c r="S701" s="16">
        <v>0</v>
      </c>
      <c r="T701" s="16">
        <v>0</v>
      </c>
      <c r="U701" s="16">
        <v>0</v>
      </c>
      <c r="V701" s="16">
        <v>0</v>
      </c>
      <c r="W701" s="16">
        <v>0</v>
      </c>
      <c r="X701" s="16">
        <v>0</v>
      </c>
      <c r="Y701" s="16">
        <v>0</v>
      </c>
      <c r="Z701" s="16">
        <v>0</v>
      </c>
      <c r="AA701" s="62">
        <v>560.20000000000005</v>
      </c>
      <c r="AB701" s="15">
        <v>0</v>
      </c>
      <c r="AC701" s="16">
        <v>0</v>
      </c>
      <c r="AD701" s="16">
        <v>0</v>
      </c>
      <c r="AE701" s="16">
        <v>0</v>
      </c>
      <c r="AF701" s="16">
        <v>0</v>
      </c>
      <c r="AG701" s="16">
        <v>0</v>
      </c>
      <c r="AH701" s="16">
        <v>0</v>
      </c>
      <c r="AI701" s="16">
        <v>0</v>
      </c>
      <c r="AJ701" s="16">
        <v>0</v>
      </c>
      <c r="AK701" s="16">
        <v>0</v>
      </c>
      <c r="AL701" s="16"/>
      <c r="AM701" s="16"/>
      <c r="AN701" s="15">
        <f t="shared" si="138"/>
        <v>560.20000000000005</v>
      </c>
      <c r="AO701" s="16">
        <f t="shared" si="137"/>
        <v>62.25</v>
      </c>
      <c r="AP701" s="80" t="s">
        <v>1765</v>
      </c>
      <c r="AQ701" s="91" t="s">
        <v>1828</v>
      </c>
      <c r="AS701" s="48">
        <f t="shared" si="135"/>
        <v>4.9999999999954525E-3</v>
      </c>
    </row>
    <row r="702" spans="1:45" s="47" customFormat="1" ht="50.1" customHeight="1">
      <c r="A702" s="112" t="s">
        <v>798</v>
      </c>
      <c r="B702" s="113" t="s">
        <v>1251</v>
      </c>
      <c r="C702" s="46" t="s">
        <v>869</v>
      </c>
      <c r="D702" s="56" t="s">
        <v>769</v>
      </c>
      <c r="E702" s="14" t="s">
        <v>799</v>
      </c>
      <c r="F702" s="113" t="s">
        <v>450</v>
      </c>
      <c r="G702" s="46" t="s">
        <v>869</v>
      </c>
      <c r="H702" s="46" t="s">
        <v>33</v>
      </c>
      <c r="I702" s="57">
        <v>40909</v>
      </c>
      <c r="J702" s="114">
        <v>622.45000000000005</v>
      </c>
      <c r="K702" s="15">
        <f t="shared" si="139"/>
        <v>62.245000000000005</v>
      </c>
      <c r="L702" s="15">
        <f t="shared" si="134"/>
        <v>560.20500000000004</v>
      </c>
      <c r="M702" s="16">
        <v>0</v>
      </c>
      <c r="N702" s="16">
        <v>0</v>
      </c>
      <c r="O702" s="16">
        <v>0</v>
      </c>
      <c r="P702" s="16">
        <v>0</v>
      </c>
      <c r="Q702" s="16">
        <v>0</v>
      </c>
      <c r="R702" s="16">
        <v>0</v>
      </c>
      <c r="S702" s="16">
        <v>0</v>
      </c>
      <c r="T702" s="16">
        <v>0</v>
      </c>
      <c r="U702" s="16">
        <v>0</v>
      </c>
      <c r="V702" s="16">
        <v>0</v>
      </c>
      <c r="W702" s="16">
        <v>0</v>
      </c>
      <c r="X702" s="16">
        <v>0</v>
      </c>
      <c r="Y702" s="16">
        <v>0</v>
      </c>
      <c r="Z702" s="16">
        <v>0</v>
      </c>
      <c r="AA702" s="62">
        <v>560.20000000000005</v>
      </c>
      <c r="AB702" s="15">
        <v>0</v>
      </c>
      <c r="AC702" s="16">
        <v>0</v>
      </c>
      <c r="AD702" s="16">
        <v>0</v>
      </c>
      <c r="AE702" s="16">
        <v>0</v>
      </c>
      <c r="AF702" s="16">
        <v>0</v>
      </c>
      <c r="AG702" s="16">
        <v>0</v>
      </c>
      <c r="AH702" s="16">
        <v>0</v>
      </c>
      <c r="AI702" s="16">
        <v>0</v>
      </c>
      <c r="AJ702" s="16">
        <v>0</v>
      </c>
      <c r="AK702" s="16">
        <v>0</v>
      </c>
      <c r="AL702" s="16"/>
      <c r="AM702" s="16"/>
      <c r="AN702" s="15">
        <f t="shared" si="138"/>
        <v>560.20000000000005</v>
      </c>
      <c r="AO702" s="16">
        <f t="shared" si="137"/>
        <v>62.25</v>
      </c>
      <c r="AP702" s="80" t="s">
        <v>1344</v>
      </c>
      <c r="AQ702" s="91" t="s">
        <v>1376</v>
      </c>
      <c r="AS702" s="48">
        <f t="shared" si="135"/>
        <v>4.9999999999954525E-3</v>
      </c>
    </row>
    <row r="703" spans="1:45" s="47" customFormat="1" ht="50.1" customHeight="1">
      <c r="A703" s="112" t="s">
        <v>817</v>
      </c>
      <c r="B703" s="113" t="s">
        <v>1251</v>
      </c>
      <c r="C703" s="46" t="s">
        <v>869</v>
      </c>
      <c r="D703" s="56" t="s">
        <v>769</v>
      </c>
      <c r="E703" s="56" t="s">
        <v>818</v>
      </c>
      <c r="F703" s="56" t="s">
        <v>450</v>
      </c>
      <c r="G703" s="46" t="s">
        <v>869</v>
      </c>
      <c r="H703" s="46" t="s">
        <v>33</v>
      </c>
      <c r="I703" s="57">
        <v>40909</v>
      </c>
      <c r="J703" s="114">
        <v>622.45000000000005</v>
      </c>
      <c r="K703" s="15">
        <f t="shared" si="139"/>
        <v>62.245000000000005</v>
      </c>
      <c r="L703" s="15">
        <f t="shared" si="134"/>
        <v>560.20500000000004</v>
      </c>
      <c r="M703" s="16">
        <v>0</v>
      </c>
      <c r="N703" s="16">
        <v>0</v>
      </c>
      <c r="O703" s="16">
        <v>0</v>
      </c>
      <c r="P703" s="16">
        <v>0</v>
      </c>
      <c r="Q703" s="16">
        <v>0</v>
      </c>
      <c r="R703" s="16">
        <v>0</v>
      </c>
      <c r="S703" s="16">
        <v>0</v>
      </c>
      <c r="T703" s="16">
        <v>0</v>
      </c>
      <c r="U703" s="16">
        <v>0</v>
      </c>
      <c r="V703" s="16">
        <v>0</v>
      </c>
      <c r="W703" s="16">
        <v>0</v>
      </c>
      <c r="X703" s="16">
        <v>0</v>
      </c>
      <c r="Y703" s="16">
        <v>0</v>
      </c>
      <c r="Z703" s="16">
        <v>0</v>
      </c>
      <c r="AA703" s="62">
        <v>560.20000000000005</v>
      </c>
      <c r="AB703" s="15">
        <v>0</v>
      </c>
      <c r="AC703" s="16">
        <v>0</v>
      </c>
      <c r="AD703" s="16">
        <v>0</v>
      </c>
      <c r="AE703" s="16">
        <v>0</v>
      </c>
      <c r="AF703" s="16">
        <v>0</v>
      </c>
      <c r="AG703" s="16">
        <v>0</v>
      </c>
      <c r="AH703" s="16">
        <v>0</v>
      </c>
      <c r="AI703" s="16">
        <v>0</v>
      </c>
      <c r="AJ703" s="16">
        <v>0</v>
      </c>
      <c r="AK703" s="16">
        <v>0</v>
      </c>
      <c r="AL703" s="16"/>
      <c r="AM703" s="16"/>
      <c r="AN703" s="15">
        <f t="shared" si="138"/>
        <v>560.20000000000005</v>
      </c>
      <c r="AO703" s="16">
        <f t="shared" si="137"/>
        <v>62.25</v>
      </c>
      <c r="AP703" s="80" t="s">
        <v>1297</v>
      </c>
      <c r="AQ703" s="91" t="s">
        <v>1939</v>
      </c>
      <c r="AS703" s="48">
        <f t="shared" si="135"/>
        <v>4.9999999999954525E-3</v>
      </c>
    </row>
    <row r="704" spans="1:45" s="47" customFormat="1" ht="84.75" customHeight="1">
      <c r="A704" s="112" t="s">
        <v>805</v>
      </c>
      <c r="B704" s="113" t="s">
        <v>1251</v>
      </c>
      <c r="C704" s="46" t="s">
        <v>869</v>
      </c>
      <c r="D704" s="56" t="s">
        <v>769</v>
      </c>
      <c r="E704" s="14" t="s">
        <v>806</v>
      </c>
      <c r="F704" s="113" t="s">
        <v>450</v>
      </c>
      <c r="G704" s="46" t="s">
        <v>869</v>
      </c>
      <c r="H704" s="46" t="s">
        <v>33</v>
      </c>
      <c r="I704" s="57">
        <v>40909</v>
      </c>
      <c r="J704" s="114">
        <v>622.45000000000005</v>
      </c>
      <c r="K704" s="15">
        <f t="shared" si="139"/>
        <v>62.245000000000005</v>
      </c>
      <c r="L704" s="15">
        <f t="shared" si="134"/>
        <v>560.20500000000004</v>
      </c>
      <c r="M704" s="16">
        <v>0</v>
      </c>
      <c r="N704" s="16">
        <v>0</v>
      </c>
      <c r="O704" s="16">
        <v>0</v>
      </c>
      <c r="P704" s="16">
        <v>0</v>
      </c>
      <c r="Q704" s="16">
        <v>0</v>
      </c>
      <c r="R704" s="16">
        <v>0</v>
      </c>
      <c r="S704" s="16">
        <v>0</v>
      </c>
      <c r="T704" s="16">
        <v>0</v>
      </c>
      <c r="U704" s="16">
        <v>0</v>
      </c>
      <c r="V704" s="16">
        <v>0</v>
      </c>
      <c r="W704" s="16">
        <v>0</v>
      </c>
      <c r="X704" s="16">
        <v>0</v>
      </c>
      <c r="Y704" s="16">
        <v>0</v>
      </c>
      <c r="Z704" s="16">
        <v>0</v>
      </c>
      <c r="AA704" s="62">
        <v>560.20000000000005</v>
      </c>
      <c r="AB704" s="15">
        <v>0</v>
      </c>
      <c r="AC704" s="16">
        <v>0</v>
      </c>
      <c r="AD704" s="16">
        <v>0</v>
      </c>
      <c r="AE704" s="16">
        <v>0</v>
      </c>
      <c r="AF704" s="16">
        <v>0</v>
      </c>
      <c r="AG704" s="16">
        <v>0</v>
      </c>
      <c r="AH704" s="16">
        <v>0</v>
      </c>
      <c r="AI704" s="16">
        <v>0</v>
      </c>
      <c r="AJ704" s="16">
        <v>0</v>
      </c>
      <c r="AK704" s="16">
        <v>0</v>
      </c>
      <c r="AL704" s="16"/>
      <c r="AM704" s="16"/>
      <c r="AN704" s="15">
        <f t="shared" si="138"/>
        <v>560.20000000000005</v>
      </c>
      <c r="AO704" s="16">
        <f t="shared" ref="AO704:AO709" si="140">J704-AN704</f>
        <v>62.25</v>
      </c>
      <c r="AP704" s="80" t="s">
        <v>1301</v>
      </c>
      <c r="AQ704" s="91" t="s">
        <v>129</v>
      </c>
      <c r="AS704" s="48">
        <f t="shared" si="135"/>
        <v>4.9999999999954525E-3</v>
      </c>
    </row>
    <row r="705" spans="1:45" s="47" customFormat="1" ht="50.1" customHeight="1">
      <c r="A705" s="112" t="s">
        <v>800</v>
      </c>
      <c r="B705" s="113" t="s">
        <v>2318</v>
      </c>
      <c r="C705" s="46" t="s">
        <v>869</v>
      </c>
      <c r="D705" s="56" t="s">
        <v>769</v>
      </c>
      <c r="E705" s="14" t="s">
        <v>801</v>
      </c>
      <c r="F705" s="113" t="s">
        <v>450</v>
      </c>
      <c r="G705" s="46" t="s">
        <v>869</v>
      </c>
      <c r="H705" s="46" t="s">
        <v>33</v>
      </c>
      <c r="I705" s="57">
        <v>40909</v>
      </c>
      <c r="J705" s="114">
        <v>622.45000000000005</v>
      </c>
      <c r="K705" s="15">
        <f t="shared" si="139"/>
        <v>62.245000000000005</v>
      </c>
      <c r="L705" s="15">
        <f t="shared" si="134"/>
        <v>560.20500000000004</v>
      </c>
      <c r="M705" s="16">
        <v>0</v>
      </c>
      <c r="N705" s="16">
        <v>0</v>
      </c>
      <c r="O705" s="16">
        <v>0</v>
      </c>
      <c r="P705" s="16">
        <v>0</v>
      </c>
      <c r="Q705" s="16">
        <v>0</v>
      </c>
      <c r="R705" s="16">
        <v>0</v>
      </c>
      <c r="S705" s="16">
        <v>0</v>
      </c>
      <c r="T705" s="16">
        <v>0</v>
      </c>
      <c r="U705" s="16">
        <v>0</v>
      </c>
      <c r="V705" s="16">
        <v>0</v>
      </c>
      <c r="W705" s="16">
        <v>0</v>
      </c>
      <c r="X705" s="16">
        <v>0</v>
      </c>
      <c r="Y705" s="16">
        <v>0</v>
      </c>
      <c r="Z705" s="16">
        <v>0</v>
      </c>
      <c r="AA705" s="62">
        <v>560.20000000000005</v>
      </c>
      <c r="AB705" s="15">
        <v>0</v>
      </c>
      <c r="AC705" s="16">
        <v>0</v>
      </c>
      <c r="AD705" s="16">
        <v>0</v>
      </c>
      <c r="AE705" s="16">
        <v>0</v>
      </c>
      <c r="AF705" s="16">
        <v>0</v>
      </c>
      <c r="AG705" s="16">
        <v>0</v>
      </c>
      <c r="AH705" s="16">
        <v>0</v>
      </c>
      <c r="AI705" s="16">
        <v>0</v>
      </c>
      <c r="AJ705" s="16">
        <v>0</v>
      </c>
      <c r="AK705" s="16">
        <v>0</v>
      </c>
      <c r="AL705" s="16"/>
      <c r="AM705" s="16"/>
      <c r="AN705" s="15">
        <f t="shared" si="138"/>
        <v>560.20000000000005</v>
      </c>
      <c r="AO705" s="16">
        <f t="shared" si="140"/>
        <v>62.25</v>
      </c>
      <c r="AP705" s="80" t="s">
        <v>1301</v>
      </c>
      <c r="AQ705" s="91" t="s">
        <v>129</v>
      </c>
      <c r="AS705" s="48">
        <f t="shared" si="135"/>
        <v>4.9999999999954525E-3</v>
      </c>
    </row>
    <row r="706" spans="1:45" s="47" customFormat="1" ht="50.1" customHeight="1">
      <c r="A706" s="112" t="s">
        <v>830</v>
      </c>
      <c r="B706" s="113" t="s">
        <v>1251</v>
      </c>
      <c r="C706" s="46" t="s">
        <v>869</v>
      </c>
      <c r="D706" s="56" t="s">
        <v>769</v>
      </c>
      <c r="E706" s="56" t="s">
        <v>831</v>
      </c>
      <c r="F706" s="56" t="s">
        <v>826</v>
      </c>
      <c r="G706" s="46" t="s">
        <v>869</v>
      </c>
      <c r="H706" s="46" t="s">
        <v>33</v>
      </c>
      <c r="I706" s="57">
        <v>40909</v>
      </c>
      <c r="J706" s="114">
        <v>622.45000000000005</v>
      </c>
      <c r="K706" s="15">
        <f t="shared" si="139"/>
        <v>62.245000000000005</v>
      </c>
      <c r="L706" s="15">
        <f t="shared" si="134"/>
        <v>560.20500000000004</v>
      </c>
      <c r="M706" s="16">
        <v>0</v>
      </c>
      <c r="N706" s="16">
        <v>0</v>
      </c>
      <c r="O706" s="16">
        <v>0</v>
      </c>
      <c r="P706" s="16">
        <v>0</v>
      </c>
      <c r="Q706" s="16">
        <v>0</v>
      </c>
      <c r="R706" s="16">
        <v>0</v>
      </c>
      <c r="S706" s="16">
        <v>0</v>
      </c>
      <c r="T706" s="16">
        <v>0</v>
      </c>
      <c r="U706" s="16">
        <v>0</v>
      </c>
      <c r="V706" s="16">
        <v>0</v>
      </c>
      <c r="W706" s="16">
        <v>0</v>
      </c>
      <c r="X706" s="16">
        <v>0</v>
      </c>
      <c r="Y706" s="16">
        <v>0</v>
      </c>
      <c r="Z706" s="16">
        <v>0</v>
      </c>
      <c r="AA706" s="62">
        <v>560.20000000000005</v>
      </c>
      <c r="AB706" s="15">
        <v>0</v>
      </c>
      <c r="AC706" s="16">
        <v>0</v>
      </c>
      <c r="AD706" s="16">
        <v>0</v>
      </c>
      <c r="AE706" s="16">
        <v>0</v>
      </c>
      <c r="AF706" s="16">
        <v>0</v>
      </c>
      <c r="AG706" s="16">
        <v>0</v>
      </c>
      <c r="AH706" s="16">
        <v>0</v>
      </c>
      <c r="AI706" s="16">
        <v>0</v>
      </c>
      <c r="AJ706" s="16">
        <v>0</v>
      </c>
      <c r="AK706" s="16">
        <v>0</v>
      </c>
      <c r="AL706" s="16"/>
      <c r="AM706" s="16"/>
      <c r="AN706" s="15">
        <f t="shared" si="138"/>
        <v>560.20000000000005</v>
      </c>
      <c r="AO706" s="16">
        <f t="shared" si="140"/>
        <v>62.25</v>
      </c>
      <c r="AP706" s="80" t="s">
        <v>1765</v>
      </c>
      <c r="AQ706" s="91" t="s">
        <v>1828</v>
      </c>
      <c r="AS706" s="48">
        <f t="shared" si="135"/>
        <v>4.9999999999954525E-3</v>
      </c>
    </row>
    <row r="707" spans="1:45" s="47" customFormat="1" ht="50.1" customHeight="1">
      <c r="A707" s="72" t="s">
        <v>757</v>
      </c>
      <c r="B707" s="56" t="s">
        <v>756</v>
      </c>
      <c r="C707" s="46" t="s">
        <v>869</v>
      </c>
      <c r="D707" s="56" t="s">
        <v>758</v>
      </c>
      <c r="E707" s="56" t="s">
        <v>759</v>
      </c>
      <c r="F707" s="56" t="s">
        <v>430</v>
      </c>
      <c r="G707" s="46" t="s">
        <v>869</v>
      </c>
      <c r="H707" s="46" t="s">
        <v>1622</v>
      </c>
      <c r="I707" s="57">
        <v>40909</v>
      </c>
      <c r="J707" s="62">
        <v>9800</v>
      </c>
      <c r="K707" s="15">
        <f t="shared" si="139"/>
        <v>980</v>
      </c>
      <c r="L707" s="16">
        <f t="shared" ref="L707" si="141">J707-K707</f>
        <v>8820</v>
      </c>
      <c r="M707" s="16">
        <v>0</v>
      </c>
      <c r="N707" s="16">
        <v>0</v>
      </c>
      <c r="O707" s="16">
        <v>0</v>
      </c>
      <c r="P707" s="16">
        <v>0</v>
      </c>
      <c r="Q707" s="16">
        <v>0</v>
      </c>
      <c r="R707" s="16">
        <v>0</v>
      </c>
      <c r="S707" s="16">
        <v>0</v>
      </c>
      <c r="T707" s="16">
        <v>0</v>
      </c>
      <c r="U707" s="16">
        <v>0</v>
      </c>
      <c r="V707" s="16">
        <v>0</v>
      </c>
      <c r="W707" s="16">
        <v>0</v>
      </c>
      <c r="X707" s="16">
        <v>0</v>
      </c>
      <c r="Y707" s="16">
        <v>0</v>
      </c>
      <c r="Z707" s="16">
        <v>0</v>
      </c>
      <c r="AA707" s="15">
        <v>8820</v>
      </c>
      <c r="AB707" s="15">
        <v>0</v>
      </c>
      <c r="AC707" s="16">
        <v>0</v>
      </c>
      <c r="AD707" s="16">
        <v>0</v>
      </c>
      <c r="AE707" s="16">
        <v>0</v>
      </c>
      <c r="AF707" s="16">
        <v>0</v>
      </c>
      <c r="AG707" s="16">
        <v>0</v>
      </c>
      <c r="AH707" s="16">
        <v>0</v>
      </c>
      <c r="AI707" s="16">
        <v>0</v>
      </c>
      <c r="AJ707" s="16">
        <v>0</v>
      </c>
      <c r="AK707" s="16">
        <v>0</v>
      </c>
      <c r="AL707" s="16"/>
      <c r="AM707" s="16"/>
      <c r="AN707" s="15">
        <f t="shared" si="138"/>
        <v>8820</v>
      </c>
      <c r="AO707" s="16">
        <f t="shared" si="140"/>
        <v>980</v>
      </c>
      <c r="AP707" s="80" t="s">
        <v>119</v>
      </c>
      <c r="AQ707" s="91" t="s">
        <v>155</v>
      </c>
      <c r="AS707" s="48">
        <f t="shared" si="135"/>
        <v>0</v>
      </c>
    </row>
    <row r="708" spans="1:45" s="47" customFormat="1" ht="50.1" customHeight="1">
      <c r="A708" s="72" t="s">
        <v>835</v>
      </c>
      <c r="B708" s="56" t="s">
        <v>834</v>
      </c>
      <c r="C708" s="46" t="s">
        <v>869</v>
      </c>
      <c r="D708" s="56" t="s">
        <v>836</v>
      </c>
      <c r="E708" s="56" t="s">
        <v>895</v>
      </c>
      <c r="F708" s="56">
        <v>12825</v>
      </c>
      <c r="G708" s="46" t="s">
        <v>869</v>
      </c>
      <c r="H708" s="46" t="s">
        <v>1622</v>
      </c>
      <c r="I708" s="57">
        <v>40909</v>
      </c>
      <c r="J708" s="62">
        <v>5156.7</v>
      </c>
      <c r="K708" s="15">
        <f t="shared" si="139"/>
        <v>515.66999999999996</v>
      </c>
      <c r="L708" s="16">
        <f>J708-K708</f>
        <v>4641.03</v>
      </c>
      <c r="M708" s="16">
        <v>0</v>
      </c>
      <c r="N708" s="16">
        <v>0</v>
      </c>
      <c r="O708" s="16">
        <v>0</v>
      </c>
      <c r="P708" s="16">
        <v>0</v>
      </c>
      <c r="Q708" s="16">
        <v>0</v>
      </c>
      <c r="R708" s="16">
        <v>0</v>
      </c>
      <c r="S708" s="16">
        <v>0</v>
      </c>
      <c r="T708" s="16">
        <v>0</v>
      </c>
      <c r="U708" s="16">
        <v>0</v>
      </c>
      <c r="V708" s="16">
        <v>0</v>
      </c>
      <c r="W708" s="16">
        <v>0</v>
      </c>
      <c r="X708" s="16">
        <v>0</v>
      </c>
      <c r="Y708" s="16">
        <v>0</v>
      </c>
      <c r="Z708" s="16">
        <v>0</v>
      </c>
      <c r="AA708" s="15">
        <v>4641.03</v>
      </c>
      <c r="AB708" s="15">
        <v>0</v>
      </c>
      <c r="AC708" s="16">
        <v>0</v>
      </c>
      <c r="AD708" s="16">
        <v>0</v>
      </c>
      <c r="AE708" s="16">
        <v>0</v>
      </c>
      <c r="AF708" s="16">
        <v>0</v>
      </c>
      <c r="AG708" s="16">
        <v>0</v>
      </c>
      <c r="AH708" s="16">
        <v>0</v>
      </c>
      <c r="AI708" s="16">
        <v>0</v>
      </c>
      <c r="AJ708" s="16">
        <v>0</v>
      </c>
      <c r="AK708" s="16">
        <v>0</v>
      </c>
      <c r="AL708" s="16"/>
      <c r="AM708" s="16"/>
      <c r="AN708" s="15">
        <f t="shared" si="138"/>
        <v>4641.03</v>
      </c>
      <c r="AO708" s="16">
        <f t="shared" si="140"/>
        <v>515.67000000000007</v>
      </c>
      <c r="AP708" s="80" t="s">
        <v>1117</v>
      </c>
      <c r="AQ708" s="91" t="s">
        <v>1371</v>
      </c>
      <c r="AS708" s="48">
        <f t="shared" si="135"/>
        <v>0</v>
      </c>
    </row>
    <row r="709" spans="1:45" s="47" customFormat="1" ht="50.1" customHeight="1" thickBot="1">
      <c r="A709" s="193" t="s">
        <v>752</v>
      </c>
      <c r="B709" s="194" t="s">
        <v>751</v>
      </c>
      <c r="C709" s="174" t="s">
        <v>869</v>
      </c>
      <c r="D709" s="195" t="s">
        <v>753</v>
      </c>
      <c r="E709" s="195" t="s">
        <v>754</v>
      </c>
      <c r="F709" s="195" t="s">
        <v>755</v>
      </c>
      <c r="G709" s="174" t="s">
        <v>869</v>
      </c>
      <c r="H709" s="174" t="s">
        <v>1622</v>
      </c>
      <c r="I709" s="196">
        <v>40909</v>
      </c>
      <c r="J709" s="197">
        <v>7000</v>
      </c>
      <c r="K709" s="152">
        <f t="shared" si="139"/>
        <v>700</v>
      </c>
      <c r="L709" s="197">
        <f>J709-K709</f>
        <v>6300</v>
      </c>
      <c r="M709" s="197">
        <v>0</v>
      </c>
      <c r="N709" s="197">
        <v>0</v>
      </c>
      <c r="O709" s="197">
        <v>0</v>
      </c>
      <c r="P709" s="197">
        <v>0</v>
      </c>
      <c r="Q709" s="197">
        <v>0</v>
      </c>
      <c r="R709" s="197">
        <v>0</v>
      </c>
      <c r="S709" s="197">
        <v>0</v>
      </c>
      <c r="T709" s="197">
        <v>0</v>
      </c>
      <c r="U709" s="197">
        <v>0</v>
      </c>
      <c r="V709" s="197">
        <v>0</v>
      </c>
      <c r="W709" s="197">
        <v>0</v>
      </c>
      <c r="X709" s="197">
        <v>0</v>
      </c>
      <c r="Y709" s="197">
        <v>0</v>
      </c>
      <c r="Z709" s="197">
        <v>0</v>
      </c>
      <c r="AA709" s="152">
        <v>6300</v>
      </c>
      <c r="AB709" s="152">
        <v>0</v>
      </c>
      <c r="AC709" s="197">
        <v>0</v>
      </c>
      <c r="AD709" s="197">
        <v>0</v>
      </c>
      <c r="AE709" s="197">
        <v>0</v>
      </c>
      <c r="AF709" s="197">
        <v>0</v>
      </c>
      <c r="AG709" s="197">
        <v>0</v>
      </c>
      <c r="AH709" s="197">
        <v>0</v>
      </c>
      <c r="AI709" s="197">
        <v>0</v>
      </c>
      <c r="AJ709" s="197">
        <v>0</v>
      </c>
      <c r="AK709" s="197">
        <v>0</v>
      </c>
      <c r="AL709" s="197"/>
      <c r="AM709" s="197"/>
      <c r="AN709" s="15">
        <f t="shared" si="138"/>
        <v>6300</v>
      </c>
      <c r="AO709" s="197">
        <f t="shared" si="140"/>
        <v>700</v>
      </c>
      <c r="AP709" s="82" t="s">
        <v>1117</v>
      </c>
      <c r="AQ709" s="92" t="s">
        <v>1367</v>
      </c>
      <c r="AS709" s="48">
        <f t="shared" si="135"/>
        <v>0</v>
      </c>
    </row>
    <row r="710" spans="1:45" s="8" customFormat="1" ht="50.1" customHeight="1" thickBot="1">
      <c r="A710" s="242" t="s">
        <v>569</v>
      </c>
      <c r="B710" s="243"/>
      <c r="C710" s="243"/>
      <c r="D710" s="243"/>
      <c r="E710" s="243"/>
      <c r="F710" s="243"/>
      <c r="G710" s="243"/>
      <c r="H710" s="246"/>
      <c r="I710" s="53"/>
      <c r="J710" s="23">
        <f t="shared" ref="J710:AO710" si="142">SUM(J598:J709)</f>
        <v>206488.18000000043</v>
      </c>
      <c r="K710" s="23">
        <f t="shared" si="142"/>
        <v>20648.817999999963</v>
      </c>
      <c r="L710" s="23">
        <f t="shared" si="142"/>
        <v>185839.36199999953</v>
      </c>
      <c r="M710" s="23">
        <f t="shared" si="142"/>
        <v>0</v>
      </c>
      <c r="N710" s="23">
        <f t="shared" si="142"/>
        <v>281.83</v>
      </c>
      <c r="O710" s="23">
        <f t="shared" si="142"/>
        <v>324.53999999999996</v>
      </c>
      <c r="P710" s="23">
        <f t="shared" si="142"/>
        <v>566.08999999999992</v>
      </c>
      <c r="Q710" s="23">
        <f t="shared" si="142"/>
        <v>1349.8999999999999</v>
      </c>
      <c r="R710" s="23">
        <f t="shared" si="142"/>
        <v>3733.3399999999997</v>
      </c>
      <c r="S710" s="23">
        <f t="shared" si="142"/>
        <v>2982.4900000000002</v>
      </c>
      <c r="T710" s="23">
        <f t="shared" si="142"/>
        <v>3211.4705720000002</v>
      </c>
      <c r="U710" s="23">
        <f t="shared" si="142"/>
        <v>2824.1299999999997</v>
      </c>
      <c r="V710" s="23">
        <f t="shared" si="142"/>
        <v>3012.13</v>
      </c>
      <c r="W710" s="23">
        <f t="shared" si="142"/>
        <v>3054.1099999999997</v>
      </c>
      <c r="X710" s="23">
        <f t="shared" si="142"/>
        <v>3471.73</v>
      </c>
      <c r="Y710" s="23">
        <f t="shared" si="142"/>
        <v>4266.58</v>
      </c>
      <c r="Z710" s="23">
        <f t="shared" si="142"/>
        <v>9240.19</v>
      </c>
      <c r="AA710" s="23">
        <f t="shared" si="142"/>
        <v>48938.390000000029</v>
      </c>
      <c r="AB710" s="23">
        <f t="shared" si="142"/>
        <v>0</v>
      </c>
      <c r="AC710" s="23">
        <f t="shared" si="142"/>
        <v>13896.100000000004</v>
      </c>
      <c r="AD710" s="23">
        <f t="shared" si="142"/>
        <v>16931.940000000002</v>
      </c>
      <c r="AE710" s="23">
        <f t="shared" si="142"/>
        <v>15708.640000000001</v>
      </c>
      <c r="AF710" s="23">
        <f t="shared" si="142"/>
        <v>0</v>
      </c>
      <c r="AG710" s="23">
        <f t="shared" si="142"/>
        <v>12062.36</v>
      </c>
      <c r="AH710" s="23">
        <f t="shared" si="142"/>
        <v>0</v>
      </c>
      <c r="AI710" s="23">
        <f t="shared" si="142"/>
        <v>10171.780000000002</v>
      </c>
      <c r="AJ710" s="23">
        <f t="shared" si="142"/>
        <v>6174.84</v>
      </c>
      <c r="AK710" s="23">
        <f t="shared" si="142"/>
        <v>3049.61</v>
      </c>
      <c r="AL710" s="23">
        <f t="shared" si="142"/>
        <v>3516.36</v>
      </c>
      <c r="AM710" s="23">
        <f t="shared" si="142"/>
        <v>2148.8499999999995</v>
      </c>
      <c r="AN710" s="23">
        <f t="shared" si="142"/>
        <v>170917.40057200036</v>
      </c>
      <c r="AO710" s="54">
        <f t="shared" si="142"/>
        <v>27294.769428</v>
      </c>
      <c r="AP710" s="101"/>
      <c r="AQ710" s="100"/>
      <c r="AS710" s="34"/>
    </row>
    <row r="711" spans="1:45" s="47" customFormat="1" ht="50.1" customHeight="1">
      <c r="A711" s="198" t="s">
        <v>996</v>
      </c>
      <c r="B711" s="199" t="s">
        <v>978</v>
      </c>
      <c r="C711" s="170" t="s">
        <v>109</v>
      </c>
      <c r="D711" s="199" t="s">
        <v>979</v>
      </c>
      <c r="E711" s="199" t="s">
        <v>980</v>
      </c>
      <c r="F711" s="199" t="s">
        <v>980</v>
      </c>
      <c r="G711" s="170" t="s">
        <v>1104</v>
      </c>
      <c r="H711" s="170" t="s">
        <v>25</v>
      </c>
      <c r="I711" s="184">
        <v>41456</v>
      </c>
      <c r="J711" s="200">
        <v>774</v>
      </c>
      <c r="K711" s="200">
        <f t="shared" ref="K711:K738" si="143">+J711*0.1</f>
        <v>77.400000000000006</v>
      </c>
      <c r="L711" s="139">
        <f t="shared" ref="L711:L738" si="144">+J711-K711</f>
        <v>696.6</v>
      </c>
      <c r="M711" s="179">
        <v>0</v>
      </c>
      <c r="N711" s="179">
        <v>0</v>
      </c>
      <c r="O711" s="179">
        <v>0</v>
      </c>
      <c r="P711" s="179">
        <v>0</v>
      </c>
      <c r="Q711" s="179">
        <v>0</v>
      </c>
      <c r="R711" s="179">
        <v>0</v>
      </c>
      <c r="S711" s="179">
        <v>0</v>
      </c>
      <c r="T711" s="179">
        <v>0</v>
      </c>
      <c r="U711" s="179">
        <v>0</v>
      </c>
      <c r="V711" s="179">
        <v>0</v>
      </c>
      <c r="W711" s="179">
        <v>0</v>
      </c>
      <c r="X711" s="179">
        <v>0</v>
      </c>
      <c r="Y711" s="179">
        <v>0</v>
      </c>
      <c r="Z711" s="179">
        <v>0</v>
      </c>
      <c r="AA711" s="139">
        <v>0</v>
      </c>
      <c r="AB711" s="179">
        <v>0</v>
      </c>
      <c r="AC711" s="179">
        <v>46.44</v>
      </c>
      <c r="AD711" s="179">
        <v>139.32</v>
      </c>
      <c r="AE711" s="179">
        <v>139.32</v>
      </c>
      <c r="AF711" s="179">
        <v>0</v>
      </c>
      <c r="AG711" s="179">
        <v>139.32</v>
      </c>
      <c r="AH711" s="179">
        <v>0</v>
      </c>
      <c r="AI711" s="179">
        <v>139.32</v>
      </c>
      <c r="AJ711" s="179">
        <v>92.88</v>
      </c>
      <c r="AK711" s="179">
        <v>0</v>
      </c>
      <c r="AL711" s="179"/>
      <c r="AM711" s="179"/>
      <c r="AN711" s="179">
        <f>SUM(M711:AM711)</f>
        <v>696.6</v>
      </c>
      <c r="AO711" s="179">
        <f t="shared" ref="AO711:AO738" si="145">J711-AN711</f>
        <v>77.399999999999977</v>
      </c>
      <c r="AP711" s="79" t="s">
        <v>1325</v>
      </c>
      <c r="AQ711" s="93" t="s">
        <v>1095</v>
      </c>
      <c r="AS711" s="48">
        <f t="shared" si="135"/>
        <v>0</v>
      </c>
    </row>
    <row r="712" spans="1:45" s="47" customFormat="1" ht="50.1" customHeight="1">
      <c r="A712" s="72" t="s">
        <v>977</v>
      </c>
      <c r="B712" s="56" t="s">
        <v>978</v>
      </c>
      <c r="C712" s="46" t="s">
        <v>109</v>
      </c>
      <c r="D712" s="56" t="s">
        <v>979</v>
      </c>
      <c r="E712" s="56" t="s">
        <v>980</v>
      </c>
      <c r="F712" s="56" t="s">
        <v>980</v>
      </c>
      <c r="G712" s="46" t="s">
        <v>1104</v>
      </c>
      <c r="H712" s="46" t="s">
        <v>25</v>
      </c>
      <c r="I712" s="57">
        <v>41456</v>
      </c>
      <c r="J712" s="62">
        <v>774</v>
      </c>
      <c r="K712" s="62">
        <f t="shared" si="143"/>
        <v>77.400000000000006</v>
      </c>
      <c r="L712" s="15">
        <f t="shared" si="144"/>
        <v>696.6</v>
      </c>
      <c r="M712" s="16">
        <v>0</v>
      </c>
      <c r="N712" s="16">
        <v>0</v>
      </c>
      <c r="O712" s="16">
        <v>0</v>
      </c>
      <c r="P712" s="16">
        <v>0</v>
      </c>
      <c r="Q712" s="16">
        <v>0</v>
      </c>
      <c r="R712" s="16">
        <v>0</v>
      </c>
      <c r="S712" s="16">
        <v>0</v>
      </c>
      <c r="T712" s="16">
        <v>0</v>
      </c>
      <c r="U712" s="16">
        <v>0</v>
      </c>
      <c r="V712" s="16">
        <v>0</v>
      </c>
      <c r="W712" s="16">
        <v>0</v>
      </c>
      <c r="X712" s="16">
        <v>0</v>
      </c>
      <c r="Y712" s="16">
        <v>0</v>
      </c>
      <c r="Z712" s="16">
        <v>0</v>
      </c>
      <c r="AA712" s="15">
        <v>0</v>
      </c>
      <c r="AB712" s="16">
        <v>0</v>
      </c>
      <c r="AC712" s="16">
        <v>46.44</v>
      </c>
      <c r="AD712" s="16">
        <v>139.32</v>
      </c>
      <c r="AE712" s="16">
        <v>139.32</v>
      </c>
      <c r="AF712" s="16">
        <v>0</v>
      </c>
      <c r="AG712" s="16">
        <v>139.32</v>
      </c>
      <c r="AH712" s="16">
        <v>0</v>
      </c>
      <c r="AI712" s="16">
        <v>139.32</v>
      </c>
      <c r="AJ712" s="16">
        <v>92.88</v>
      </c>
      <c r="AK712" s="16">
        <v>0</v>
      </c>
      <c r="AL712" s="16"/>
      <c r="AM712" s="16"/>
      <c r="AN712" s="179">
        <f t="shared" ref="AN712:AN730" si="146">SUM(M712:AM712)</f>
        <v>696.6</v>
      </c>
      <c r="AO712" s="16">
        <f t="shared" si="145"/>
        <v>77.399999999999977</v>
      </c>
      <c r="AP712" s="80" t="s">
        <v>1325</v>
      </c>
      <c r="AQ712" s="91" t="s">
        <v>1095</v>
      </c>
      <c r="AS712" s="48">
        <f t="shared" si="135"/>
        <v>0</v>
      </c>
    </row>
    <row r="713" spans="1:45" s="47" customFormat="1" ht="50.1" customHeight="1">
      <c r="A713" s="72" t="s">
        <v>981</v>
      </c>
      <c r="B713" s="56" t="s">
        <v>978</v>
      </c>
      <c r="C713" s="46" t="s">
        <v>109</v>
      </c>
      <c r="D713" s="56" t="s">
        <v>979</v>
      </c>
      <c r="E713" s="56" t="s">
        <v>980</v>
      </c>
      <c r="F713" s="56" t="s">
        <v>980</v>
      </c>
      <c r="G713" s="46" t="s">
        <v>1104</v>
      </c>
      <c r="H713" s="46" t="s">
        <v>25</v>
      </c>
      <c r="I713" s="57">
        <v>41456</v>
      </c>
      <c r="J713" s="62">
        <v>774</v>
      </c>
      <c r="K713" s="62">
        <f t="shared" si="143"/>
        <v>77.400000000000006</v>
      </c>
      <c r="L713" s="15">
        <f t="shared" si="144"/>
        <v>696.6</v>
      </c>
      <c r="M713" s="16">
        <v>0</v>
      </c>
      <c r="N713" s="16">
        <v>0</v>
      </c>
      <c r="O713" s="16">
        <v>0</v>
      </c>
      <c r="P713" s="16">
        <v>0</v>
      </c>
      <c r="Q713" s="16">
        <v>0</v>
      </c>
      <c r="R713" s="16">
        <v>0</v>
      </c>
      <c r="S713" s="16">
        <v>0</v>
      </c>
      <c r="T713" s="16">
        <v>0</v>
      </c>
      <c r="U713" s="16">
        <v>0</v>
      </c>
      <c r="V713" s="16">
        <v>0</v>
      </c>
      <c r="W713" s="16">
        <v>0</v>
      </c>
      <c r="X713" s="16">
        <v>0</v>
      </c>
      <c r="Y713" s="16">
        <v>0</v>
      </c>
      <c r="Z713" s="16">
        <v>0</v>
      </c>
      <c r="AA713" s="15">
        <v>0</v>
      </c>
      <c r="AB713" s="16">
        <v>0</v>
      </c>
      <c r="AC713" s="16">
        <v>46.44</v>
      </c>
      <c r="AD713" s="16">
        <v>139.32</v>
      </c>
      <c r="AE713" s="16">
        <v>139.32</v>
      </c>
      <c r="AF713" s="16">
        <v>0</v>
      </c>
      <c r="AG713" s="16">
        <v>139.32</v>
      </c>
      <c r="AH713" s="16">
        <v>0</v>
      </c>
      <c r="AI713" s="16">
        <v>139.32</v>
      </c>
      <c r="AJ713" s="16">
        <v>92.88</v>
      </c>
      <c r="AK713" s="16">
        <v>0</v>
      </c>
      <c r="AL713" s="16"/>
      <c r="AM713" s="16"/>
      <c r="AN713" s="179">
        <f t="shared" si="146"/>
        <v>696.6</v>
      </c>
      <c r="AO713" s="16">
        <f t="shared" si="145"/>
        <v>77.399999999999977</v>
      </c>
      <c r="AP713" s="80" t="s">
        <v>1325</v>
      </c>
      <c r="AQ713" s="91" t="s">
        <v>1095</v>
      </c>
      <c r="AS713" s="48">
        <f t="shared" si="135"/>
        <v>0</v>
      </c>
    </row>
    <row r="714" spans="1:45" s="47" customFormat="1" ht="50.1" customHeight="1">
      <c r="A714" s="72" t="s">
        <v>982</v>
      </c>
      <c r="B714" s="56" t="s">
        <v>978</v>
      </c>
      <c r="C714" s="46" t="s">
        <v>109</v>
      </c>
      <c r="D714" s="56" t="s">
        <v>979</v>
      </c>
      <c r="E714" s="56" t="s">
        <v>980</v>
      </c>
      <c r="F714" s="56" t="s">
        <v>980</v>
      </c>
      <c r="G714" s="46" t="s">
        <v>1104</v>
      </c>
      <c r="H714" s="46" t="s">
        <v>25</v>
      </c>
      <c r="I714" s="57">
        <v>41456</v>
      </c>
      <c r="J714" s="62">
        <v>774</v>
      </c>
      <c r="K714" s="62">
        <f t="shared" si="143"/>
        <v>77.400000000000006</v>
      </c>
      <c r="L714" s="15">
        <f t="shared" si="144"/>
        <v>696.6</v>
      </c>
      <c r="M714" s="16">
        <v>0</v>
      </c>
      <c r="N714" s="16">
        <v>0</v>
      </c>
      <c r="O714" s="16">
        <v>0</v>
      </c>
      <c r="P714" s="16">
        <v>0</v>
      </c>
      <c r="Q714" s="16">
        <v>0</v>
      </c>
      <c r="R714" s="16">
        <v>0</v>
      </c>
      <c r="S714" s="16">
        <v>0</v>
      </c>
      <c r="T714" s="16">
        <v>0</v>
      </c>
      <c r="U714" s="16">
        <v>0</v>
      </c>
      <c r="V714" s="16">
        <v>0</v>
      </c>
      <c r="W714" s="16">
        <v>0</v>
      </c>
      <c r="X714" s="16">
        <v>0</v>
      </c>
      <c r="Y714" s="16">
        <v>0</v>
      </c>
      <c r="Z714" s="16">
        <v>0</v>
      </c>
      <c r="AA714" s="15">
        <v>0</v>
      </c>
      <c r="AB714" s="16">
        <v>0</v>
      </c>
      <c r="AC714" s="16">
        <v>46.44</v>
      </c>
      <c r="AD714" s="16">
        <v>139.32</v>
      </c>
      <c r="AE714" s="16">
        <v>139.32</v>
      </c>
      <c r="AF714" s="16">
        <v>0</v>
      </c>
      <c r="AG714" s="16">
        <v>139.32</v>
      </c>
      <c r="AH714" s="16">
        <v>0</v>
      </c>
      <c r="AI714" s="16">
        <v>139.32</v>
      </c>
      <c r="AJ714" s="16">
        <v>92.88</v>
      </c>
      <c r="AK714" s="16">
        <v>0</v>
      </c>
      <c r="AL714" s="16"/>
      <c r="AM714" s="16"/>
      <c r="AN714" s="179">
        <f t="shared" si="146"/>
        <v>696.6</v>
      </c>
      <c r="AO714" s="16">
        <f t="shared" si="145"/>
        <v>77.399999999999977</v>
      </c>
      <c r="AP714" s="80" t="s">
        <v>1325</v>
      </c>
      <c r="AQ714" s="91" t="s">
        <v>1095</v>
      </c>
      <c r="AS714" s="48">
        <f t="shared" si="135"/>
        <v>0</v>
      </c>
    </row>
    <row r="715" spans="1:45" s="47" customFormat="1" ht="50.1" customHeight="1">
      <c r="A715" s="72" t="s">
        <v>983</v>
      </c>
      <c r="B715" s="56" t="s">
        <v>978</v>
      </c>
      <c r="C715" s="46" t="s">
        <v>109</v>
      </c>
      <c r="D715" s="56" t="s">
        <v>979</v>
      </c>
      <c r="E715" s="56" t="s">
        <v>980</v>
      </c>
      <c r="F715" s="56" t="s">
        <v>980</v>
      </c>
      <c r="G715" s="46" t="s">
        <v>1104</v>
      </c>
      <c r="H715" s="46" t="s">
        <v>25</v>
      </c>
      <c r="I715" s="57">
        <v>41456</v>
      </c>
      <c r="J715" s="62">
        <v>774</v>
      </c>
      <c r="K715" s="62">
        <f t="shared" si="143"/>
        <v>77.400000000000006</v>
      </c>
      <c r="L715" s="15">
        <f t="shared" si="144"/>
        <v>696.6</v>
      </c>
      <c r="M715" s="16">
        <v>0</v>
      </c>
      <c r="N715" s="16">
        <v>0</v>
      </c>
      <c r="O715" s="16">
        <v>0</v>
      </c>
      <c r="P715" s="16">
        <v>0</v>
      </c>
      <c r="Q715" s="16">
        <v>0</v>
      </c>
      <c r="R715" s="16">
        <v>0</v>
      </c>
      <c r="S715" s="16">
        <v>0</v>
      </c>
      <c r="T715" s="16">
        <v>0</v>
      </c>
      <c r="U715" s="16">
        <v>0</v>
      </c>
      <c r="V715" s="16">
        <v>0</v>
      </c>
      <c r="W715" s="16">
        <v>0</v>
      </c>
      <c r="X715" s="16">
        <v>0</v>
      </c>
      <c r="Y715" s="16">
        <v>0</v>
      </c>
      <c r="Z715" s="16">
        <v>0</v>
      </c>
      <c r="AA715" s="15">
        <v>0</v>
      </c>
      <c r="AB715" s="16">
        <v>0</v>
      </c>
      <c r="AC715" s="16">
        <v>46.44</v>
      </c>
      <c r="AD715" s="16">
        <v>139.32</v>
      </c>
      <c r="AE715" s="16">
        <v>139.32</v>
      </c>
      <c r="AF715" s="16">
        <v>0</v>
      </c>
      <c r="AG715" s="16">
        <v>139.32</v>
      </c>
      <c r="AH715" s="16">
        <v>0</v>
      </c>
      <c r="AI715" s="16">
        <v>139.32</v>
      </c>
      <c r="AJ715" s="16">
        <v>92.88</v>
      </c>
      <c r="AK715" s="16">
        <v>0</v>
      </c>
      <c r="AL715" s="16"/>
      <c r="AM715" s="16"/>
      <c r="AN715" s="179">
        <f t="shared" si="146"/>
        <v>696.6</v>
      </c>
      <c r="AO715" s="16">
        <f t="shared" si="145"/>
        <v>77.399999999999977</v>
      </c>
      <c r="AP715" s="80" t="s">
        <v>1325</v>
      </c>
      <c r="AQ715" s="91" t="s">
        <v>1095</v>
      </c>
      <c r="AS715" s="48">
        <f t="shared" si="135"/>
        <v>0</v>
      </c>
    </row>
    <row r="716" spans="1:45" s="47" customFormat="1" ht="50.1" customHeight="1">
      <c r="A716" s="72" t="s">
        <v>984</v>
      </c>
      <c r="B716" s="56" t="s">
        <v>978</v>
      </c>
      <c r="C716" s="46" t="s">
        <v>109</v>
      </c>
      <c r="D716" s="56" t="s">
        <v>979</v>
      </c>
      <c r="E716" s="56" t="s">
        <v>980</v>
      </c>
      <c r="F716" s="56" t="s">
        <v>980</v>
      </c>
      <c r="G716" s="46" t="s">
        <v>1104</v>
      </c>
      <c r="H716" s="46" t="s">
        <v>25</v>
      </c>
      <c r="I716" s="57">
        <v>41456</v>
      </c>
      <c r="J716" s="62">
        <v>774</v>
      </c>
      <c r="K716" s="62">
        <f t="shared" si="143"/>
        <v>77.400000000000006</v>
      </c>
      <c r="L716" s="15">
        <f t="shared" si="144"/>
        <v>696.6</v>
      </c>
      <c r="M716" s="16">
        <v>0</v>
      </c>
      <c r="N716" s="16">
        <v>0</v>
      </c>
      <c r="O716" s="16">
        <v>0</v>
      </c>
      <c r="P716" s="16">
        <v>0</v>
      </c>
      <c r="Q716" s="16">
        <v>0</v>
      </c>
      <c r="R716" s="16">
        <v>0</v>
      </c>
      <c r="S716" s="16">
        <v>0</v>
      </c>
      <c r="T716" s="16">
        <v>0</v>
      </c>
      <c r="U716" s="16">
        <v>0</v>
      </c>
      <c r="V716" s="16">
        <v>0</v>
      </c>
      <c r="W716" s="16">
        <v>0</v>
      </c>
      <c r="X716" s="16">
        <v>0</v>
      </c>
      <c r="Y716" s="16">
        <v>0</v>
      </c>
      <c r="Z716" s="16">
        <v>0</v>
      </c>
      <c r="AA716" s="15">
        <v>0</v>
      </c>
      <c r="AB716" s="16">
        <v>0</v>
      </c>
      <c r="AC716" s="16">
        <v>46.44</v>
      </c>
      <c r="AD716" s="16">
        <v>139.32</v>
      </c>
      <c r="AE716" s="16">
        <v>139.32</v>
      </c>
      <c r="AF716" s="16">
        <v>0</v>
      </c>
      <c r="AG716" s="16">
        <v>139.32</v>
      </c>
      <c r="AH716" s="16">
        <v>0</v>
      </c>
      <c r="AI716" s="16">
        <v>139.32</v>
      </c>
      <c r="AJ716" s="16">
        <v>92.88</v>
      </c>
      <c r="AK716" s="16">
        <v>0</v>
      </c>
      <c r="AL716" s="16"/>
      <c r="AM716" s="16"/>
      <c r="AN716" s="179">
        <f t="shared" si="146"/>
        <v>696.6</v>
      </c>
      <c r="AO716" s="16">
        <f t="shared" si="145"/>
        <v>77.399999999999977</v>
      </c>
      <c r="AP716" s="80" t="s">
        <v>1325</v>
      </c>
      <c r="AQ716" s="91" t="s">
        <v>1095</v>
      </c>
      <c r="AS716" s="48">
        <f t="shared" si="135"/>
        <v>0</v>
      </c>
    </row>
    <row r="717" spans="1:45" s="47" customFormat="1" ht="50.1" customHeight="1">
      <c r="A717" s="72" t="s">
        <v>985</v>
      </c>
      <c r="B717" s="56" t="s">
        <v>978</v>
      </c>
      <c r="C717" s="46" t="s">
        <v>109</v>
      </c>
      <c r="D717" s="56" t="s">
        <v>979</v>
      </c>
      <c r="E717" s="56" t="s">
        <v>980</v>
      </c>
      <c r="F717" s="56" t="s">
        <v>980</v>
      </c>
      <c r="G717" s="46" t="s">
        <v>1104</v>
      </c>
      <c r="H717" s="46" t="s">
        <v>25</v>
      </c>
      <c r="I717" s="57">
        <v>41456</v>
      </c>
      <c r="J717" s="62">
        <v>774</v>
      </c>
      <c r="K717" s="62">
        <f t="shared" si="143"/>
        <v>77.400000000000006</v>
      </c>
      <c r="L717" s="15">
        <f t="shared" si="144"/>
        <v>696.6</v>
      </c>
      <c r="M717" s="16">
        <v>0</v>
      </c>
      <c r="N717" s="16">
        <v>0</v>
      </c>
      <c r="O717" s="16">
        <v>0</v>
      </c>
      <c r="P717" s="16">
        <v>0</v>
      </c>
      <c r="Q717" s="16">
        <v>0</v>
      </c>
      <c r="R717" s="16">
        <v>0</v>
      </c>
      <c r="S717" s="16">
        <v>0</v>
      </c>
      <c r="T717" s="16">
        <v>0</v>
      </c>
      <c r="U717" s="16">
        <v>0</v>
      </c>
      <c r="V717" s="16">
        <v>0</v>
      </c>
      <c r="W717" s="16">
        <v>0</v>
      </c>
      <c r="X717" s="16">
        <v>0</v>
      </c>
      <c r="Y717" s="16">
        <v>0</v>
      </c>
      <c r="Z717" s="16">
        <v>0</v>
      </c>
      <c r="AA717" s="15">
        <v>0</v>
      </c>
      <c r="AB717" s="16">
        <v>0</v>
      </c>
      <c r="AC717" s="16">
        <v>46.44</v>
      </c>
      <c r="AD717" s="16">
        <v>139.32</v>
      </c>
      <c r="AE717" s="16">
        <v>139.32</v>
      </c>
      <c r="AF717" s="16">
        <v>0</v>
      </c>
      <c r="AG717" s="16">
        <v>139.32</v>
      </c>
      <c r="AH717" s="16">
        <v>0</v>
      </c>
      <c r="AI717" s="16">
        <v>139.32</v>
      </c>
      <c r="AJ717" s="16">
        <v>92.88</v>
      </c>
      <c r="AK717" s="16">
        <v>0</v>
      </c>
      <c r="AL717" s="16"/>
      <c r="AM717" s="16"/>
      <c r="AN717" s="179">
        <f t="shared" si="146"/>
        <v>696.6</v>
      </c>
      <c r="AO717" s="16">
        <f t="shared" si="145"/>
        <v>77.399999999999977</v>
      </c>
      <c r="AP717" s="80" t="s">
        <v>1325</v>
      </c>
      <c r="AQ717" s="91" t="s">
        <v>1095</v>
      </c>
      <c r="AS717" s="48">
        <f t="shared" si="135"/>
        <v>0</v>
      </c>
    </row>
    <row r="718" spans="1:45" s="47" customFormat="1" ht="50.1" customHeight="1">
      <c r="A718" s="72" t="s">
        <v>986</v>
      </c>
      <c r="B718" s="56" t="s">
        <v>978</v>
      </c>
      <c r="C718" s="46" t="s">
        <v>109</v>
      </c>
      <c r="D718" s="56" t="s">
        <v>979</v>
      </c>
      <c r="E718" s="56" t="s">
        <v>980</v>
      </c>
      <c r="F718" s="56" t="s">
        <v>980</v>
      </c>
      <c r="G718" s="46" t="s">
        <v>1104</v>
      </c>
      <c r="H718" s="46" t="s">
        <v>25</v>
      </c>
      <c r="I718" s="57">
        <v>41456</v>
      </c>
      <c r="J718" s="62">
        <v>774</v>
      </c>
      <c r="K718" s="62">
        <f t="shared" si="143"/>
        <v>77.400000000000006</v>
      </c>
      <c r="L718" s="15">
        <f t="shared" si="144"/>
        <v>696.6</v>
      </c>
      <c r="M718" s="16">
        <v>0</v>
      </c>
      <c r="N718" s="16">
        <v>0</v>
      </c>
      <c r="O718" s="16">
        <v>0</v>
      </c>
      <c r="P718" s="16">
        <v>0</v>
      </c>
      <c r="Q718" s="16">
        <v>0</v>
      </c>
      <c r="R718" s="16">
        <v>0</v>
      </c>
      <c r="S718" s="16">
        <v>0</v>
      </c>
      <c r="T718" s="16">
        <v>0</v>
      </c>
      <c r="U718" s="16">
        <v>0</v>
      </c>
      <c r="V718" s="16">
        <v>0</v>
      </c>
      <c r="W718" s="16">
        <v>0</v>
      </c>
      <c r="X718" s="16">
        <v>0</v>
      </c>
      <c r="Y718" s="16">
        <v>0</v>
      </c>
      <c r="Z718" s="16">
        <v>0</v>
      </c>
      <c r="AA718" s="15">
        <v>0</v>
      </c>
      <c r="AB718" s="16">
        <v>0</v>
      </c>
      <c r="AC718" s="16">
        <v>46.44</v>
      </c>
      <c r="AD718" s="16">
        <v>139.32</v>
      </c>
      <c r="AE718" s="16">
        <v>139.32</v>
      </c>
      <c r="AF718" s="16">
        <v>0</v>
      </c>
      <c r="AG718" s="16">
        <v>139.32</v>
      </c>
      <c r="AH718" s="16">
        <v>0</v>
      </c>
      <c r="AI718" s="16">
        <v>139.32</v>
      </c>
      <c r="AJ718" s="16">
        <v>92.88</v>
      </c>
      <c r="AK718" s="16">
        <v>0</v>
      </c>
      <c r="AL718" s="16"/>
      <c r="AM718" s="16"/>
      <c r="AN718" s="179">
        <f t="shared" si="146"/>
        <v>696.6</v>
      </c>
      <c r="AO718" s="16">
        <f t="shared" si="145"/>
        <v>77.399999999999977</v>
      </c>
      <c r="AP718" s="80" t="s">
        <v>1325</v>
      </c>
      <c r="AQ718" s="91" t="s">
        <v>1095</v>
      </c>
      <c r="AS718" s="48">
        <f t="shared" si="135"/>
        <v>0</v>
      </c>
    </row>
    <row r="719" spans="1:45" s="47" customFormat="1" ht="50.1" customHeight="1">
      <c r="A719" s="72" t="s">
        <v>987</v>
      </c>
      <c r="B719" s="56" t="s">
        <v>978</v>
      </c>
      <c r="C719" s="46" t="s">
        <v>109</v>
      </c>
      <c r="D719" s="56" t="s">
        <v>979</v>
      </c>
      <c r="E719" s="56" t="s">
        <v>980</v>
      </c>
      <c r="F719" s="56" t="s">
        <v>980</v>
      </c>
      <c r="G719" s="46" t="s">
        <v>1104</v>
      </c>
      <c r="H719" s="46" t="s">
        <v>25</v>
      </c>
      <c r="I719" s="57">
        <v>41456</v>
      </c>
      <c r="J719" s="62">
        <v>774</v>
      </c>
      <c r="K719" s="62">
        <f t="shared" si="143"/>
        <v>77.400000000000006</v>
      </c>
      <c r="L719" s="15">
        <f t="shared" si="144"/>
        <v>696.6</v>
      </c>
      <c r="M719" s="16">
        <v>0</v>
      </c>
      <c r="N719" s="16">
        <v>0</v>
      </c>
      <c r="O719" s="16">
        <v>0</v>
      </c>
      <c r="P719" s="16">
        <v>0</v>
      </c>
      <c r="Q719" s="16">
        <v>0</v>
      </c>
      <c r="R719" s="16">
        <v>0</v>
      </c>
      <c r="S719" s="16">
        <v>0</v>
      </c>
      <c r="T719" s="16">
        <v>0</v>
      </c>
      <c r="U719" s="16">
        <v>0</v>
      </c>
      <c r="V719" s="16">
        <v>0</v>
      </c>
      <c r="W719" s="16">
        <v>0</v>
      </c>
      <c r="X719" s="16">
        <v>0</v>
      </c>
      <c r="Y719" s="16">
        <v>0</v>
      </c>
      <c r="Z719" s="16">
        <v>0</v>
      </c>
      <c r="AA719" s="15">
        <v>0</v>
      </c>
      <c r="AB719" s="16">
        <v>0</v>
      </c>
      <c r="AC719" s="16">
        <v>46.44</v>
      </c>
      <c r="AD719" s="16">
        <v>139.32</v>
      </c>
      <c r="AE719" s="16">
        <v>139.32</v>
      </c>
      <c r="AF719" s="16">
        <v>0</v>
      </c>
      <c r="AG719" s="16">
        <v>139.32</v>
      </c>
      <c r="AH719" s="16">
        <v>0</v>
      </c>
      <c r="AI719" s="16">
        <v>139.32</v>
      </c>
      <c r="AJ719" s="16">
        <v>92.88</v>
      </c>
      <c r="AK719" s="16">
        <v>0</v>
      </c>
      <c r="AL719" s="16"/>
      <c r="AM719" s="16"/>
      <c r="AN719" s="179">
        <f t="shared" si="146"/>
        <v>696.6</v>
      </c>
      <c r="AO719" s="16">
        <f t="shared" si="145"/>
        <v>77.399999999999977</v>
      </c>
      <c r="AP719" s="80" t="s">
        <v>1325</v>
      </c>
      <c r="AQ719" s="91" t="s">
        <v>1095</v>
      </c>
      <c r="AS719" s="48">
        <f t="shared" si="135"/>
        <v>0</v>
      </c>
    </row>
    <row r="720" spans="1:45" s="47" customFormat="1" ht="50.1" customHeight="1">
      <c r="A720" s="72" t="s">
        <v>988</v>
      </c>
      <c r="B720" s="56" t="s">
        <v>978</v>
      </c>
      <c r="C720" s="46" t="s">
        <v>109</v>
      </c>
      <c r="D720" s="56" t="s">
        <v>979</v>
      </c>
      <c r="E720" s="56" t="s">
        <v>980</v>
      </c>
      <c r="F720" s="56" t="s">
        <v>980</v>
      </c>
      <c r="G720" s="46" t="s">
        <v>1104</v>
      </c>
      <c r="H720" s="46" t="s">
        <v>25</v>
      </c>
      <c r="I720" s="57">
        <v>41456</v>
      </c>
      <c r="J720" s="62">
        <v>774</v>
      </c>
      <c r="K720" s="62">
        <f t="shared" si="143"/>
        <v>77.400000000000006</v>
      </c>
      <c r="L720" s="15">
        <f t="shared" si="144"/>
        <v>696.6</v>
      </c>
      <c r="M720" s="16">
        <v>0</v>
      </c>
      <c r="N720" s="16">
        <v>0</v>
      </c>
      <c r="O720" s="16">
        <v>0</v>
      </c>
      <c r="P720" s="16">
        <v>0</v>
      </c>
      <c r="Q720" s="16">
        <v>0</v>
      </c>
      <c r="R720" s="16">
        <v>0</v>
      </c>
      <c r="S720" s="16">
        <v>0</v>
      </c>
      <c r="T720" s="16">
        <v>0</v>
      </c>
      <c r="U720" s="16">
        <v>0</v>
      </c>
      <c r="V720" s="16">
        <v>0</v>
      </c>
      <c r="W720" s="16">
        <v>0</v>
      </c>
      <c r="X720" s="16">
        <v>0</v>
      </c>
      <c r="Y720" s="16">
        <v>0</v>
      </c>
      <c r="Z720" s="16">
        <v>0</v>
      </c>
      <c r="AA720" s="15">
        <v>0</v>
      </c>
      <c r="AB720" s="16">
        <v>0</v>
      </c>
      <c r="AC720" s="16">
        <v>46.44</v>
      </c>
      <c r="AD720" s="16">
        <v>139.32</v>
      </c>
      <c r="AE720" s="16">
        <v>139.32</v>
      </c>
      <c r="AF720" s="16">
        <v>0</v>
      </c>
      <c r="AG720" s="16">
        <v>139.32</v>
      </c>
      <c r="AH720" s="16">
        <v>0</v>
      </c>
      <c r="AI720" s="16">
        <v>139.32</v>
      </c>
      <c r="AJ720" s="16">
        <v>92.88</v>
      </c>
      <c r="AK720" s="16">
        <v>0</v>
      </c>
      <c r="AL720" s="16"/>
      <c r="AM720" s="16"/>
      <c r="AN720" s="179">
        <f t="shared" si="146"/>
        <v>696.6</v>
      </c>
      <c r="AO720" s="16">
        <f t="shared" si="145"/>
        <v>77.399999999999977</v>
      </c>
      <c r="AP720" s="80" t="s">
        <v>1325</v>
      </c>
      <c r="AQ720" s="91" t="s">
        <v>1095</v>
      </c>
      <c r="AS720" s="48">
        <f t="shared" si="135"/>
        <v>0</v>
      </c>
    </row>
    <row r="721" spans="1:45" s="47" customFormat="1" ht="50.1" customHeight="1">
      <c r="A721" s="72" t="s">
        <v>989</v>
      </c>
      <c r="B721" s="56" t="s">
        <v>978</v>
      </c>
      <c r="C721" s="46" t="s">
        <v>109</v>
      </c>
      <c r="D721" s="56" t="s">
        <v>979</v>
      </c>
      <c r="E721" s="56" t="s">
        <v>980</v>
      </c>
      <c r="F721" s="56" t="s">
        <v>980</v>
      </c>
      <c r="G721" s="46" t="s">
        <v>1104</v>
      </c>
      <c r="H721" s="46" t="s">
        <v>25</v>
      </c>
      <c r="I721" s="57">
        <v>41456</v>
      </c>
      <c r="J721" s="62">
        <v>774</v>
      </c>
      <c r="K721" s="62">
        <f t="shared" si="143"/>
        <v>77.400000000000006</v>
      </c>
      <c r="L721" s="15">
        <f t="shared" si="144"/>
        <v>696.6</v>
      </c>
      <c r="M721" s="16">
        <v>0</v>
      </c>
      <c r="N721" s="16">
        <v>0</v>
      </c>
      <c r="O721" s="16">
        <v>0</v>
      </c>
      <c r="P721" s="16">
        <v>0</v>
      </c>
      <c r="Q721" s="16">
        <v>0</v>
      </c>
      <c r="R721" s="16">
        <v>0</v>
      </c>
      <c r="S721" s="16">
        <v>0</v>
      </c>
      <c r="T721" s="16">
        <v>0</v>
      </c>
      <c r="U721" s="16">
        <v>0</v>
      </c>
      <c r="V721" s="16">
        <v>0</v>
      </c>
      <c r="W721" s="16">
        <v>0</v>
      </c>
      <c r="X721" s="16">
        <v>0</v>
      </c>
      <c r="Y721" s="16">
        <v>0</v>
      </c>
      <c r="Z721" s="16">
        <v>0</v>
      </c>
      <c r="AA721" s="15">
        <v>0</v>
      </c>
      <c r="AB721" s="16">
        <v>0</v>
      </c>
      <c r="AC721" s="16">
        <v>46.44</v>
      </c>
      <c r="AD721" s="16">
        <v>139.32</v>
      </c>
      <c r="AE721" s="16">
        <v>139.32</v>
      </c>
      <c r="AF721" s="16">
        <v>0</v>
      </c>
      <c r="AG721" s="16">
        <v>139.32</v>
      </c>
      <c r="AH721" s="16">
        <v>0</v>
      </c>
      <c r="AI721" s="16">
        <v>139.32</v>
      </c>
      <c r="AJ721" s="16">
        <v>92.88</v>
      </c>
      <c r="AK721" s="16">
        <v>0</v>
      </c>
      <c r="AL721" s="16"/>
      <c r="AM721" s="16"/>
      <c r="AN721" s="179">
        <f t="shared" si="146"/>
        <v>696.6</v>
      </c>
      <c r="AO721" s="16">
        <f t="shared" si="145"/>
        <v>77.399999999999977</v>
      </c>
      <c r="AP721" s="80" t="s">
        <v>1325</v>
      </c>
      <c r="AQ721" s="91" t="s">
        <v>1095</v>
      </c>
      <c r="AS721" s="48">
        <f t="shared" si="135"/>
        <v>0</v>
      </c>
    </row>
    <row r="722" spans="1:45" s="47" customFormat="1" ht="50.1" customHeight="1">
      <c r="A722" s="72" t="s">
        <v>990</v>
      </c>
      <c r="B722" s="56" t="s">
        <v>978</v>
      </c>
      <c r="C722" s="46" t="s">
        <v>109</v>
      </c>
      <c r="D722" s="56" t="s">
        <v>979</v>
      </c>
      <c r="E722" s="56" t="s">
        <v>980</v>
      </c>
      <c r="F722" s="56" t="s">
        <v>980</v>
      </c>
      <c r="G722" s="46" t="s">
        <v>1104</v>
      </c>
      <c r="H722" s="46" t="s">
        <v>25</v>
      </c>
      <c r="I722" s="57">
        <v>41456</v>
      </c>
      <c r="J722" s="62">
        <v>774</v>
      </c>
      <c r="K722" s="62">
        <f t="shared" si="143"/>
        <v>77.400000000000006</v>
      </c>
      <c r="L722" s="15">
        <f t="shared" si="144"/>
        <v>696.6</v>
      </c>
      <c r="M722" s="16">
        <v>0</v>
      </c>
      <c r="N722" s="16">
        <v>0</v>
      </c>
      <c r="O722" s="16">
        <v>0</v>
      </c>
      <c r="P722" s="16">
        <v>0</v>
      </c>
      <c r="Q722" s="16">
        <v>0</v>
      </c>
      <c r="R722" s="16">
        <v>0</v>
      </c>
      <c r="S722" s="16">
        <v>0</v>
      </c>
      <c r="T722" s="16">
        <v>0</v>
      </c>
      <c r="U722" s="16">
        <v>0</v>
      </c>
      <c r="V722" s="16">
        <v>0</v>
      </c>
      <c r="W722" s="16">
        <v>0</v>
      </c>
      <c r="X722" s="16">
        <v>0</v>
      </c>
      <c r="Y722" s="16">
        <v>0</v>
      </c>
      <c r="Z722" s="16">
        <v>0</v>
      </c>
      <c r="AA722" s="15">
        <v>0</v>
      </c>
      <c r="AB722" s="16">
        <v>0</v>
      </c>
      <c r="AC722" s="16">
        <v>46.44</v>
      </c>
      <c r="AD722" s="16">
        <v>139.32</v>
      </c>
      <c r="AE722" s="16">
        <v>139.32</v>
      </c>
      <c r="AF722" s="16">
        <v>0</v>
      </c>
      <c r="AG722" s="16">
        <v>139.32</v>
      </c>
      <c r="AH722" s="16">
        <v>0</v>
      </c>
      <c r="AI722" s="16">
        <v>139.32</v>
      </c>
      <c r="AJ722" s="16">
        <v>92.88</v>
      </c>
      <c r="AK722" s="16">
        <v>0</v>
      </c>
      <c r="AL722" s="16"/>
      <c r="AM722" s="16"/>
      <c r="AN722" s="179">
        <f t="shared" si="146"/>
        <v>696.6</v>
      </c>
      <c r="AO722" s="16">
        <f t="shared" si="145"/>
        <v>77.399999999999977</v>
      </c>
      <c r="AP722" s="80" t="s">
        <v>1325</v>
      </c>
      <c r="AQ722" s="91" t="s">
        <v>1095</v>
      </c>
      <c r="AS722" s="48">
        <f t="shared" si="135"/>
        <v>0</v>
      </c>
    </row>
    <row r="723" spans="1:45" s="47" customFormat="1" ht="50.1" customHeight="1">
      <c r="A723" s="72" t="s">
        <v>991</v>
      </c>
      <c r="B723" s="56" t="s">
        <v>978</v>
      </c>
      <c r="C723" s="46" t="s">
        <v>109</v>
      </c>
      <c r="D723" s="56" t="s">
        <v>979</v>
      </c>
      <c r="E723" s="56" t="s">
        <v>980</v>
      </c>
      <c r="F723" s="56" t="s">
        <v>980</v>
      </c>
      <c r="G723" s="46" t="s">
        <v>1104</v>
      </c>
      <c r="H723" s="46" t="s">
        <v>25</v>
      </c>
      <c r="I723" s="57">
        <v>41456</v>
      </c>
      <c r="J723" s="62">
        <v>774</v>
      </c>
      <c r="K723" s="62">
        <f t="shared" si="143"/>
        <v>77.400000000000006</v>
      </c>
      <c r="L723" s="15">
        <f t="shared" si="144"/>
        <v>696.6</v>
      </c>
      <c r="M723" s="16">
        <v>0</v>
      </c>
      <c r="N723" s="16">
        <v>0</v>
      </c>
      <c r="O723" s="16">
        <v>0</v>
      </c>
      <c r="P723" s="16">
        <v>0</v>
      </c>
      <c r="Q723" s="16">
        <v>0</v>
      </c>
      <c r="R723" s="16">
        <v>0</v>
      </c>
      <c r="S723" s="16">
        <v>0</v>
      </c>
      <c r="T723" s="16">
        <v>0</v>
      </c>
      <c r="U723" s="16">
        <v>0</v>
      </c>
      <c r="V723" s="16">
        <v>0</v>
      </c>
      <c r="W723" s="16">
        <v>0</v>
      </c>
      <c r="X723" s="16">
        <v>0</v>
      </c>
      <c r="Y723" s="16">
        <v>0</v>
      </c>
      <c r="Z723" s="16">
        <v>0</v>
      </c>
      <c r="AA723" s="15">
        <v>0</v>
      </c>
      <c r="AB723" s="16">
        <v>0</v>
      </c>
      <c r="AC723" s="16">
        <v>46.44</v>
      </c>
      <c r="AD723" s="16">
        <v>139.32</v>
      </c>
      <c r="AE723" s="16">
        <v>139.32</v>
      </c>
      <c r="AF723" s="16">
        <v>0</v>
      </c>
      <c r="AG723" s="16">
        <v>139.32</v>
      </c>
      <c r="AH723" s="16">
        <v>0</v>
      </c>
      <c r="AI723" s="16">
        <v>139.32</v>
      </c>
      <c r="AJ723" s="16">
        <v>92.88</v>
      </c>
      <c r="AK723" s="16">
        <v>0</v>
      </c>
      <c r="AL723" s="16"/>
      <c r="AM723" s="16"/>
      <c r="AN723" s="179">
        <f t="shared" si="146"/>
        <v>696.6</v>
      </c>
      <c r="AO723" s="16">
        <f t="shared" si="145"/>
        <v>77.399999999999977</v>
      </c>
      <c r="AP723" s="80" t="s">
        <v>1325</v>
      </c>
      <c r="AQ723" s="91" t="s">
        <v>1095</v>
      </c>
      <c r="AS723" s="48">
        <f t="shared" si="135"/>
        <v>0</v>
      </c>
    </row>
    <row r="724" spans="1:45" s="47" customFormat="1" ht="50.1" customHeight="1">
      <c r="A724" s="72" t="s">
        <v>992</v>
      </c>
      <c r="B724" s="56" t="s">
        <v>978</v>
      </c>
      <c r="C724" s="46" t="s">
        <v>109</v>
      </c>
      <c r="D724" s="56" t="s">
        <v>979</v>
      </c>
      <c r="E724" s="56" t="s">
        <v>980</v>
      </c>
      <c r="F724" s="56" t="s">
        <v>980</v>
      </c>
      <c r="G724" s="46" t="s">
        <v>1104</v>
      </c>
      <c r="H724" s="46" t="s">
        <v>25</v>
      </c>
      <c r="I724" s="57">
        <v>41456</v>
      </c>
      <c r="J724" s="62">
        <v>774</v>
      </c>
      <c r="K724" s="62">
        <f t="shared" si="143"/>
        <v>77.400000000000006</v>
      </c>
      <c r="L724" s="15">
        <f t="shared" si="144"/>
        <v>696.6</v>
      </c>
      <c r="M724" s="16">
        <v>0</v>
      </c>
      <c r="N724" s="16">
        <v>0</v>
      </c>
      <c r="O724" s="16">
        <v>0</v>
      </c>
      <c r="P724" s="16">
        <v>0</v>
      </c>
      <c r="Q724" s="16">
        <v>0</v>
      </c>
      <c r="R724" s="16">
        <v>0</v>
      </c>
      <c r="S724" s="16">
        <v>0</v>
      </c>
      <c r="T724" s="16">
        <v>0</v>
      </c>
      <c r="U724" s="16">
        <v>0</v>
      </c>
      <c r="V724" s="16">
        <v>0</v>
      </c>
      <c r="W724" s="16">
        <v>0</v>
      </c>
      <c r="X724" s="16">
        <v>0</v>
      </c>
      <c r="Y724" s="16">
        <v>0</v>
      </c>
      <c r="Z724" s="16">
        <v>0</v>
      </c>
      <c r="AA724" s="15">
        <v>0</v>
      </c>
      <c r="AB724" s="16">
        <v>0</v>
      </c>
      <c r="AC724" s="16">
        <v>46.44</v>
      </c>
      <c r="AD724" s="16">
        <v>139.32</v>
      </c>
      <c r="AE724" s="16">
        <v>139.32</v>
      </c>
      <c r="AF724" s="16">
        <v>0</v>
      </c>
      <c r="AG724" s="16">
        <v>139.32</v>
      </c>
      <c r="AH724" s="16">
        <v>0</v>
      </c>
      <c r="AI724" s="16">
        <v>139.32</v>
      </c>
      <c r="AJ724" s="16">
        <v>92.88</v>
      </c>
      <c r="AK724" s="16">
        <v>0</v>
      </c>
      <c r="AL724" s="16"/>
      <c r="AM724" s="16"/>
      <c r="AN724" s="179">
        <f t="shared" si="146"/>
        <v>696.6</v>
      </c>
      <c r="AO724" s="16">
        <f t="shared" si="145"/>
        <v>77.399999999999977</v>
      </c>
      <c r="AP724" s="80" t="s">
        <v>1325</v>
      </c>
      <c r="AQ724" s="91" t="s">
        <v>1095</v>
      </c>
      <c r="AS724" s="48">
        <f t="shared" si="135"/>
        <v>0</v>
      </c>
    </row>
    <row r="725" spans="1:45" s="47" customFormat="1" ht="50.1" customHeight="1">
      <c r="A725" s="72" t="s">
        <v>993</v>
      </c>
      <c r="B725" s="56" t="s">
        <v>978</v>
      </c>
      <c r="C725" s="46" t="s">
        <v>109</v>
      </c>
      <c r="D725" s="56" t="s">
        <v>979</v>
      </c>
      <c r="E725" s="56" t="s">
        <v>980</v>
      </c>
      <c r="F725" s="56" t="s">
        <v>980</v>
      </c>
      <c r="G725" s="46" t="s">
        <v>1104</v>
      </c>
      <c r="H725" s="46" t="s">
        <v>25</v>
      </c>
      <c r="I725" s="57">
        <v>41456</v>
      </c>
      <c r="J725" s="62">
        <v>774</v>
      </c>
      <c r="K725" s="62">
        <f t="shared" si="143"/>
        <v>77.400000000000006</v>
      </c>
      <c r="L725" s="15">
        <f t="shared" si="144"/>
        <v>696.6</v>
      </c>
      <c r="M725" s="16">
        <v>0</v>
      </c>
      <c r="N725" s="16">
        <v>0</v>
      </c>
      <c r="O725" s="16">
        <v>0</v>
      </c>
      <c r="P725" s="16">
        <v>0</v>
      </c>
      <c r="Q725" s="16">
        <v>0</v>
      </c>
      <c r="R725" s="16">
        <v>0</v>
      </c>
      <c r="S725" s="16">
        <v>0</v>
      </c>
      <c r="T725" s="16">
        <v>0</v>
      </c>
      <c r="U725" s="16">
        <v>0</v>
      </c>
      <c r="V725" s="16">
        <v>0</v>
      </c>
      <c r="W725" s="16">
        <v>0</v>
      </c>
      <c r="X725" s="16">
        <v>0</v>
      </c>
      <c r="Y725" s="16">
        <v>0</v>
      </c>
      <c r="Z725" s="16">
        <v>0</v>
      </c>
      <c r="AA725" s="15">
        <v>0</v>
      </c>
      <c r="AB725" s="16">
        <v>0</v>
      </c>
      <c r="AC725" s="16">
        <v>46.44</v>
      </c>
      <c r="AD725" s="16">
        <v>139.32</v>
      </c>
      <c r="AE725" s="16">
        <v>139.32</v>
      </c>
      <c r="AF725" s="16">
        <v>0</v>
      </c>
      <c r="AG725" s="16">
        <v>139.32</v>
      </c>
      <c r="AH725" s="16">
        <v>0</v>
      </c>
      <c r="AI725" s="16">
        <v>139.32</v>
      </c>
      <c r="AJ725" s="16">
        <v>92.88</v>
      </c>
      <c r="AK725" s="16">
        <v>0</v>
      </c>
      <c r="AL725" s="16"/>
      <c r="AM725" s="16"/>
      <c r="AN725" s="179">
        <f>SUM(M725:AM725)</f>
        <v>696.6</v>
      </c>
      <c r="AO725" s="16">
        <f t="shared" si="145"/>
        <v>77.399999999999977</v>
      </c>
      <c r="AP725" s="80" t="s">
        <v>1325</v>
      </c>
      <c r="AQ725" s="91" t="s">
        <v>1095</v>
      </c>
      <c r="AS725" s="48">
        <f t="shared" si="135"/>
        <v>0</v>
      </c>
    </row>
    <row r="726" spans="1:45" s="47" customFormat="1" ht="50.1" customHeight="1">
      <c r="A726" s="72" t="s">
        <v>994</v>
      </c>
      <c r="B726" s="56" t="s">
        <v>978</v>
      </c>
      <c r="C726" s="46" t="s">
        <v>109</v>
      </c>
      <c r="D726" s="56" t="s">
        <v>979</v>
      </c>
      <c r="E726" s="56" t="s">
        <v>980</v>
      </c>
      <c r="F726" s="56" t="s">
        <v>980</v>
      </c>
      <c r="G726" s="46" t="s">
        <v>1104</v>
      </c>
      <c r="H726" s="46" t="s">
        <v>25</v>
      </c>
      <c r="I726" s="57">
        <v>41456</v>
      </c>
      <c r="J726" s="62">
        <v>774</v>
      </c>
      <c r="K726" s="62">
        <f t="shared" si="143"/>
        <v>77.400000000000006</v>
      </c>
      <c r="L726" s="15">
        <f t="shared" si="144"/>
        <v>696.6</v>
      </c>
      <c r="M726" s="16">
        <v>0</v>
      </c>
      <c r="N726" s="16">
        <v>0</v>
      </c>
      <c r="O726" s="16">
        <v>0</v>
      </c>
      <c r="P726" s="16">
        <v>0</v>
      </c>
      <c r="Q726" s="16">
        <v>0</v>
      </c>
      <c r="R726" s="16">
        <v>0</v>
      </c>
      <c r="S726" s="16">
        <v>0</v>
      </c>
      <c r="T726" s="16">
        <v>0</v>
      </c>
      <c r="U726" s="16">
        <v>0</v>
      </c>
      <c r="V726" s="16">
        <v>0</v>
      </c>
      <c r="W726" s="16">
        <v>0</v>
      </c>
      <c r="X726" s="16">
        <v>0</v>
      </c>
      <c r="Y726" s="16">
        <v>0</v>
      </c>
      <c r="Z726" s="16">
        <v>0</v>
      </c>
      <c r="AA726" s="15">
        <v>0</v>
      </c>
      <c r="AB726" s="16">
        <v>0</v>
      </c>
      <c r="AC726" s="16">
        <v>46.44</v>
      </c>
      <c r="AD726" s="16">
        <v>139.32</v>
      </c>
      <c r="AE726" s="16">
        <v>139.32</v>
      </c>
      <c r="AF726" s="16">
        <v>0</v>
      </c>
      <c r="AG726" s="16">
        <v>139.32</v>
      </c>
      <c r="AH726" s="16">
        <v>0</v>
      </c>
      <c r="AI726" s="16">
        <v>139.32</v>
      </c>
      <c r="AJ726" s="16">
        <v>92.88</v>
      </c>
      <c r="AK726" s="16">
        <v>0</v>
      </c>
      <c r="AL726" s="16"/>
      <c r="AM726" s="16"/>
      <c r="AN726" s="179">
        <f t="shared" si="146"/>
        <v>696.6</v>
      </c>
      <c r="AO726" s="16">
        <f t="shared" si="145"/>
        <v>77.399999999999977</v>
      </c>
      <c r="AP726" s="80" t="s">
        <v>1325</v>
      </c>
      <c r="AQ726" s="91" t="s">
        <v>1095</v>
      </c>
      <c r="AS726" s="48">
        <f t="shared" si="135"/>
        <v>0</v>
      </c>
    </row>
    <row r="727" spans="1:45" s="47" customFormat="1" ht="50.1" customHeight="1">
      <c r="A727" s="72" t="s">
        <v>995</v>
      </c>
      <c r="B727" s="56" t="s">
        <v>978</v>
      </c>
      <c r="C727" s="46" t="s">
        <v>109</v>
      </c>
      <c r="D727" s="56" t="s">
        <v>979</v>
      </c>
      <c r="E727" s="56" t="s">
        <v>980</v>
      </c>
      <c r="F727" s="56" t="s">
        <v>980</v>
      </c>
      <c r="G727" s="46" t="s">
        <v>1104</v>
      </c>
      <c r="H727" s="46" t="s">
        <v>25</v>
      </c>
      <c r="I727" s="57">
        <v>41456</v>
      </c>
      <c r="J727" s="62">
        <v>932</v>
      </c>
      <c r="K727" s="62">
        <f t="shared" si="143"/>
        <v>93.2</v>
      </c>
      <c r="L727" s="15">
        <f t="shared" si="144"/>
        <v>838.8</v>
      </c>
      <c r="M727" s="16">
        <v>0</v>
      </c>
      <c r="N727" s="16">
        <v>0</v>
      </c>
      <c r="O727" s="16">
        <v>0</v>
      </c>
      <c r="P727" s="16">
        <v>0</v>
      </c>
      <c r="Q727" s="16">
        <v>0</v>
      </c>
      <c r="R727" s="16">
        <v>0</v>
      </c>
      <c r="S727" s="16">
        <v>0</v>
      </c>
      <c r="T727" s="16">
        <v>0</v>
      </c>
      <c r="U727" s="16">
        <v>0</v>
      </c>
      <c r="V727" s="16">
        <v>0</v>
      </c>
      <c r="W727" s="16">
        <v>0</v>
      </c>
      <c r="X727" s="16">
        <v>0</v>
      </c>
      <c r="Y727" s="16">
        <v>0</v>
      </c>
      <c r="Z727" s="16">
        <v>0</v>
      </c>
      <c r="AA727" s="15">
        <v>0</v>
      </c>
      <c r="AB727" s="16">
        <v>0</v>
      </c>
      <c r="AC727" s="16">
        <v>55.92</v>
      </c>
      <c r="AD727" s="16">
        <v>167.76</v>
      </c>
      <c r="AE727" s="16">
        <v>167.76</v>
      </c>
      <c r="AF727" s="16">
        <v>0</v>
      </c>
      <c r="AG727" s="16">
        <v>167.76</v>
      </c>
      <c r="AH727" s="16">
        <v>0</v>
      </c>
      <c r="AI727" s="16">
        <v>167.76</v>
      </c>
      <c r="AJ727" s="16">
        <v>111.84</v>
      </c>
      <c r="AK727" s="16">
        <v>0</v>
      </c>
      <c r="AL727" s="16"/>
      <c r="AM727" s="16"/>
      <c r="AN727" s="179">
        <f t="shared" si="146"/>
        <v>838.80000000000007</v>
      </c>
      <c r="AO727" s="16">
        <f t="shared" si="145"/>
        <v>93.199999999999932</v>
      </c>
      <c r="AP727" s="80" t="s">
        <v>1325</v>
      </c>
      <c r="AQ727" s="91" t="s">
        <v>1095</v>
      </c>
      <c r="AS727" s="48">
        <f t="shared" si="135"/>
        <v>0</v>
      </c>
    </row>
    <row r="728" spans="1:45" s="47" customFormat="1" ht="50.1" customHeight="1">
      <c r="A728" s="55" t="s">
        <v>574</v>
      </c>
      <c r="B728" s="46" t="s">
        <v>575</v>
      </c>
      <c r="C728" s="14" t="s">
        <v>576</v>
      </c>
      <c r="D728" s="46" t="s">
        <v>496</v>
      </c>
      <c r="E728" s="46" t="s">
        <v>497</v>
      </c>
      <c r="F728" s="46" t="s">
        <v>392</v>
      </c>
      <c r="G728" s="46" t="s">
        <v>1104</v>
      </c>
      <c r="H728" s="46" t="s">
        <v>577</v>
      </c>
      <c r="I728" s="57">
        <v>40513</v>
      </c>
      <c r="J728" s="15">
        <v>125543.9</v>
      </c>
      <c r="K728" s="16">
        <f t="shared" si="143"/>
        <v>12554.39</v>
      </c>
      <c r="L728" s="16">
        <f t="shared" si="144"/>
        <v>112989.51</v>
      </c>
      <c r="M728" s="16">
        <v>0</v>
      </c>
      <c r="N728" s="16">
        <v>0</v>
      </c>
      <c r="O728" s="16">
        <v>0</v>
      </c>
      <c r="P728" s="16">
        <v>0</v>
      </c>
      <c r="Q728" s="16">
        <v>0</v>
      </c>
      <c r="R728" s="16">
        <v>0</v>
      </c>
      <c r="S728" s="16">
        <v>0</v>
      </c>
      <c r="T728" s="16">
        <v>0</v>
      </c>
      <c r="U728" s="16">
        <v>0</v>
      </c>
      <c r="V728" s="16">
        <v>0</v>
      </c>
      <c r="W728" s="16">
        <v>0</v>
      </c>
      <c r="X728" s="16">
        <v>0</v>
      </c>
      <c r="Y728" s="16">
        <v>0</v>
      </c>
      <c r="Z728" s="16">
        <v>22597.9</v>
      </c>
      <c r="AA728" s="16">
        <v>22597.9</v>
      </c>
      <c r="AB728" s="16">
        <v>0</v>
      </c>
      <c r="AC728" s="16">
        <v>22597.9</v>
      </c>
      <c r="AD728" s="16">
        <v>22597.9</v>
      </c>
      <c r="AE728" s="16">
        <v>22597.91</v>
      </c>
      <c r="AF728" s="16">
        <v>0</v>
      </c>
      <c r="AG728" s="16">
        <v>0</v>
      </c>
      <c r="AH728" s="16">
        <v>0</v>
      </c>
      <c r="AI728" s="16">
        <v>0</v>
      </c>
      <c r="AJ728" s="16">
        <v>0</v>
      </c>
      <c r="AK728" s="16">
        <v>0</v>
      </c>
      <c r="AL728" s="16"/>
      <c r="AM728" s="16"/>
      <c r="AN728" s="179">
        <f t="shared" si="146"/>
        <v>112989.51000000001</v>
      </c>
      <c r="AO728" s="16">
        <f t="shared" si="145"/>
        <v>12554.389999999985</v>
      </c>
      <c r="AP728" s="80" t="s">
        <v>1765</v>
      </c>
      <c r="AQ728" s="91" t="s">
        <v>1828</v>
      </c>
      <c r="AS728" s="48">
        <f t="shared" si="135"/>
        <v>0</v>
      </c>
    </row>
    <row r="729" spans="1:45" s="47" customFormat="1" ht="50.1" customHeight="1">
      <c r="A729" s="55" t="s">
        <v>578</v>
      </c>
      <c r="B729" s="46" t="s">
        <v>575</v>
      </c>
      <c r="C729" s="14" t="s">
        <v>576</v>
      </c>
      <c r="D729" s="46" t="s">
        <v>496</v>
      </c>
      <c r="E729" s="46" t="s">
        <v>497</v>
      </c>
      <c r="F729" s="46" t="s">
        <v>392</v>
      </c>
      <c r="G729" s="46" t="s">
        <v>1104</v>
      </c>
      <c r="H729" s="46" t="s">
        <v>577</v>
      </c>
      <c r="I729" s="57">
        <v>40878</v>
      </c>
      <c r="J729" s="15">
        <v>129791.8</v>
      </c>
      <c r="K729" s="16">
        <f t="shared" si="143"/>
        <v>12979.18</v>
      </c>
      <c r="L729" s="16">
        <f t="shared" si="144"/>
        <v>116812.62</v>
      </c>
      <c r="M729" s="16">
        <v>0</v>
      </c>
      <c r="N729" s="16">
        <v>0</v>
      </c>
      <c r="O729" s="16">
        <v>0</v>
      </c>
      <c r="P729" s="16">
        <v>0</v>
      </c>
      <c r="Q729" s="16">
        <v>0</v>
      </c>
      <c r="R729" s="16">
        <v>0</v>
      </c>
      <c r="S729" s="16">
        <v>0</v>
      </c>
      <c r="T729" s="16">
        <v>0</v>
      </c>
      <c r="U729" s="16">
        <v>0</v>
      </c>
      <c r="V729" s="16">
        <v>0</v>
      </c>
      <c r="W729" s="16">
        <v>0</v>
      </c>
      <c r="X729" s="16">
        <v>0</v>
      </c>
      <c r="Y729" s="16">
        <v>0</v>
      </c>
      <c r="Z729" s="16">
        <v>0</v>
      </c>
      <c r="AA729" s="16">
        <v>22597.9</v>
      </c>
      <c r="AB729" s="16">
        <v>0</v>
      </c>
      <c r="AC729" s="16">
        <v>22597.9</v>
      </c>
      <c r="AD729" s="16">
        <v>22597.9</v>
      </c>
      <c r="AE729" s="16">
        <v>22597.9</v>
      </c>
      <c r="AF729" s="16">
        <v>3058.48</v>
      </c>
      <c r="AG729" s="16">
        <v>23362.54</v>
      </c>
      <c r="AH729" s="16">
        <v>0</v>
      </c>
      <c r="AI729" s="16">
        <v>0</v>
      </c>
      <c r="AJ729" s="16">
        <v>0</v>
      </c>
      <c r="AK729" s="16">
        <v>0</v>
      </c>
      <c r="AL729" s="16"/>
      <c r="AM729" s="16"/>
      <c r="AN729" s="179">
        <f t="shared" si="146"/>
        <v>116812.62</v>
      </c>
      <c r="AO729" s="16">
        <f t="shared" si="145"/>
        <v>12979.180000000008</v>
      </c>
      <c r="AP729" s="80" t="s">
        <v>1765</v>
      </c>
      <c r="AQ729" s="91" t="s">
        <v>1828</v>
      </c>
      <c r="AS729" s="48">
        <f t="shared" ref="AS729:AS748" si="147">L729-AN729</f>
        <v>0</v>
      </c>
    </row>
    <row r="730" spans="1:45" s="47" customFormat="1" ht="50.1" customHeight="1">
      <c r="A730" s="67" t="s">
        <v>570</v>
      </c>
      <c r="B730" s="14" t="s">
        <v>571</v>
      </c>
      <c r="C730" s="14" t="s">
        <v>572</v>
      </c>
      <c r="D730" s="14" t="s">
        <v>573</v>
      </c>
      <c r="E730" s="14" t="s">
        <v>430</v>
      </c>
      <c r="F730" s="14" t="s">
        <v>406</v>
      </c>
      <c r="G730" s="46" t="s">
        <v>1104</v>
      </c>
      <c r="H730" s="14" t="s">
        <v>10</v>
      </c>
      <c r="I730" s="57">
        <v>35765</v>
      </c>
      <c r="J730" s="16">
        <v>765.11</v>
      </c>
      <c r="K730" s="16">
        <f t="shared" si="143"/>
        <v>76.51100000000001</v>
      </c>
      <c r="L730" s="16">
        <f t="shared" si="144"/>
        <v>688.59900000000005</v>
      </c>
      <c r="M730" s="16">
        <v>0</v>
      </c>
      <c r="N730" s="16">
        <v>167.95</v>
      </c>
      <c r="O730" s="16">
        <v>167.95</v>
      </c>
      <c r="P730" s="16">
        <v>167.95</v>
      </c>
      <c r="Q730" s="16">
        <v>167.95</v>
      </c>
      <c r="R730" s="16">
        <v>16.8</v>
      </c>
      <c r="S730" s="16">
        <v>0</v>
      </c>
      <c r="T730" s="16">
        <v>0</v>
      </c>
      <c r="U730" s="16">
        <v>0</v>
      </c>
      <c r="V730" s="16">
        <v>0</v>
      </c>
      <c r="W730" s="16">
        <v>0</v>
      </c>
      <c r="X730" s="16">
        <v>0</v>
      </c>
      <c r="Y730" s="16">
        <v>0</v>
      </c>
      <c r="Z730" s="16">
        <v>0</v>
      </c>
      <c r="AA730" s="16">
        <v>0</v>
      </c>
      <c r="AB730" s="16">
        <v>0</v>
      </c>
      <c r="AC730" s="16">
        <v>0</v>
      </c>
      <c r="AD730" s="16">
        <v>0</v>
      </c>
      <c r="AE730" s="16">
        <v>0</v>
      </c>
      <c r="AF730" s="16">
        <v>0</v>
      </c>
      <c r="AG730" s="16">
        <v>0</v>
      </c>
      <c r="AH730" s="16">
        <v>0</v>
      </c>
      <c r="AI730" s="16">
        <v>0</v>
      </c>
      <c r="AJ730" s="16">
        <v>0</v>
      </c>
      <c r="AK730" s="16">
        <v>0</v>
      </c>
      <c r="AL730" s="16"/>
      <c r="AM730" s="16"/>
      <c r="AN730" s="179">
        <f t="shared" si="146"/>
        <v>688.59999999999991</v>
      </c>
      <c r="AO730" s="16">
        <f t="shared" si="145"/>
        <v>76.510000000000105</v>
      </c>
      <c r="AP730" s="80" t="s">
        <v>1317</v>
      </c>
      <c r="AQ730" s="91" t="s">
        <v>335</v>
      </c>
      <c r="AS730" s="48">
        <f t="shared" si="147"/>
        <v>-9.999999998626663E-4</v>
      </c>
    </row>
    <row r="731" spans="1:45" s="47" customFormat="1" ht="79.5" customHeight="1">
      <c r="A731" s="67" t="s">
        <v>593</v>
      </c>
      <c r="B731" s="14" t="s">
        <v>594</v>
      </c>
      <c r="C731" s="14" t="s">
        <v>595</v>
      </c>
      <c r="D731" s="14" t="s">
        <v>496</v>
      </c>
      <c r="E731" s="14" t="s">
        <v>430</v>
      </c>
      <c r="F731" s="14" t="s">
        <v>406</v>
      </c>
      <c r="G731" s="46" t="s">
        <v>1104</v>
      </c>
      <c r="H731" s="14" t="s">
        <v>30</v>
      </c>
      <c r="I731" s="57">
        <v>35765</v>
      </c>
      <c r="J731" s="16">
        <v>562.20000000000005</v>
      </c>
      <c r="K731" s="16">
        <f t="shared" si="143"/>
        <v>56.220000000000006</v>
      </c>
      <c r="L731" s="16">
        <f t="shared" si="144"/>
        <v>505.98</v>
      </c>
      <c r="M731" s="16">
        <v>0</v>
      </c>
      <c r="N731" s="16">
        <v>123.41</v>
      </c>
      <c r="O731" s="16">
        <v>123.41</v>
      </c>
      <c r="P731" s="16">
        <v>123.41</v>
      </c>
      <c r="Q731" s="16">
        <v>123.41</v>
      </c>
      <c r="R731" s="16">
        <v>0</v>
      </c>
      <c r="S731" s="16">
        <v>0</v>
      </c>
      <c r="T731" s="16">
        <v>12.33</v>
      </c>
      <c r="U731" s="16">
        <v>0</v>
      </c>
      <c r="V731" s="16">
        <v>0</v>
      </c>
      <c r="W731" s="16">
        <v>0</v>
      </c>
      <c r="X731" s="16">
        <v>0</v>
      </c>
      <c r="Y731" s="16">
        <v>0</v>
      </c>
      <c r="Z731" s="16">
        <v>0</v>
      </c>
      <c r="AA731" s="16">
        <v>0</v>
      </c>
      <c r="AB731" s="16">
        <v>0</v>
      </c>
      <c r="AC731" s="16">
        <v>0</v>
      </c>
      <c r="AD731" s="16">
        <v>0</v>
      </c>
      <c r="AE731" s="16">
        <v>0</v>
      </c>
      <c r="AF731" s="16">
        <v>0</v>
      </c>
      <c r="AG731" s="16">
        <v>0</v>
      </c>
      <c r="AH731" s="16">
        <v>0</v>
      </c>
      <c r="AI731" s="16">
        <v>0</v>
      </c>
      <c r="AJ731" s="16">
        <v>0</v>
      </c>
      <c r="AK731" s="16">
        <v>0</v>
      </c>
      <c r="AL731" s="16"/>
      <c r="AM731" s="16"/>
      <c r="AN731" s="16">
        <f>SUM(M731:AM731)</f>
        <v>505.96999999999997</v>
      </c>
      <c r="AO731" s="16">
        <f t="shared" si="145"/>
        <v>56.230000000000075</v>
      </c>
      <c r="AP731" s="89" t="s">
        <v>1317</v>
      </c>
      <c r="AQ731" s="90" t="s">
        <v>596</v>
      </c>
      <c r="AS731" s="48">
        <f t="shared" si="147"/>
        <v>1.0000000000047748E-2</v>
      </c>
    </row>
    <row r="732" spans="1:45" s="47" customFormat="1" ht="50.1" customHeight="1">
      <c r="A732" s="67" t="s">
        <v>597</v>
      </c>
      <c r="B732" s="14" t="s">
        <v>598</v>
      </c>
      <c r="C732" s="14" t="s">
        <v>599</v>
      </c>
      <c r="D732" s="14" t="s">
        <v>600</v>
      </c>
      <c r="E732" s="14" t="s">
        <v>430</v>
      </c>
      <c r="F732" s="14" t="s">
        <v>601</v>
      </c>
      <c r="G732" s="46" t="s">
        <v>1104</v>
      </c>
      <c r="H732" s="14" t="s">
        <v>102</v>
      </c>
      <c r="I732" s="57">
        <v>39295</v>
      </c>
      <c r="J732" s="16">
        <v>1839.2</v>
      </c>
      <c r="K732" s="16">
        <f t="shared" si="143"/>
        <v>183.92000000000002</v>
      </c>
      <c r="L732" s="16">
        <f t="shared" si="144"/>
        <v>1655.28</v>
      </c>
      <c r="M732" s="16">
        <v>0</v>
      </c>
      <c r="N732" s="16">
        <v>0</v>
      </c>
      <c r="O732" s="16">
        <v>0</v>
      </c>
      <c r="P732" s="16">
        <v>0</v>
      </c>
      <c r="Q732" s="16">
        <v>0</v>
      </c>
      <c r="R732" s="16">
        <v>0</v>
      </c>
      <c r="S732" s="16">
        <v>0</v>
      </c>
      <c r="T732" s="16">
        <v>0</v>
      </c>
      <c r="U732" s="16">
        <v>0</v>
      </c>
      <c r="V732" s="16">
        <v>110.35</v>
      </c>
      <c r="W732" s="16">
        <v>331.06</v>
      </c>
      <c r="X732" s="16">
        <v>331.06</v>
      </c>
      <c r="Y732" s="16">
        <v>331.06</v>
      </c>
      <c r="Z732" s="16">
        <v>331.06</v>
      </c>
      <c r="AA732" s="16">
        <v>220.69</v>
      </c>
      <c r="AB732" s="16">
        <v>0</v>
      </c>
      <c r="AC732" s="16">
        <v>0</v>
      </c>
      <c r="AD732" s="16">
        <v>0</v>
      </c>
      <c r="AE732" s="16">
        <v>0</v>
      </c>
      <c r="AF732" s="16">
        <v>0</v>
      </c>
      <c r="AG732" s="16">
        <v>0</v>
      </c>
      <c r="AH732" s="16">
        <v>0</v>
      </c>
      <c r="AI732" s="16">
        <v>0</v>
      </c>
      <c r="AJ732" s="16">
        <v>0</v>
      </c>
      <c r="AK732" s="16">
        <v>0</v>
      </c>
      <c r="AL732" s="16"/>
      <c r="AM732" s="16"/>
      <c r="AN732" s="16">
        <f>SUM(M732:AM732)</f>
        <v>1655.28</v>
      </c>
      <c r="AO732" s="16">
        <f t="shared" si="145"/>
        <v>183.92000000000007</v>
      </c>
      <c r="AP732" s="80" t="s">
        <v>1317</v>
      </c>
      <c r="AQ732" s="91" t="s">
        <v>335</v>
      </c>
      <c r="AS732" s="48">
        <f t="shared" si="147"/>
        <v>0</v>
      </c>
    </row>
    <row r="733" spans="1:45" s="47" customFormat="1" ht="50.1" customHeight="1">
      <c r="A733" s="67" t="s">
        <v>603</v>
      </c>
      <c r="B733" s="14" t="s">
        <v>604</v>
      </c>
      <c r="C733" s="14" t="s">
        <v>602</v>
      </c>
      <c r="D733" s="14" t="s">
        <v>605</v>
      </c>
      <c r="E733" s="14" t="s">
        <v>497</v>
      </c>
      <c r="F733" s="14" t="s">
        <v>392</v>
      </c>
      <c r="G733" s="46" t="s">
        <v>1104</v>
      </c>
      <c r="H733" s="14" t="s">
        <v>606</v>
      </c>
      <c r="I733" s="57">
        <v>40848</v>
      </c>
      <c r="J733" s="16">
        <v>869</v>
      </c>
      <c r="K733" s="16">
        <f t="shared" si="143"/>
        <v>86.9</v>
      </c>
      <c r="L733" s="16">
        <f t="shared" si="144"/>
        <v>782.1</v>
      </c>
      <c r="M733" s="16">
        <v>0</v>
      </c>
      <c r="N733" s="16">
        <v>0</v>
      </c>
      <c r="O733" s="16">
        <v>0</v>
      </c>
      <c r="P733" s="16">
        <v>0</v>
      </c>
      <c r="Q733" s="16">
        <v>0</v>
      </c>
      <c r="R733" s="16">
        <v>0</v>
      </c>
      <c r="S733" s="16">
        <v>0</v>
      </c>
      <c r="T733" s="16">
        <v>0</v>
      </c>
      <c r="U733" s="16">
        <v>0</v>
      </c>
      <c r="V733" s="16">
        <v>0</v>
      </c>
      <c r="W733" s="16">
        <v>0</v>
      </c>
      <c r="X733" s="16">
        <v>0</v>
      </c>
      <c r="Y733" s="16">
        <v>0</v>
      </c>
      <c r="Z733" s="16">
        <v>13.14</v>
      </c>
      <c r="AA733" s="16">
        <v>156.41999999999999</v>
      </c>
      <c r="AB733" s="16">
        <v>0</v>
      </c>
      <c r="AC733" s="16">
        <v>156.41999999999999</v>
      </c>
      <c r="AD733" s="16">
        <v>156.41999999999999</v>
      </c>
      <c r="AE733" s="16">
        <v>156.41999999999999</v>
      </c>
      <c r="AF733" s="16">
        <v>0</v>
      </c>
      <c r="AG733" s="16">
        <v>143.28</v>
      </c>
      <c r="AH733" s="16">
        <v>0</v>
      </c>
      <c r="AI733" s="16">
        <v>0</v>
      </c>
      <c r="AJ733" s="16">
        <v>0</v>
      </c>
      <c r="AK733" s="16">
        <v>0</v>
      </c>
      <c r="AL733" s="16"/>
      <c r="AM733" s="16"/>
      <c r="AN733" s="16">
        <f>SUM(M733:AM733)</f>
        <v>782.09999999999991</v>
      </c>
      <c r="AO733" s="16">
        <f t="shared" si="145"/>
        <v>86.900000000000091</v>
      </c>
      <c r="AP733" s="80" t="s">
        <v>1300</v>
      </c>
      <c r="AQ733" s="91" t="s">
        <v>1362</v>
      </c>
      <c r="AS733" s="48">
        <f t="shared" si="147"/>
        <v>0</v>
      </c>
    </row>
    <row r="734" spans="1:45" s="5" customFormat="1" ht="50.1" customHeight="1">
      <c r="A734" s="67" t="s">
        <v>1856</v>
      </c>
      <c r="B734" s="14" t="s">
        <v>1857</v>
      </c>
      <c r="C734" s="14" t="s">
        <v>1858</v>
      </c>
      <c r="D734" s="14" t="s">
        <v>1859</v>
      </c>
      <c r="E734" s="14" t="s">
        <v>430</v>
      </c>
      <c r="F734" s="14" t="s">
        <v>1860</v>
      </c>
      <c r="G734" s="46" t="s">
        <v>1104</v>
      </c>
      <c r="H734" s="14" t="s">
        <v>10</v>
      </c>
      <c r="I734" s="57">
        <v>43045</v>
      </c>
      <c r="J734" s="16">
        <v>815</v>
      </c>
      <c r="K734" s="16">
        <f>+J734*0.1</f>
        <v>81.5</v>
      </c>
      <c r="L734" s="16">
        <f>+J734-K734</f>
        <v>733.5</v>
      </c>
      <c r="M734" s="16">
        <v>0</v>
      </c>
      <c r="N734" s="16">
        <v>0</v>
      </c>
      <c r="O734" s="16">
        <v>0</v>
      </c>
      <c r="P734" s="16">
        <v>0</v>
      </c>
      <c r="Q734" s="16">
        <v>0</v>
      </c>
      <c r="R734" s="16">
        <v>0</v>
      </c>
      <c r="S734" s="16">
        <v>0</v>
      </c>
      <c r="T734" s="16">
        <v>0</v>
      </c>
      <c r="U734" s="16">
        <v>0</v>
      </c>
      <c r="V734" s="16">
        <v>0</v>
      </c>
      <c r="W734" s="16">
        <v>0</v>
      </c>
      <c r="X734" s="16">
        <v>0</v>
      </c>
      <c r="Y734" s="16">
        <v>0</v>
      </c>
      <c r="Z734" s="16">
        <v>0</v>
      </c>
      <c r="AA734" s="16">
        <v>0</v>
      </c>
      <c r="AB734" s="16">
        <v>0</v>
      </c>
      <c r="AC734" s="16">
        <v>0</v>
      </c>
      <c r="AD734" s="16">
        <v>0</v>
      </c>
      <c r="AE734" s="16">
        <v>0</v>
      </c>
      <c r="AF734" s="16">
        <v>0</v>
      </c>
      <c r="AG734" s="16">
        <v>0</v>
      </c>
      <c r="AH734" s="16">
        <v>0</v>
      </c>
      <c r="AI734" s="16">
        <v>24.45</v>
      </c>
      <c r="AJ734" s="16">
        <v>146.69999999999999</v>
      </c>
      <c r="AK734" s="16">
        <v>146.69999999999999</v>
      </c>
      <c r="AL734" s="16">
        <v>146.69999999999999</v>
      </c>
      <c r="AM734" s="116">
        <v>85.58</v>
      </c>
      <c r="AN734" s="16">
        <f>SUM(M734:AM734)</f>
        <v>550.13</v>
      </c>
      <c r="AO734" s="16">
        <f t="shared" si="145"/>
        <v>264.87</v>
      </c>
      <c r="AP734" s="14" t="s">
        <v>1317</v>
      </c>
      <c r="AQ734" s="43" t="s">
        <v>335</v>
      </c>
      <c r="AS734" s="34">
        <f t="shared" si="147"/>
        <v>183.37</v>
      </c>
    </row>
    <row r="735" spans="1:45" s="47" customFormat="1" ht="50.1" customHeight="1">
      <c r="A735" s="67" t="s">
        <v>584</v>
      </c>
      <c r="B735" s="14" t="s">
        <v>585</v>
      </c>
      <c r="C735" s="14" t="s">
        <v>586</v>
      </c>
      <c r="D735" s="14" t="s">
        <v>573</v>
      </c>
      <c r="E735" s="14" t="s">
        <v>430</v>
      </c>
      <c r="F735" s="14" t="s">
        <v>406</v>
      </c>
      <c r="G735" s="46" t="s">
        <v>1104</v>
      </c>
      <c r="H735" s="14" t="s">
        <v>10</v>
      </c>
      <c r="I735" s="57">
        <v>35765</v>
      </c>
      <c r="J735" s="16">
        <v>675.09</v>
      </c>
      <c r="K735" s="16">
        <f t="shared" si="143"/>
        <v>67.509</v>
      </c>
      <c r="L735" s="16">
        <f t="shared" si="144"/>
        <v>607.58100000000002</v>
      </c>
      <c r="M735" s="16">
        <v>0</v>
      </c>
      <c r="N735" s="16">
        <v>148.19</v>
      </c>
      <c r="O735" s="16">
        <v>148.19</v>
      </c>
      <c r="P735" s="16">
        <v>148.19</v>
      </c>
      <c r="Q735" s="16">
        <v>148.19</v>
      </c>
      <c r="R735" s="16">
        <v>0</v>
      </c>
      <c r="S735" s="16">
        <v>0</v>
      </c>
      <c r="T735" s="16">
        <v>14.82</v>
      </c>
      <c r="U735" s="16">
        <v>0</v>
      </c>
      <c r="V735" s="16">
        <v>0</v>
      </c>
      <c r="W735" s="16">
        <v>0</v>
      </c>
      <c r="X735" s="16">
        <v>0</v>
      </c>
      <c r="Y735" s="16">
        <v>0</v>
      </c>
      <c r="Z735" s="16">
        <v>0</v>
      </c>
      <c r="AA735" s="16">
        <v>0</v>
      </c>
      <c r="AB735" s="16">
        <v>0</v>
      </c>
      <c r="AC735" s="16">
        <v>0</v>
      </c>
      <c r="AD735" s="16">
        <v>0</v>
      </c>
      <c r="AE735" s="16">
        <v>0</v>
      </c>
      <c r="AF735" s="16">
        <v>0</v>
      </c>
      <c r="AG735" s="16">
        <v>0</v>
      </c>
      <c r="AH735" s="16">
        <v>0</v>
      </c>
      <c r="AI735" s="16">
        <v>0</v>
      </c>
      <c r="AJ735" s="16">
        <v>0</v>
      </c>
      <c r="AK735" s="16">
        <v>0</v>
      </c>
      <c r="AL735" s="16"/>
      <c r="AM735" s="16"/>
      <c r="AN735" s="16">
        <f>SUM(M735:AM735)</f>
        <v>607.58000000000004</v>
      </c>
      <c r="AO735" s="16">
        <f t="shared" si="145"/>
        <v>67.509999999999991</v>
      </c>
      <c r="AP735" s="80" t="s">
        <v>1317</v>
      </c>
      <c r="AQ735" s="91" t="s">
        <v>335</v>
      </c>
      <c r="AS735" s="48">
        <f t="shared" si="147"/>
        <v>9.9999999997635314E-4</v>
      </c>
    </row>
    <row r="736" spans="1:45" s="47" customFormat="1" ht="50.1" customHeight="1">
      <c r="A736" s="55" t="s">
        <v>587</v>
      </c>
      <c r="B736" s="46" t="s">
        <v>588</v>
      </c>
      <c r="C736" s="46" t="s">
        <v>9</v>
      </c>
      <c r="D736" s="46" t="s">
        <v>496</v>
      </c>
      <c r="E736" s="46" t="s">
        <v>430</v>
      </c>
      <c r="F736" s="46" t="s">
        <v>406</v>
      </c>
      <c r="G736" s="46" t="s">
        <v>1104</v>
      </c>
      <c r="H736" s="46" t="s">
        <v>589</v>
      </c>
      <c r="I736" s="57">
        <v>36495</v>
      </c>
      <c r="J736" s="15">
        <v>576.02</v>
      </c>
      <c r="K736" s="16">
        <f t="shared" si="143"/>
        <v>57.602000000000004</v>
      </c>
      <c r="L736" s="16">
        <f t="shared" si="144"/>
        <v>518.41800000000001</v>
      </c>
      <c r="M736" s="16">
        <v>0</v>
      </c>
      <c r="N736" s="16">
        <v>10.37</v>
      </c>
      <c r="O736" s="16">
        <v>103.68</v>
      </c>
      <c r="P736" s="16">
        <v>103.68</v>
      </c>
      <c r="Q736" s="16">
        <v>103.68</v>
      </c>
      <c r="R736" s="16">
        <v>103.68</v>
      </c>
      <c r="S736" s="16">
        <v>93.33</v>
      </c>
      <c r="T736" s="16">
        <v>0</v>
      </c>
      <c r="U736" s="16">
        <v>0</v>
      </c>
      <c r="V736" s="16">
        <v>0</v>
      </c>
      <c r="W736" s="16">
        <v>0</v>
      </c>
      <c r="X736" s="16">
        <v>0</v>
      </c>
      <c r="Y736" s="16">
        <v>0</v>
      </c>
      <c r="Z736" s="16">
        <v>0</v>
      </c>
      <c r="AA736" s="16">
        <v>0</v>
      </c>
      <c r="AB736" s="16">
        <v>0</v>
      </c>
      <c r="AC736" s="16">
        <v>0</v>
      </c>
      <c r="AD736" s="16">
        <v>0</v>
      </c>
      <c r="AE736" s="16">
        <v>0</v>
      </c>
      <c r="AF736" s="16">
        <v>0</v>
      </c>
      <c r="AG736" s="16">
        <v>0</v>
      </c>
      <c r="AH736" s="16">
        <v>0</v>
      </c>
      <c r="AI736" s="16">
        <v>0</v>
      </c>
      <c r="AJ736" s="16">
        <v>0</v>
      </c>
      <c r="AK736" s="16">
        <v>0</v>
      </c>
      <c r="AL736" s="16"/>
      <c r="AM736" s="16"/>
      <c r="AN736" s="16">
        <f t="shared" ref="AN736:AN738" si="148">SUM(M736:AM736)</f>
        <v>518.42000000000007</v>
      </c>
      <c r="AO736" s="16">
        <f t="shared" si="145"/>
        <v>57.599999999999909</v>
      </c>
      <c r="AP736" s="80" t="s">
        <v>1338</v>
      </c>
      <c r="AQ736" s="91" t="s">
        <v>184</v>
      </c>
      <c r="AS736" s="48">
        <f t="shared" si="147"/>
        <v>-2.0000000000663931E-3</v>
      </c>
    </row>
    <row r="737" spans="1:45" s="47" customFormat="1" ht="50.1" customHeight="1">
      <c r="A737" s="67" t="s">
        <v>579</v>
      </c>
      <c r="B737" s="14" t="s">
        <v>580</v>
      </c>
      <c r="C737" s="14" t="s">
        <v>581</v>
      </c>
      <c r="D737" s="14" t="s">
        <v>582</v>
      </c>
      <c r="E737" s="14" t="s">
        <v>430</v>
      </c>
      <c r="F737" s="14" t="s">
        <v>406</v>
      </c>
      <c r="G737" s="46" t="s">
        <v>1104</v>
      </c>
      <c r="H737" s="14" t="s">
        <v>583</v>
      </c>
      <c r="I737" s="57">
        <v>38687</v>
      </c>
      <c r="J737" s="16">
        <v>1146.95</v>
      </c>
      <c r="K737" s="16">
        <f t="shared" si="143"/>
        <v>114.69500000000001</v>
      </c>
      <c r="L737" s="16">
        <f t="shared" si="144"/>
        <v>1032.2550000000001</v>
      </c>
      <c r="M737" s="16">
        <v>0</v>
      </c>
      <c r="N737" s="16">
        <v>0</v>
      </c>
      <c r="O737" s="16">
        <v>0</v>
      </c>
      <c r="P737" s="16">
        <v>0</v>
      </c>
      <c r="Q737" s="16">
        <v>0</v>
      </c>
      <c r="R737" s="16">
        <v>0</v>
      </c>
      <c r="S737" s="16">
        <v>0</v>
      </c>
      <c r="T737" s="16">
        <v>0</v>
      </c>
      <c r="U737" s="16">
        <v>213.33</v>
      </c>
      <c r="V737" s="16">
        <v>206.45</v>
      </c>
      <c r="W737" s="16">
        <v>206.45</v>
      </c>
      <c r="X737" s="16">
        <v>206.45</v>
      </c>
      <c r="Y737" s="16">
        <v>199.57</v>
      </c>
      <c r="Z737" s="16">
        <v>0</v>
      </c>
      <c r="AA737" s="16">
        <v>0</v>
      </c>
      <c r="AB737" s="16">
        <v>0</v>
      </c>
      <c r="AC737" s="16">
        <v>0</v>
      </c>
      <c r="AD737" s="16">
        <v>0</v>
      </c>
      <c r="AE737" s="16">
        <v>0</v>
      </c>
      <c r="AF737" s="16">
        <v>0</v>
      </c>
      <c r="AG737" s="16">
        <v>0</v>
      </c>
      <c r="AH737" s="16">
        <v>0</v>
      </c>
      <c r="AI737" s="16">
        <v>0</v>
      </c>
      <c r="AJ737" s="16">
        <v>0</v>
      </c>
      <c r="AK737" s="16">
        <v>0</v>
      </c>
      <c r="AL737" s="16"/>
      <c r="AM737" s="16"/>
      <c r="AN737" s="16">
        <f t="shared" si="148"/>
        <v>1032.25</v>
      </c>
      <c r="AO737" s="16">
        <f t="shared" si="145"/>
        <v>114.70000000000005</v>
      </c>
      <c r="AP737" s="80" t="s">
        <v>1317</v>
      </c>
      <c r="AQ737" s="91" t="s">
        <v>1318</v>
      </c>
      <c r="AS737" s="48">
        <f t="shared" si="147"/>
        <v>5.0000000001091394E-3</v>
      </c>
    </row>
    <row r="738" spans="1:45" s="47" customFormat="1" ht="49.5" customHeight="1" thickBot="1">
      <c r="A738" s="201" t="s">
        <v>590</v>
      </c>
      <c r="B738" s="183" t="s">
        <v>591</v>
      </c>
      <c r="C738" s="183" t="s">
        <v>592</v>
      </c>
      <c r="D738" s="183" t="s">
        <v>573</v>
      </c>
      <c r="E738" s="183" t="s">
        <v>430</v>
      </c>
      <c r="F738" s="183" t="s">
        <v>406</v>
      </c>
      <c r="G738" s="174" t="s">
        <v>1104</v>
      </c>
      <c r="H738" s="183" t="s">
        <v>589</v>
      </c>
      <c r="I738" s="196">
        <v>35765</v>
      </c>
      <c r="J738" s="197">
        <v>613.73</v>
      </c>
      <c r="K738" s="197">
        <f t="shared" si="143"/>
        <v>61.373000000000005</v>
      </c>
      <c r="L738" s="197">
        <f t="shared" si="144"/>
        <v>552.35699999999997</v>
      </c>
      <c r="M738" s="197">
        <v>0</v>
      </c>
      <c r="N738" s="197">
        <v>134.72</v>
      </c>
      <c r="O738" s="197">
        <v>134.72</v>
      </c>
      <c r="P738" s="197">
        <v>134.72</v>
      </c>
      <c r="Q738" s="197">
        <v>134.72</v>
      </c>
      <c r="R738" s="197">
        <v>0</v>
      </c>
      <c r="S738" s="197">
        <v>0</v>
      </c>
      <c r="T738" s="197">
        <v>13.48</v>
      </c>
      <c r="U738" s="197">
        <v>0</v>
      </c>
      <c r="V738" s="197">
        <v>0</v>
      </c>
      <c r="W738" s="197">
        <v>0</v>
      </c>
      <c r="X738" s="197">
        <v>0</v>
      </c>
      <c r="Y738" s="197">
        <v>0</v>
      </c>
      <c r="Z738" s="197">
        <v>0</v>
      </c>
      <c r="AA738" s="197">
        <v>0</v>
      </c>
      <c r="AB738" s="197">
        <v>0</v>
      </c>
      <c r="AC738" s="197">
        <v>0</v>
      </c>
      <c r="AD738" s="197">
        <v>0</v>
      </c>
      <c r="AE738" s="197">
        <v>0</v>
      </c>
      <c r="AF738" s="197">
        <v>0</v>
      </c>
      <c r="AG738" s="197">
        <v>0</v>
      </c>
      <c r="AH738" s="197">
        <v>0</v>
      </c>
      <c r="AI738" s="197">
        <v>0</v>
      </c>
      <c r="AJ738" s="197">
        <v>0</v>
      </c>
      <c r="AK738" s="197">
        <v>0</v>
      </c>
      <c r="AL738" s="197"/>
      <c r="AM738" s="197"/>
      <c r="AN738" s="16">
        <f t="shared" si="148"/>
        <v>552.36</v>
      </c>
      <c r="AO738" s="197">
        <f t="shared" si="145"/>
        <v>61.370000000000005</v>
      </c>
      <c r="AP738" s="82" t="s">
        <v>1114</v>
      </c>
      <c r="AQ738" s="92" t="s">
        <v>607</v>
      </c>
      <c r="AS738" s="48">
        <f t="shared" si="147"/>
        <v>-3.0000000000427463E-3</v>
      </c>
    </row>
    <row r="739" spans="1:45" s="5" customFormat="1" ht="50.1" customHeight="1" thickBot="1">
      <c r="A739" s="242" t="s">
        <v>2066</v>
      </c>
      <c r="B739" s="243"/>
      <c r="C739" s="243"/>
      <c r="D739" s="243"/>
      <c r="E739" s="243"/>
      <c r="F739" s="243"/>
      <c r="G739" s="243"/>
      <c r="H739" s="243"/>
      <c r="I739" s="22"/>
      <c r="J739" s="23">
        <f t="shared" ref="J739:AO739" si="149">SUM(J711:J738)</f>
        <v>276514.00000000006</v>
      </c>
      <c r="K739" s="23">
        <f t="shared" si="149"/>
        <v>27651.399999999994</v>
      </c>
      <c r="L739" s="23">
        <f t="shared" si="149"/>
        <v>248862.6</v>
      </c>
      <c r="M739" s="23">
        <f t="shared" si="149"/>
        <v>0</v>
      </c>
      <c r="N739" s="23">
        <f t="shared" si="149"/>
        <v>584.64</v>
      </c>
      <c r="O739" s="23">
        <f t="shared" si="149"/>
        <v>677.95</v>
      </c>
      <c r="P739" s="23">
        <f t="shared" si="149"/>
        <v>677.95</v>
      </c>
      <c r="Q739" s="23">
        <f t="shared" si="149"/>
        <v>677.95</v>
      </c>
      <c r="R739" s="23">
        <f t="shared" si="149"/>
        <v>120.48</v>
      </c>
      <c r="S739" s="23">
        <f t="shared" si="149"/>
        <v>93.33</v>
      </c>
      <c r="T739" s="23">
        <f t="shared" si="149"/>
        <v>40.629999999999995</v>
      </c>
      <c r="U739" s="23">
        <f t="shared" si="149"/>
        <v>213.33</v>
      </c>
      <c r="V739" s="23">
        <f t="shared" si="149"/>
        <v>316.79999999999995</v>
      </c>
      <c r="W739" s="23">
        <f t="shared" si="149"/>
        <v>537.51</v>
      </c>
      <c r="X739" s="23">
        <f t="shared" si="149"/>
        <v>537.51</v>
      </c>
      <c r="Y739" s="23">
        <f t="shared" si="149"/>
        <v>530.63</v>
      </c>
      <c r="Z739" s="23">
        <f t="shared" si="149"/>
        <v>22942.100000000002</v>
      </c>
      <c r="AA739" s="23">
        <f t="shared" si="149"/>
        <v>45572.91</v>
      </c>
      <c r="AB739" s="23">
        <f t="shared" si="149"/>
        <v>0</v>
      </c>
      <c r="AC739" s="23">
        <f t="shared" si="149"/>
        <v>46151.18</v>
      </c>
      <c r="AD739" s="23">
        <f t="shared" si="149"/>
        <v>47749.1</v>
      </c>
      <c r="AE739" s="23">
        <f t="shared" si="149"/>
        <v>47749.11</v>
      </c>
      <c r="AF739" s="23">
        <f t="shared" si="149"/>
        <v>3058.48</v>
      </c>
      <c r="AG739" s="23">
        <f t="shared" si="149"/>
        <v>25902.699999999997</v>
      </c>
      <c r="AH739" s="23">
        <f t="shared" si="149"/>
        <v>0</v>
      </c>
      <c r="AI739" s="23">
        <f t="shared" si="149"/>
        <v>2421.329999999999</v>
      </c>
      <c r="AJ739" s="23">
        <f t="shared" si="149"/>
        <v>1744.6200000000003</v>
      </c>
      <c r="AK739" s="23">
        <f t="shared" si="149"/>
        <v>146.69999999999999</v>
      </c>
      <c r="AL739" s="23">
        <f>SUM(AL711:AL738)</f>
        <v>146.69999999999999</v>
      </c>
      <c r="AM739" s="23">
        <f>SUM(AM711:AM738)</f>
        <v>85.58</v>
      </c>
      <c r="AN739" s="23">
        <f t="shared" si="149"/>
        <v>248679.22000000003</v>
      </c>
      <c r="AO739" s="23">
        <f t="shared" si="149"/>
        <v>27834.779999999984</v>
      </c>
      <c r="AP739" s="99"/>
      <c r="AQ739" s="100"/>
      <c r="AS739" s="34"/>
    </row>
    <row r="740" spans="1:45" s="5" customFormat="1" ht="50.1" customHeight="1" thickBot="1">
      <c r="A740" s="248" t="s">
        <v>2031</v>
      </c>
      <c r="B740" s="249"/>
      <c r="C740" s="249"/>
      <c r="D740" s="249"/>
      <c r="E740" s="249"/>
      <c r="F740" s="249"/>
      <c r="G740" s="249"/>
      <c r="H740" s="249"/>
      <c r="I740" s="249"/>
      <c r="J740" s="19">
        <v>800</v>
      </c>
      <c r="K740" s="19">
        <f t="shared" ref="K740:K741" si="150">+J740*0.1</f>
        <v>80</v>
      </c>
      <c r="L740" s="19">
        <f t="shared" ref="L740:L741" si="151">+J740-K740</f>
        <v>720</v>
      </c>
      <c r="M740" s="19">
        <v>0</v>
      </c>
      <c r="N740" s="19">
        <v>0</v>
      </c>
      <c r="O740" s="19">
        <v>0</v>
      </c>
      <c r="P740" s="19">
        <v>0</v>
      </c>
      <c r="Q740" s="19">
        <v>0</v>
      </c>
      <c r="R740" s="19">
        <v>0</v>
      </c>
      <c r="S740" s="19">
        <v>0</v>
      </c>
      <c r="T740" s="19">
        <v>0</v>
      </c>
      <c r="U740" s="19">
        <v>0</v>
      </c>
      <c r="V740" s="19">
        <v>0</v>
      </c>
      <c r="W740" s="19">
        <v>0</v>
      </c>
      <c r="X740" s="19">
        <v>0</v>
      </c>
      <c r="Y740" s="19">
        <v>0</v>
      </c>
      <c r="Z740" s="19">
        <v>0</v>
      </c>
      <c r="AA740" s="19">
        <v>0</v>
      </c>
      <c r="AB740" s="19">
        <v>0</v>
      </c>
      <c r="AC740" s="19">
        <v>0</v>
      </c>
      <c r="AD740" s="19">
        <v>0</v>
      </c>
      <c r="AE740" s="19">
        <v>0</v>
      </c>
      <c r="AF740" s="19">
        <v>0</v>
      </c>
      <c r="AG740" s="19">
        <v>0</v>
      </c>
      <c r="AH740" s="19">
        <v>0</v>
      </c>
      <c r="AI740" s="19">
        <v>0</v>
      </c>
      <c r="AJ740" s="19">
        <v>0</v>
      </c>
      <c r="AK740" s="19">
        <v>0</v>
      </c>
      <c r="AL740" s="134"/>
      <c r="AM740" s="19"/>
      <c r="AN740" s="19">
        <f>SUM(M740:AM740)</f>
        <v>0</v>
      </c>
      <c r="AO740" s="19">
        <f>J740-AN740</f>
        <v>800</v>
      </c>
      <c r="AP740" s="20"/>
      <c r="AQ740" s="21"/>
      <c r="AS740" s="34">
        <f t="shared" si="147"/>
        <v>720</v>
      </c>
    </row>
    <row r="741" spans="1:45" s="5" customFormat="1" ht="80.25" customHeight="1" thickBot="1">
      <c r="A741" s="248" t="s">
        <v>2034</v>
      </c>
      <c r="B741" s="249"/>
      <c r="C741" s="249"/>
      <c r="D741" s="249"/>
      <c r="E741" s="249"/>
      <c r="F741" s="249"/>
      <c r="G741" s="249"/>
      <c r="H741" s="249"/>
      <c r="I741" s="249"/>
      <c r="J741" s="19">
        <v>41.68</v>
      </c>
      <c r="K741" s="19">
        <f t="shared" si="150"/>
        <v>4.1680000000000001</v>
      </c>
      <c r="L741" s="19">
        <f t="shared" si="151"/>
        <v>37.512</v>
      </c>
      <c r="M741" s="19">
        <v>0</v>
      </c>
      <c r="N741" s="19">
        <v>0</v>
      </c>
      <c r="O741" s="19">
        <v>0</v>
      </c>
      <c r="P741" s="19">
        <v>0</v>
      </c>
      <c r="Q741" s="19">
        <v>0</v>
      </c>
      <c r="R741" s="19">
        <v>0</v>
      </c>
      <c r="S741" s="19">
        <v>0</v>
      </c>
      <c r="T741" s="19">
        <v>0</v>
      </c>
      <c r="U741" s="19">
        <v>0</v>
      </c>
      <c r="V741" s="19">
        <v>0</v>
      </c>
      <c r="W741" s="19">
        <v>0</v>
      </c>
      <c r="X741" s="19">
        <v>0</v>
      </c>
      <c r="Y741" s="19">
        <v>0</v>
      </c>
      <c r="Z741" s="19">
        <v>0</v>
      </c>
      <c r="AA741" s="19">
        <v>0</v>
      </c>
      <c r="AB741" s="19">
        <v>0</v>
      </c>
      <c r="AC741" s="19">
        <v>0</v>
      </c>
      <c r="AD741" s="19">
        <v>0</v>
      </c>
      <c r="AE741" s="19">
        <v>0</v>
      </c>
      <c r="AF741" s="19">
        <v>0</v>
      </c>
      <c r="AG741" s="19">
        <v>0</v>
      </c>
      <c r="AH741" s="19">
        <v>0</v>
      </c>
      <c r="AI741" s="19">
        <v>0</v>
      </c>
      <c r="AJ741" s="19">
        <v>0</v>
      </c>
      <c r="AK741" s="19">
        <v>0</v>
      </c>
      <c r="AL741" s="134"/>
      <c r="AM741" s="19"/>
      <c r="AN741" s="19">
        <f>SUM(M741:AM741)</f>
        <v>0</v>
      </c>
      <c r="AO741" s="19">
        <f>J741-AN741</f>
        <v>41.68</v>
      </c>
      <c r="AP741" s="20"/>
      <c r="AQ741" s="21"/>
      <c r="AS741" s="34">
        <f t="shared" si="147"/>
        <v>37.512</v>
      </c>
    </row>
    <row r="742" spans="1:45" s="5" customFormat="1" ht="50.1" customHeight="1">
      <c r="A742" s="256" t="s">
        <v>2067</v>
      </c>
      <c r="B742" s="257"/>
      <c r="C742" s="257"/>
      <c r="D742" s="257"/>
      <c r="E742" s="257"/>
      <c r="F742" s="257"/>
      <c r="G742" s="257"/>
      <c r="H742" s="257"/>
      <c r="I742" s="24"/>
      <c r="J742" s="25">
        <f>J739+J740+J741</f>
        <v>277355.68000000005</v>
      </c>
      <c r="K742" s="25">
        <f t="shared" ref="K742:AM742" si="152">K739+K740+K741</f>
        <v>27735.567999999996</v>
      </c>
      <c r="L742" s="25">
        <f t="shared" si="152"/>
        <v>249620.11199999999</v>
      </c>
      <c r="M742" s="25">
        <f t="shared" si="152"/>
        <v>0</v>
      </c>
      <c r="N742" s="25">
        <f t="shared" si="152"/>
        <v>584.64</v>
      </c>
      <c r="O742" s="25">
        <f t="shared" si="152"/>
        <v>677.95</v>
      </c>
      <c r="P742" s="25">
        <f t="shared" si="152"/>
        <v>677.95</v>
      </c>
      <c r="Q742" s="25">
        <f t="shared" si="152"/>
        <v>677.95</v>
      </c>
      <c r="R742" s="25">
        <f t="shared" si="152"/>
        <v>120.48</v>
      </c>
      <c r="S742" s="25">
        <f t="shared" si="152"/>
        <v>93.33</v>
      </c>
      <c r="T742" s="25">
        <f t="shared" si="152"/>
        <v>40.629999999999995</v>
      </c>
      <c r="U742" s="25">
        <f t="shared" si="152"/>
        <v>213.33</v>
      </c>
      <c r="V742" s="25">
        <f t="shared" si="152"/>
        <v>316.79999999999995</v>
      </c>
      <c r="W742" s="25">
        <f t="shared" si="152"/>
        <v>537.51</v>
      </c>
      <c r="X742" s="25">
        <f t="shared" si="152"/>
        <v>537.51</v>
      </c>
      <c r="Y742" s="25">
        <f t="shared" si="152"/>
        <v>530.63</v>
      </c>
      <c r="Z742" s="25">
        <f t="shared" si="152"/>
        <v>22942.100000000002</v>
      </c>
      <c r="AA742" s="25">
        <f t="shared" si="152"/>
        <v>45572.91</v>
      </c>
      <c r="AB742" s="25">
        <f t="shared" si="152"/>
        <v>0</v>
      </c>
      <c r="AC742" s="25">
        <f t="shared" si="152"/>
        <v>46151.18</v>
      </c>
      <c r="AD742" s="25">
        <f t="shared" si="152"/>
        <v>47749.1</v>
      </c>
      <c r="AE742" s="25">
        <f t="shared" si="152"/>
        <v>47749.11</v>
      </c>
      <c r="AF742" s="25">
        <f t="shared" si="152"/>
        <v>3058.48</v>
      </c>
      <c r="AG742" s="25">
        <f t="shared" si="152"/>
        <v>25902.699999999997</v>
      </c>
      <c r="AH742" s="25">
        <f t="shared" si="152"/>
        <v>0</v>
      </c>
      <c r="AI742" s="25">
        <f t="shared" si="152"/>
        <v>2421.329999999999</v>
      </c>
      <c r="AJ742" s="25">
        <f t="shared" si="152"/>
        <v>1744.6200000000003</v>
      </c>
      <c r="AK742" s="25">
        <f t="shared" si="152"/>
        <v>146.69999999999999</v>
      </c>
      <c r="AL742" s="25">
        <f t="shared" ref="AL742" si="153">AL739+AL740+AL741</f>
        <v>146.69999999999999</v>
      </c>
      <c r="AM742" s="25">
        <f t="shared" si="152"/>
        <v>85.58</v>
      </c>
      <c r="AN742" s="25">
        <f>AN739+AN740+AN741</f>
        <v>248679.22000000003</v>
      </c>
      <c r="AO742" s="25">
        <f>AO739+AO740+AO741</f>
        <v>28676.459999999985</v>
      </c>
      <c r="AP742" s="102"/>
      <c r="AQ742" s="103"/>
      <c r="AS742" s="34"/>
    </row>
    <row r="743" spans="1:45" s="47" customFormat="1" ht="50.1" customHeight="1">
      <c r="A743" s="55" t="s">
        <v>608</v>
      </c>
      <c r="B743" s="46" t="s">
        <v>609</v>
      </c>
      <c r="C743" s="46" t="s">
        <v>14</v>
      </c>
      <c r="D743" s="46" t="s">
        <v>1608</v>
      </c>
      <c r="E743" s="46" t="s">
        <v>430</v>
      </c>
      <c r="F743" s="46" t="s">
        <v>1610</v>
      </c>
      <c r="G743" s="46" t="s">
        <v>1104</v>
      </c>
      <c r="H743" s="46" t="s">
        <v>33</v>
      </c>
      <c r="I743" s="57">
        <v>37438</v>
      </c>
      <c r="J743" s="15">
        <v>11675.11</v>
      </c>
      <c r="K743" s="16">
        <f t="shared" ref="K743:K748" si="154">+J743*0.1</f>
        <v>1167.5110000000002</v>
      </c>
      <c r="L743" s="16">
        <f t="shared" ref="L743:L748" si="155">+J743-K743</f>
        <v>10507.599</v>
      </c>
      <c r="M743" s="16">
        <v>0</v>
      </c>
      <c r="N743" s="16">
        <v>0</v>
      </c>
      <c r="O743" s="16">
        <v>0</v>
      </c>
      <c r="P743" s="16">
        <v>0</v>
      </c>
      <c r="Q743" s="16">
        <v>1050.76</v>
      </c>
      <c r="R743" s="16">
        <v>5428.93</v>
      </c>
      <c r="S743" s="16">
        <v>2101.52</v>
      </c>
      <c r="T743" s="16">
        <v>1926.39</v>
      </c>
      <c r="U743" s="16">
        <v>0</v>
      </c>
      <c r="V743" s="16">
        <v>0</v>
      </c>
      <c r="W743" s="16">
        <v>0</v>
      </c>
      <c r="X743" s="16">
        <v>0</v>
      </c>
      <c r="Y743" s="16">
        <v>0</v>
      </c>
      <c r="Z743" s="16">
        <v>0</v>
      </c>
      <c r="AA743" s="16">
        <v>0</v>
      </c>
      <c r="AB743" s="16">
        <v>0</v>
      </c>
      <c r="AC743" s="16">
        <v>0</v>
      </c>
      <c r="AD743" s="16">
        <v>0</v>
      </c>
      <c r="AE743" s="16">
        <v>0</v>
      </c>
      <c r="AF743" s="16">
        <v>0</v>
      </c>
      <c r="AG743" s="16">
        <v>0</v>
      </c>
      <c r="AH743" s="16">
        <v>0</v>
      </c>
      <c r="AI743" s="16">
        <v>0</v>
      </c>
      <c r="AJ743" s="16">
        <v>0</v>
      </c>
      <c r="AK743" s="16">
        <v>0</v>
      </c>
      <c r="AL743" s="16">
        <v>0</v>
      </c>
      <c r="AM743" s="16">
        <v>0</v>
      </c>
      <c r="AN743" s="16">
        <f>SUM(M743:AM743)</f>
        <v>10507.6</v>
      </c>
      <c r="AO743" s="16">
        <f>J743-AN743</f>
        <v>1167.5100000000002</v>
      </c>
      <c r="AP743" s="80" t="s">
        <v>119</v>
      </c>
      <c r="AQ743" s="91" t="s">
        <v>155</v>
      </c>
      <c r="AS743" s="48">
        <f t="shared" si="147"/>
        <v>-1.0000000002037268E-3</v>
      </c>
    </row>
    <row r="744" spans="1:45" s="47" customFormat="1" ht="50.1" customHeight="1">
      <c r="A744" s="55" t="s">
        <v>610</v>
      </c>
      <c r="B744" s="46" t="s">
        <v>611</v>
      </c>
      <c r="C744" s="46" t="s">
        <v>14</v>
      </c>
      <c r="D744" s="46" t="s">
        <v>496</v>
      </c>
      <c r="E744" s="46" t="s">
        <v>430</v>
      </c>
      <c r="F744" s="46" t="s">
        <v>406</v>
      </c>
      <c r="G744" s="46" t="s">
        <v>1104</v>
      </c>
      <c r="H744" s="46" t="s">
        <v>612</v>
      </c>
      <c r="I744" s="57">
        <v>37438</v>
      </c>
      <c r="J744" s="15">
        <v>950.68</v>
      </c>
      <c r="K744" s="16">
        <f t="shared" si="154"/>
        <v>95.067999999999998</v>
      </c>
      <c r="L744" s="16">
        <f>+J744-K744</f>
        <v>855.61199999999997</v>
      </c>
      <c r="M744" s="16">
        <v>0</v>
      </c>
      <c r="N744" s="16">
        <v>0</v>
      </c>
      <c r="O744" s="16">
        <v>0</v>
      </c>
      <c r="P744" s="16">
        <v>0</v>
      </c>
      <c r="Q744" s="16">
        <v>85.56</v>
      </c>
      <c r="R744" s="16">
        <v>442.06</v>
      </c>
      <c r="S744" s="16">
        <v>171.12</v>
      </c>
      <c r="T744" s="16">
        <v>156.88999999999999</v>
      </c>
      <c r="U744" s="16">
        <v>0</v>
      </c>
      <c r="V744" s="16">
        <v>0</v>
      </c>
      <c r="W744" s="16">
        <v>0</v>
      </c>
      <c r="X744" s="16">
        <v>0</v>
      </c>
      <c r="Y744" s="16">
        <v>0</v>
      </c>
      <c r="Z744" s="16">
        <v>0</v>
      </c>
      <c r="AA744" s="16">
        <v>0</v>
      </c>
      <c r="AB744" s="16">
        <v>0</v>
      </c>
      <c r="AC744" s="16">
        <v>0</v>
      </c>
      <c r="AD744" s="16">
        <v>0</v>
      </c>
      <c r="AE744" s="16">
        <v>0</v>
      </c>
      <c r="AF744" s="16">
        <v>0</v>
      </c>
      <c r="AG744" s="16">
        <v>0</v>
      </c>
      <c r="AH744" s="16">
        <v>0</v>
      </c>
      <c r="AI744" s="16">
        <v>0</v>
      </c>
      <c r="AJ744" s="16">
        <v>0</v>
      </c>
      <c r="AK744" s="16">
        <v>0</v>
      </c>
      <c r="AL744" s="16">
        <v>0</v>
      </c>
      <c r="AM744" s="16">
        <v>0</v>
      </c>
      <c r="AN744" s="16">
        <f>SUM(M744:AM744)</f>
        <v>855.63</v>
      </c>
      <c r="AO744" s="16">
        <f>J744-AN744</f>
        <v>95.049999999999955</v>
      </c>
      <c r="AP744" s="80" t="s">
        <v>119</v>
      </c>
      <c r="AQ744" s="91" t="s">
        <v>155</v>
      </c>
      <c r="AS744" s="48">
        <f t="shared" si="147"/>
        <v>-1.8000000000029104E-2</v>
      </c>
    </row>
    <row r="745" spans="1:45" s="47" customFormat="1" ht="50.1" customHeight="1">
      <c r="A745" s="55" t="s">
        <v>613</v>
      </c>
      <c r="B745" s="46" t="s">
        <v>614</v>
      </c>
      <c r="C745" s="46" t="s">
        <v>14</v>
      </c>
      <c r="D745" s="46" t="s">
        <v>615</v>
      </c>
      <c r="E745" s="46" t="s">
        <v>1609</v>
      </c>
      <c r="F745" s="46" t="s">
        <v>616</v>
      </c>
      <c r="G745" s="46" t="s">
        <v>1104</v>
      </c>
      <c r="H745" s="46" t="s">
        <v>612</v>
      </c>
      <c r="I745" s="57">
        <v>37591</v>
      </c>
      <c r="J745" s="15">
        <v>1500.23</v>
      </c>
      <c r="K745" s="16">
        <f>+J745*0.1</f>
        <v>150.023</v>
      </c>
      <c r="L745" s="16">
        <f>+J745-K745</f>
        <v>1350.2070000000001</v>
      </c>
      <c r="M745" s="16">
        <v>0</v>
      </c>
      <c r="N745" s="16">
        <v>0</v>
      </c>
      <c r="O745" s="16">
        <v>0</v>
      </c>
      <c r="P745" s="16">
        <v>0</v>
      </c>
      <c r="Q745" s="16">
        <v>135.02000000000001</v>
      </c>
      <c r="R745" s="16">
        <v>697.6</v>
      </c>
      <c r="S745" s="16">
        <v>270.04000000000002</v>
      </c>
      <c r="T745" s="16">
        <v>247.55</v>
      </c>
      <c r="U745" s="16">
        <v>0</v>
      </c>
      <c r="V745" s="16">
        <v>0</v>
      </c>
      <c r="W745" s="16">
        <v>0</v>
      </c>
      <c r="X745" s="16">
        <v>0</v>
      </c>
      <c r="Y745" s="16">
        <v>0</v>
      </c>
      <c r="Z745" s="16">
        <v>0</v>
      </c>
      <c r="AA745" s="16">
        <v>0</v>
      </c>
      <c r="AB745" s="16">
        <v>0</v>
      </c>
      <c r="AC745" s="16">
        <v>0</v>
      </c>
      <c r="AD745" s="16">
        <v>0</v>
      </c>
      <c r="AE745" s="16">
        <v>0</v>
      </c>
      <c r="AF745" s="16">
        <v>0</v>
      </c>
      <c r="AG745" s="16">
        <v>0</v>
      </c>
      <c r="AH745" s="16">
        <v>0</v>
      </c>
      <c r="AI745" s="16">
        <v>0</v>
      </c>
      <c r="AJ745" s="16">
        <v>0</v>
      </c>
      <c r="AK745" s="16">
        <v>0</v>
      </c>
      <c r="AL745" s="16">
        <v>0</v>
      </c>
      <c r="AM745" s="16">
        <v>0</v>
      </c>
      <c r="AN745" s="16">
        <f>SUM(M745:AM745)</f>
        <v>1350.21</v>
      </c>
      <c r="AO745" s="16">
        <f>J745-AN745</f>
        <v>150.01999999999998</v>
      </c>
      <c r="AP745" s="80" t="s">
        <v>119</v>
      </c>
      <c r="AQ745" s="91" t="s">
        <v>155</v>
      </c>
      <c r="AS745" s="48">
        <f t="shared" si="147"/>
        <v>-2.9999999999290594E-3</v>
      </c>
    </row>
    <row r="746" spans="1:45" s="9" customFormat="1" ht="50.1" customHeight="1">
      <c r="A746" s="252" t="s">
        <v>617</v>
      </c>
      <c r="B746" s="253"/>
      <c r="C746" s="253"/>
      <c r="D746" s="253"/>
      <c r="E746" s="253"/>
      <c r="F746" s="253"/>
      <c r="G746" s="253"/>
      <c r="H746" s="253"/>
      <c r="I746" s="26"/>
      <c r="J746" s="27">
        <f>SUM(J743:J745)</f>
        <v>14126.02</v>
      </c>
      <c r="K746" s="27">
        <f t="shared" ref="K746:AK746" si="156">SUM(K743:K745)</f>
        <v>1412.6020000000001</v>
      </c>
      <c r="L746" s="27">
        <f t="shared" si="156"/>
        <v>12713.418</v>
      </c>
      <c r="M746" s="27">
        <f t="shared" si="156"/>
        <v>0</v>
      </c>
      <c r="N746" s="27">
        <f t="shared" si="156"/>
        <v>0</v>
      </c>
      <c r="O746" s="27">
        <f t="shared" si="156"/>
        <v>0</v>
      </c>
      <c r="P746" s="27">
        <f t="shared" si="156"/>
        <v>0</v>
      </c>
      <c r="Q746" s="27">
        <f t="shared" si="156"/>
        <v>1271.3399999999999</v>
      </c>
      <c r="R746" s="27">
        <f t="shared" si="156"/>
        <v>6568.5900000000011</v>
      </c>
      <c r="S746" s="27">
        <f t="shared" si="156"/>
        <v>2542.6799999999998</v>
      </c>
      <c r="T746" s="27">
        <f t="shared" si="156"/>
        <v>2330.8300000000004</v>
      </c>
      <c r="U746" s="27">
        <f t="shared" si="156"/>
        <v>0</v>
      </c>
      <c r="V746" s="27">
        <f t="shared" si="156"/>
        <v>0</v>
      </c>
      <c r="W746" s="27">
        <f t="shared" si="156"/>
        <v>0</v>
      </c>
      <c r="X746" s="27">
        <f t="shared" si="156"/>
        <v>0</v>
      </c>
      <c r="Y746" s="27">
        <f t="shared" si="156"/>
        <v>0</v>
      </c>
      <c r="Z746" s="27">
        <f t="shared" si="156"/>
        <v>0</v>
      </c>
      <c r="AA746" s="27">
        <f t="shared" si="156"/>
        <v>0</v>
      </c>
      <c r="AB746" s="27">
        <f t="shared" si="156"/>
        <v>0</v>
      </c>
      <c r="AC746" s="27">
        <f t="shared" si="156"/>
        <v>0</v>
      </c>
      <c r="AD746" s="27">
        <f t="shared" si="156"/>
        <v>0</v>
      </c>
      <c r="AE746" s="27">
        <f t="shared" si="156"/>
        <v>0</v>
      </c>
      <c r="AF746" s="27">
        <f t="shared" si="156"/>
        <v>0</v>
      </c>
      <c r="AG746" s="27">
        <f t="shared" si="156"/>
        <v>0</v>
      </c>
      <c r="AH746" s="27">
        <f>SUM(AH743:AH745)</f>
        <v>0</v>
      </c>
      <c r="AI746" s="27">
        <f t="shared" si="156"/>
        <v>0</v>
      </c>
      <c r="AJ746" s="27">
        <f t="shared" si="156"/>
        <v>0</v>
      </c>
      <c r="AK746" s="27">
        <f t="shared" si="156"/>
        <v>0</v>
      </c>
      <c r="AL746" s="27">
        <f>SUM(AL743:AL745)</f>
        <v>0</v>
      </c>
      <c r="AM746" s="27">
        <f>SUM(AM743:AM745)</f>
        <v>0</v>
      </c>
      <c r="AN746" s="27">
        <f>SUM(AN743:AN745)</f>
        <v>12713.439999999999</v>
      </c>
      <c r="AO746" s="27">
        <f>SUM(AO743:AO745)</f>
        <v>1412.5800000000002</v>
      </c>
      <c r="AP746" s="104"/>
      <c r="AQ746" s="105"/>
      <c r="AS746" s="34"/>
    </row>
    <row r="747" spans="1:45" s="47" customFormat="1" ht="50.1" customHeight="1">
      <c r="A747" s="55" t="s">
        <v>618</v>
      </c>
      <c r="B747" s="46" t="s">
        <v>619</v>
      </c>
      <c r="C747" s="14" t="s">
        <v>620</v>
      </c>
      <c r="D747" s="46" t="s">
        <v>621</v>
      </c>
      <c r="E747" s="46" t="s">
        <v>622</v>
      </c>
      <c r="F747" s="46" t="s">
        <v>623</v>
      </c>
      <c r="G747" s="46" t="s">
        <v>1104</v>
      </c>
      <c r="H747" s="46" t="s">
        <v>624</v>
      </c>
      <c r="I747" s="57">
        <v>40634</v>
      </c>
      <c r="J747" s="15">
        <v>904</v>
      </c>
      <c r="K747" s="16">
        <f t="shared" si="154"/>
        <v>90.4</v>
      </c>
      <c r="L747" s="16">
        <f t="shared" si="155"/>
        <v>813.6</v>
      </c>
      <c r="M747" s="16">
        <v>0</v>
      </c>
      <c r="N747" s="16">
        <v>0</v>
      </c>
      <c r="O747" s="16">
        <v>0</v>
      </c>
      <c r="P747" s="16">
        <v>0</v>
      </c>
      <c r="Q747" s="16">
        <v>0</v>
      </c>
      <c r="R747" s="16">
        <v>0</v>
      </c>
      <c r="S747" s="16">
        <v>0</v>
      </c>
      <c r="T747" s="16">
        <v>0</v>
      </c>
      <c r="U747" s="16">
        <v>0</v>
      </c>
      <c r="V747" s="16">
        <v>0</v>
      </c>
      <c r="W747" s="16">
        <v>0</v>
      </c>
      <c r="X747" s="16">
        <v>0</v>
      </c>
      <c r="Y747" s="16">
        <v>0</v>
      </c>
      <c r="Z747" s="16">
        <v>94.92</v>
      </c>
      <c r="AA747" s="16">
        <v>162.72</v>
      </c>
      <c r="AB747" s="16">
        <v>0</v>
      </c>
      <c r="AC747" s="16">
        <v>162.72</v>
      </c>
      <c r="AD747" s="16">
        <v>162.72</v>
      </c>
      <c r="AE747" s="16">
        <v>162.72</v>
      </c>
      <c r="AF747" s="16">
        <v>0</v>
      </c>
      <c r="AG747" s="16">
        <v>67.8</v>
      </c>
      <c r="AH747" s="16">
        <v>0</v>
      </c>
      <c r="AI747" s="16">
        <v>0</v>
      </c>
      <c r="AJ747" s="16">
        <v>0</v>
      </c>
      <c r="AK747" s="16">
        <v>0</v>
      </c>
      <c r="AL747" s="16"/>
      <c r="AM747" s="16"/>
      <c r="AN747" s="16">
        <f>SUM(M747:AM747)</f>
        <v>813.6</v>
      </c>
      <c r="AO747" s="16">
        <f>J747-AN747</f>
        <v>90.399999999999977</v>
      </c>
      <c r="AP747" s="80" t="s">
        <v>1533</v>
      </c>
      <c r="AQ747" s="91" t="s">
        <v>1295</v>
      </c>
      <c r="AS747" s="48">
        <f t="shared" si="147"/>
        <v>0</v>
      </c>
    </row>
    <row r="748" spans="1:45" s="47" customFormat="1" ht="50.1" customHeight="1">
      <c r="A748" s="55" t="s">
        <v>1573</v>
      </c>
      <c r="B748" s="46" t="s">
        <v>1574</v>
      </c>
      <c r="C748" s="14" t="s">
        <v>620</v>
      </c>
      <c r="D748" s="46" t="s">
        <v>1575</v>
      </c>
      <c r="E748" s="46" t="s">
        <v>430</v>
      </c>
      <c r="F748" s="46" t="s">
        <v>1576</v>
      </c>
      <c r="G748" s="46" t="s">
        <v>1104</v>
      </c>
      <c r="H748" s="46" t="s">
        <v>1246</v>
      </c>
      <c r="I748" s="57">
        <v>42339</v>
      </c>
      <c r="J748" s="15">
        <v>1073.5</v>
      </c>
      <c r="K748" s="16">
        <f t="shared" si="154"/>
        <v>107.35000000000001</v>
      </c>
      <c r="L748" s="16">
        <f t="shared" si="155"/>
        <v>966.15</v>
      </c>
      <c r="M748" s="16">
        <v>0</v>
      </c>
      <c r="N748" s="16">
        <v>0</v>
      </c>
      <c r="O748" s="16">
        <v>0</v>
      </c>
      <c r="P748" s="16">
        <v>0</v>
      </c>
      <c r="Q748" s="16">
        <v>0</v>
      </c>
      <c r="R748" s="16">
        <v>0</v>
      </c>
      <c r="S748" s="16">
        <v>0</v>
      </c>
      <c r="T748" s="16">
        <v>0</v>
      </c>
      <c r="U748" s="16">
        <v>0</v>
      </c>
      <c r="V748" s="16">
        <v>0</v>
      </c>
      <c r="W748" s="16">
        <v>0</v>
      </c>
      <c r="X748" s="16">
        <v>0</v>
      </c>
      <c r="Y748" s="16">
        <v>0</v>
      </c>
      <c r="Z748" s="16">
        <v>0</v>
      </c>
      <c r="AA748" s="16">
        <v>0</v>
      </c>
      <c r="AB748" s="16">
        <v>0</v>
      </c>
      <c r="AC748" s="16">
        <v>0</v>
      </c>
      <c r="AD748" s="16">
        <v>0</v>
      </c>
      <c r="AE748" s="16">
        <v>0</v>
      </c>
      <c r="AF748" s="16">
        <v>0</v>
      </c>
      <c r="AG748" s="16">
        <v>193.23</v>
      </c>
      <c r="AH748" s="16">
        <v>0</v>
      </c>
      <c r="AI748" s="16">
        <v>193.23</v>
      </c>
      <c r="AJ748" s="16">
        <v>193.23</v>
      </c>
      <c r="AK748" s="16">
        <v>193.23</v>
      </c>
      <c r="AL748" s="16">
        <v>193.23</v>
      </c>
      <c r="AM748" s="16"/>
      <c r="AN748" s="16">
        <f>SUM(M748:AM748)</f>
        <v>966.15</v>
      </c>
      <c r="AO748" s="16">
        <f>+J748-AN748</f>
        <v>107.35000000000002</v>
      </c>
      <c r="AP748" s="80" t="s">
        <v>1533</v>
      </c>
      <c r="AQ748" s="91" t="s">
        <v>1295</v>
      </c>
      <c r="AS748" s="48">
        <f t="shared" si="147"/>
        <v>0</v>
      </c>
    </row>
    <row r="749" spans="1:45" s="5" customFormat="1" ht="50.1" customHeight="1">
      <c r="A749" s="252" t="s">
        <v>1944</v>
      </c>
      <c r="B749" s="253"/>
      <c r="C749" s="253"/>
      <c r="D749" s="253"/>
      <c r="E749" s="253"/>
      <c r="F749" s="253"/>
      <c r="G749" s="253"/>
      <c r="H749" s="253"/>
      <c r="I749" s="26"/>
      <c r="J749" s="27">
        <f>J747+J748</f>
        <v>1977.5</v>
      </c>
      <c r="K749" s="27">
        <f t="shared" ref="K749:AF749" si="157">K747+K748</f>
        <v>197.75</v>
      </c>
      <c r="L749" s="27">
        <f t="shared" si="157"/>
        <v>1779.75</v>
      </c>
      <c r="M749" s="27">
        <f t="shared" si="157"/>
        <v>0</v>
      </c>
      <c r="N749" s="27">
        <f t="shared" si="157"/>
        <v>0</v>
      </c>
      <c r="O749" s="27">
        <f t="shared" si="157"/>
        <v>0</v>
      </c>
      <c r="P749" s="27">
        <f t="shared" si="157"/>
        <v>0</v>
      </c>
      <c r="Q749" s="27">
        <f t="shared" si="157"/>
        <v>0</v>
      </c>
      <c r="R749" s="27">
        <f t="shared" si="157"/>
        <v>0</v>
      </c>
      <c r="S749" s="27">
        <f t="shared" si="157"/>
        <v>0</v>
      </c>
      <c r="T749" s="27">
        <f t="shared" si="157"/>
        <v>0</v>
      </c>
      <c r="U749" s="27">
        <f t="shared" si="157"/>
        <v>0</v>
      </c>
      <c r="V749" s="27">
        <f t="shared" si="157"/>
        <v>0</v>
      </c>
      <c r="W749" s="27">
        <f t="shared" si="157"/>
        <v>0</v>
      </c>
      <c r="X749" s="27">
        <f t="shared" si="157"/>
        <v>0</v>
      </c>
      <c r="Y749" s="27">
        <f t="shared" si="157"/>
        <v>0</v>
      </c>
      <c r="Z749" s="27">
        <f t="shared" si="157"/>
        <v>94.92</v>
      </c>
      <c r="AA749" s="27">
        <f t="shared" si="157"/>
        <v>162.72</v>
      </c>
      <c r="AB749" s="27">
        <f t="shared" si="157"/>
        <v>0</v>
      </c>
      <c r="AC749" s="27">
        <f t="shared" si="157"/>
        <v>162.72</v>
      </c>
      <c r="AD749" s="27">
        <f t="shared" si="157"/>
        <v>162.72</v>
      </c>
      <c r="AE749" s="27">
        <f t="shared" si="157"/>
        <v>162.72</v>
      </c>
      <c r="AF749" s="27">
        <f t="shared" si="157"/>
        <v>0</v>
      </c>
      <c r="AG749" s="27">
        <f>AG747+AG748</f>
        <v>261.02999999999997</v>
      </c>
      <c r="AH749" s="27">
        <f>AH747+AH748</f>
        <v>0</v>
      </c>
      <c r="AI749" s="27">
        <f t="shared" ref="AI749:AM749" si="158">AI747+AI748</f>
        <v>193.23</v>
      </c>
      <c r="AJ749" s="27">
        <f t="shared" si="158"/>
        <v>193.23</v>
      </c>
      <c r="AK749" s="27">
        <f t="shared" si="158"/>
        <v>193.23</v>
      </c>
      <c r="AL749" s="27">
        <f t="shared" ref="AL749" si="159">AL747+AL748</f>
        <v>193.23</v>
      </c>
      <c r="AM749" s="27">
        <f t="shared" si="158"/>
        <v>0</v>
      </c>
      <c r="AN749" s="27">
        <f>AN747+AN748</f>
        <v>1779.75</v>
      </c>
      <c r="AO749" s="27">
        <f>AO747+AO748</f>
        <v>197.75</v>
      </c>
      <c r="AP749" s="104"/>
      <c r="AQ749" s="105"/>
      <c r="AS749" s="34"/>
    </row>
    <row r="750" spans="1:45" s="5" customFormat="1" ht="50.1" customHeight="1">
      <c r="A750" s="254" t="s">
        <v>2032</v>
      </c>
      <c r="B750" s="255"/>
      <c r="C750" s="255"/>
      <c r="D750" s="255"/>
      <c r="E750" s="255"/>
      <c r="F750" s="255"/>
      <c r="G750" s="255"/>
      <c r="H750" s="255"/>
      <c r="I750" s="28"/>
      <c r="J750" s="29">
        <f>SUM(J37+J595+J710+J739+J746+J749+J597)</f>
        <v>2607960.7457142868</v>
      </c>
      <c r="K750" s="29">
        <f>SUM(K37+K595+K710+K739+K746+K749+K597)</f>
        <v>260796.07457142862</v>
      </c>
      <c r="L750" s="29">
        <f t="shared" ref="L750:AO750" si="160">SUM(L37+L595+L710+L739+L746+L749)</f>
        <v>2346406.0431428589</v>
      </c>
      <c r="M750" s="29">
        <f t="shared" si="160"/>
        <v>3804.69</v>
      </c>
      <c r="N750" s="29">
        <f t="shared" si="160"/>
        <v>4671.16</v>
      </c>
      <c r="O750" s="29">
        <f t="shared" si="160"/>
        <v>4807.1799999999994</v>
      </c>
      <c r="P750" s="29">
        <f t="shared" si="160"/>
        <v>5048.7299999999996</v>
      </c>
      <c r="Q750" s="29">
        <f t="shared" si="160"/>
        <v>8004.3</v>
      </c>
      <c r="R750" s="29">
        <f t="shared" si="160"/>
        <v>19095.5</v>
      </c>
      <c r="S750" s="29">
        <f t="shared" si="160"/>
        <v>12698</v>
      </c>
      <c r="T750" s="29">
        <f t="shared" si="160"/>
        <v>16025.600571999999</v>
      </c>
      <c r="U750" s="29">
        <f t="shared" si="160"/>
        <v>12957.779999999999</v>
      </c>
      <c r="V750" s="29">
        <f t="shared" si="160"/>
        <v>15508.95</v>
      </c>
      <c r="W750" s="29">
        <f t="shared" si="160"/>
        <v>38628.99</v>
      </c>
      <c r="X750" s="29">
        <f t="shared" si="160"/>
        <v>55976.800000000003</v>
      </c>
      <c r="Y750" s="29">
        <f t="shared" si="160"/>
        <v>58309.709999999985</v>
      </c>
      <c r="Z750" s="29">
        <f t="shared" si="160"/>
        <v>102214.18999999999</v>
      </c>
      <c r="AA750" s="29">
        <f t="shared" si="160"/>
        <v>227126.85299999994</v>
      </c>
      <c r="AB750" s="29">
        <f t="shared" si="160"/>
        <v>-48477.499999999993</v>
      </c>
      <c r="AC750" s="29">
        <f t="shared" si="160"/>
        <v>137923.12999999989</v>
      </c>
      <c r="AD750" s="29">
        <f t="shared" si="160"/>
        <v>175383.51999999996</v>
      </c>
      <c r="AE750" s="29">
        <f t="shared" si="160"/>
        <v>302569.13999999984</v>
      </c>
      <c r="AF750" s="29">
        <f t="shared" si="160"/>
        <v>11273.87</v>
      </c>
      <c r="AG750" s="29">
        <f t="shared" si="160"/>
        <v>213679.53000000017</v>
      </c>
      <c r="AH750" s="29">
        <f t="shared" si="160"/>
        <v>-849.68999999999994</v>
      </c>
      <c r="AI750" s="29">
        <f t="shared" si="160"/>
        <v>175925.05000000002</v>
      </c>
      <c r="AJ750" s="29">
        <f t="shared" si="160"/>
        <v>113294.81999999991</v>
      </c>
      <c r="AK750" s="29">
        <f t="shared" si="160"/>
        <v>77686.879999999976</v>
      </c>
      <c r="AL750" s="29">
        <f t="shared" si="160"/>
        <v>108987.07999999983</v>
      </c>
      <c r="AM750" s="29">
        <f t="shared" si="160"/>
        <v>63823.699999999968</v>
      </c>
      <c r="AN750" s="29">
        <f t="shared" si="160"/>
        <v>1916097.9635720029</v>
      </c>
      <c r="AO750" s="29">
        <f t="shared" si="160"/>
        <v>662450.35214228556</v>
      </c>
      <c r="AP750" s="135"/>
      <c r="AQ750" s="136"/>
      <c r="AS750" s="34"/>
    </row>
    <row r="751" spans="1:45" s="5" customFormat="1" ht="50.1" customHeight="1" thickBot="1">
      <c r="A751" s="250" t="s">
        <v>2033</v>
      </c>
      <c r="B751" s="251"/>
      <c r="C751" s="251"/>
      <c r="D751" s="251"/>
      <c r="E751" s="251"/>
      <c r="F751" s="251"/>
      <c r="G751" s="251"/>
      <c r="H751" s="251"/>
      <c r="I751" s="30"/>
      <c r="J751" s="31">
        <f>SUM(J37+J595+J742+J746+J749+J710+J597)</f>
        <v>2608802.425714287</v>
      </c>
      <c r="K751" s="31">
        <f>SUM(K37+K595+K742+K746+K749+K710+K597)</f>
        <v>260880.24257142862</v>
      </c>
      <c r="L751" s="31">
        <f>SUM(L37+L595+L739+L746+L749+L710)</f>
        <v>2346406.0431428594</v>
      </c>
      <c r="M751" s="31">
        <f t="shared" ref="M751:AO751" si="161">SUM(M37+M595+M742+M746+M749+M710)</f>
        <v>3804.69</v>
      </c>
      <c r="N751" s="31">
        <f t="shared" si="161"/>
        <v>4671.16</v>
      </c>
      <c r="O751" s="31">
        <f t="shared" si="161"/>
        <v>4807.18</v>
      </c>
      <c r="P751" s="31">
        <f t="shared" si="161"/>
        <v>5048.7300000000005</v>
      </c>
      <c r="Q751" s="31">
        <f t="shared" si="161"/>
        <v>8004.3</v>
      </c>
      <c r="R751" s="31">
        <f t="shared" si="161"/>
        <v>19095.5</v>
      </c>
      <c r="S751" s="31">
        <f t="shared" si="161"/>
        <v>12698</v>
      </c>
      <c r="T751" s="31">
        <f t="shared" si="161"/>
        <v>16025.600571999999</v>
      </c>
      <c r="U751" s="31">
        <f t="shared" si="161"/>
        <v>12957.779999999999</v>
      </c>
      <c r="V751" s="31">
        <f t="shared" si="161"/>
        <v>15508.95</v>
      </c>
      <c r="W751" s="31">
        <f t="shared" si="161"/>
        <v>38628.99</v>
      </c>
      <c r="X751" s="31">
        <f t="shared" si="161"/>
        <v>55976.800000000003</v>
      </c>
      <c r="Y751" s="31">
        <f t="shared" si="161"/>
        <v>58309.709999999985</v>
      </c>
      <c r="Z751" s="31">
        <f t="shared" si="161"/>
        <v>102214.18999999999</v>
      </c>
      <c r="AA751" s="31">
        <f t="shared" si="161"/>
        <v>227126.85299999994</v>
      </c>
      <c r="AB751" s="31">
        <f t="shared" si="161"/>
        <v>-48477.499999999993</v>
      </c>
      <c r="AC751" s="31">
        <f t="shared" si="161"/>
        <v>137923.12999999989</v>
      </c>
      <c r="AD751" s="31">
        <f t="shared" si="161"/>
        <v>175383.51999999996</v>
      </c>
      <c r="AE751" s="31">
        <f t="shared" si="161"/>
        <v>302569.13999999984</v>
      </c>
      <c r="AF751" s="31">
        <f t="shared" si="161"/>
        <v>11273.87</v>
      </c>
      <c r="AG751" s="31">
        <f t="shared" si="161"/>
        <v>213679.5300000002</v>
      </c>
      <c r="AH751" s="31">
        <f t="shared" si="161"/>
        <v>-849.68999999999994</v>
      </c>
      <c r="AI751" s="31">
        <f t="shared" si="161"/>
        <v>175925.05000000002</v>
      </c>
      <c r="AJ751" s="31">
        <f t="shared" si="161"/>
        <v>113294.81999999991</v>
      </c>
      <c r="AK751" s="31">
        <f t="shared" si="161"/>
        <v>77686.879999999976</v>
      </c>
      <c r="AL751" s="31">
        <f t="shared" si="161"/>
        <v>108987.07999999983</v>
      </c>
      <c r="AM751" s="31">
        <f t="shared" si="161"/>
        <v>63823.699999999968</v>
      </c>
      <c r="AN751" s="31">
        <f t="shared" si="161"/>
        <v>1916097.9635720029</v>
      </c>
      <c r="AO751" s="31">
        <f t="shared" si="161"/>
        <v>663292.03214228549</v>
      </c>
      <c r="AP751" s="137"/>
      <c r="AQ751" s="138"/>
      <c r="AS751" s="34"/>
    </row>
    <row r="752" spans="1:45" ht="15.95" customHeight="1">
      <c r="C752" s="1"/>
      <c r="D752" s="1"/>
      <c r="E752" s="1"/>
      <c r="F752" s="1"/>
      <c r="G752" s="1"/>
      <c r="H752" s="1"/>
      <c r="J752" s="11"/>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2"/>
      <c r="AO752" s="4"/>
    </row>
    <row r="753" spans="1:43" ht="15.95" customHeight="1">
      <c r="A753" s="247"/>
      <c r="B753" s="247"/>
      <c r="C753" s="247"/>
      <c r="D753" s="247"/>
      <c r="E753" s="247"/>
      <c r="F753" s="247"/>
      <c r="G753" s="247"/>
      <c r="H753" s="247"/>
      <c r="I753" s="247"/>
      <c r="J753" s="247"/>
      <c r="K753" s="247"/>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2"/>
      <c r="AO753" s="4"/>
    </row>
    <row r="754" spans="1:43" ht="15.95" customHeight="1">
      <c r="A754" s="117"/>
      <c r="B754" s="117"/>
      <c r="C754" s="117"/>
      <c r="D754" s="117"/>
      <c r="E754" s="117"/>
      <c r="F754" s="117"/>
      <c r="G754" s="1"/>
      <c r="H754" s="1"/>
      <c r="J754" s="11"/>
      <c r="K754" s="11"/>
      <c r="L754" s="11"/>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2"/>
      <c r="AO754" s="4"/>
    </row>
    <row r="755" spans="1:43" ht="15.95" customHeight="1">
      <c r="A755" s="117"/>
      <c r="B755" s="117"/>
      <c r="C755" s="117"/>
      <c r="D755" s="117"/>
      <c r="E755" s="117"/>
      <c r="F755" s="117"/>
      <c r="G755" s="1"/>
      <c r="H755" s="1"/>
      <c r="J755" s="11"/>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2"/>
      <c r="AO755" s="4"/>
    </row>
    <row r="756" spans="1:43" ht="15.95" customHeight="1">
      <c r="C756" s="1"/>
      <c r="D756" s="1"/>
      <c r="E756" s="1"/>
      <c r="F756" s="1"/>
      <c r="G756" s="1"/>
      <c r="H756" s="1"/>
      <c r="J756" s="11"/>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2"/>
      <c r="AO756" s="4"/>
    </row>
    <row r="757" spans="1:43" ht="15.95" customHeight="1">
      <c r="C757" s="1"/>
      <c r="D757" s="1"/>
      <c r="E757" s="1"/>
      <c r="F757" s="1"/>
      <c r="G757" s="1"/>
      <c r="H757" s="1"/>
      <c r="J757" s="11"/>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2"/>
      <c r="AO757" s="4"/>
    </row>
    <row r="758" spans="1:43" ht="15.95" customHeight="1">
      <c r="A758" s="50" t="s">
        <v>2037</v>
      </c>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c r="AF758" s="50"/>
      <c r="AG758" s="50"/>
      <c r="AH758" s="50"/>
      <c r="AI758" s="50"/>
      <c r="AJ758" s="50"/>
      <c r="AK758" s="50"/>
      <c r="AL758" s="50"/>
      <c r="AM758" s="50"/>
      <c r="AN758" s="50"/>
      <c r="AO758" s="50"/>
    </row>
    <row r="759" spans="1:43" ht="28.5" customHeight="1">
      <c r="A759" s="74" t="s">
        <v>2035</v>
      </c>
      <c r="B759" s="49"/>
      <c r="C759" s="49"/>
      <c r="D759" s="49"/>
      <c r="E759" s="49"/>
      <c r="F759" s="49"/>
      <c r="G759" s="49"/>
      <c r="H759" s="49"/>
      <c r="I759" s="49"/>
      <c r="J759" s="49"/>
      <c r="K759" s="15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c r="AO759" s="49"/>
    </row>
    <row r="760" spans="1:43" ht="28.5" customHeight="1">
      <c r="A760" s="49" t="s">
        <v>2036</v>
      </c>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c r="AO760" s="49"/>
    </row>
    <row r="761" spans="1:43" ht="15.95" customHeight="1">
      <c r="C761" s="1"/>
      <c r="D761" s="1"/>
      <c r="E761" s="1"/>
      <c r="F761" s="1"/>
      <c r="G761" s="1"/>
      <c r="H761" s="1"/>
      <c r="J761" s="11"/>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2"/>
      <c r="AO761" s="4"/>
    </row>
    <row r="762" spans="1:43" ht="15.95" customHeight="1">
      <c r="C762" s="1"/>
      <c r="D762" s="1"/>
      <c r="E762" s="1"/>
      <c r="F762" s="1"/>
      <c r="G762" s="1"/>
      <c r="H762" s="1"/>
      <c r="J762" s="11"/>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2"/>
      <c r="AO762" s="4"/>
    </row>
    <row r="763" spans="1:43" s="128" customFormat="1" ht="33.75" customHeight="1">
      <c r="A763" s="120" t="s">
        <v>2363</v>
      </c>
      <c r="B763" s="120"/>
      <c r="C763" s="124"/>
      <c r="D763" s="124"/>
      <c r="E763" s="124"/>
      <c r="F763" s="124"/>
      <c r="G763" s="124"/>
      <c r="H763" s="124"/>
      <c r="I763" s="125"/>
      <c r="J763" s="126"/>
      <c r="K763" s="126"/>
      <c r="L763" s="126"/>
      <c r="M763" s="126"/>
      <c r="N763" s="126"/>
      <c r="O763" s="126"/>
      <c r="P763" s="126"/>
      <c r="Q763" s="126"/>
      <c r="R763" s="126"/>
      <c r="S763" s="126"/>
      <c r="T763" s="126"/>
      <c r="U763" s="126"/>
      <c r="V763" s="126"/>
      <c r="W763" s="126"/>
      <c r="X763" s="126"/>
      <c r="Y763" s="126"/>
      <c r="Z763" s="126"/>
      <c r="AA763" s="126"/>
      <c r="AB763" s="126"/>
      <c r="AC763" s="126"/>
      <c r="AD763" s="126"/>
      <c r="AE763" s="126"/>
      <c r="AF763" s="126"/>
      <c r="AG763" s="126"/>
      <c r="AH763" s="126"/>
      <c r="AI763" s="126"/>
      <c r="AJ763" s="126"/>
      <c r="AK763" s="126"/>
      <c r="AL763" s="126"/>
      <c r="AM763" s="126"/>
      <c r="AN763" s="127"/>
      <c r="AO763" s="126"/>
      <c r="AP763" s="127"/>
      <c r="AQ763" s="127"/>
    </row>
    <row r="764" spans="1:43" s="128" customFormat="1" ht="42" customHeight="1">
      <c r="A764" s="239" t="s">
        <v>2368</v>
      </c>
      <c r="B764" s="239"/>
      <c r="C764" s="239"/>
      <c r="D764" s="239"/>
      <c r="E764" s="239"/>
      <c r="F764" s="239"/>
      <c r="G764" s="124"/>
      <c r="H764" s="124"/>
      <c r="I764" s="125"/>
      <c r="J764" s="126"/>
      <c r="K764" s="126"/>
      <c r="L764" s="126"/>
      <c r="M764" s="126"/>
      <c r="N764" s="126"/>
      <c r="O764" s="126"/>
      <c r="P764" s="126"/>
      <c r="Q764" s="126"/>
      <c r="R764" s="126"/>
      <c r="S764" s="126"/>
      <c r="T764" s="126"/>
      <c r="U764" s="126"/>
      <c r="V764" s="126"/>
      <c r="W764" s="126"/>
      <c r="X764" s="126"/>
      <c r="Y764" s="126"/>
      <c r="Z764" s="126"/>
      <c r="AA764" s="126"/>
      <c r="AB764" s="126"/>
      <c r="AC764" s="126"/>
      <c r="AD764" s="126"/>
      <c r="AE764" s="126"/>
      <c r="AF764" s="126"/>
      <c r="AG764" s="126"/>
      <c r="AH764" s="126"/>
      <c r="AI764" s="126"/>
      <c r="AJ764" s="126"/>
      <c r="AK764" s="126"/>
      <c r="AL764" s="126"/>
      <c r="AM764" s="126"/>
      <c r="AN764" s="127"/>
      <c r="AO764" s="126"/>
      <c r="AP764" s="127"/>
      <c r="AQ764" s="127"/>
    </row>
    <row r="765" spans="1:43" ht="15.95" customHeight="1">
      <c r="C765" s="1"/>
      <c r="D765" s="1"/>
      <c r="E765" s="1"/>
      <c r="F765" s="1"/>
      <c r="G765" s="1"/>
      <c r="H765" s="1"/>
      <c r="J765" s="11"/>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2"/>
      <c r="AO765" s="4"/>
    </row>
    <row r="766" spans="1:43" ht="15.95" customHeight="1">
      <c r="A766" s="123" t="s">
        <v>2364</v>
      </c>
      <c r="B766" s="121"/>
      <c r="C766" s="119"/>
      <c r="D766" s="1"/>
      <c r="E766" s="1"/>
      <c r="F766" s="1"/>
      <c r="G766" s="1"/>
      <c r="H766" s="1"/>
      <c r="J766" s="11"/>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2"/>
      <c r="AO766" s="4"/>
    </row>
    <row r="767" spans="1:43" ht="40.5" customHeight="1">
      <c r="A767" s="121" t="s">
        <v>2365</v>
      </c>
      <c r="B767" s="122">
        <v>151.19999999999999</v>
      </c>
      <c r="C767" s="119"/>
      <c r="D767" s="1"/>
      <c r="E767" s="1"/>
      <c r="F767" s="1"/>
      <c r="G767" s="1"/>
      <c r="H767" s="1"/>
      <c r="J767" s="11"/>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2"/>
      <c r="AO767" s="4"/>
    </row>
    <row r="768" spans="1:43" ht="35.25" customHeight="1">
      <c r="A768" s="121"/>
      <c r="B768" s="122">
        <v>63</v>
      </c>
      <c r="C768" s="119"/>
      <c r="D768" s="1"/>
      <c r="E768" s="1"/>
      <c r="F768" s="1"/>
      <c r="G768" s="1"/>
      <c r="H768" s="1"/>
      <c r="J768" s="11"/>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2"/>
      <c r="AO768" s="4"/>
    </row>
    <row r="769" spans="1:41" ht="40.5" customHeight="1">
      <c r="A769" s="121" t="s">
        <v>2366</v>
      </c>
      <c r="B769" s="122">
        <f>+B767-B768</f>
        <v>88.199999999999989</v>
      </c>
      <c r="C769" s="119"/>
      <c r="D769" s="1"/>
      <c r="E769" s="1"/>
      <c r="F769" s="1"/>
      <c r="G769" s="1"/>
      <c r="H769" s="1"/>
      <c r="J769" s="11"/>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2"/>
      <c r="AO769" s="4"/>
    </row>
    <row r="770" spans="1:41" ht="44.25" customHeight="1">
      <c r="A770" s="120" t="s">
        <v>2367</v>
      </c>
      <c r="B770" s="122">
        <v>75.599999999999994</v>
      </c>
      <c r="C770" s="119"/>
      <c r="D770" s="1"/>
      <c r="E770" s="1"/>
      <c r="F770" s="1"/>
      <c r="G770" s="1"/>
      <c r="H770" s="1"/>
      <c r="J770" s="11"/>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2"/>
      <c r="AO770" s="4"/>
    </row>
    <row r="771" spans="1:41" ht="15.95" customHeight="1">
      <c r="A771" s="120"/>
      <c r="B771" s="133">
        <f>+B769+B770</f>
        <v>163.79999999999998</v>
      </c>
      <c r="C771" s="119"/>
      <c r="D771" s="1"/>
      <c r="E771" s="1"/>
      <c r="F771" s="1"/>
      <c r="G771" s="1"/>
      <c r="H771" s="1"/>
      <c r="J771" s="11"/>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2"/>
      <c r="AO771" s="4"/>
    </row>
    <row r="772" spans="1:41" ht="15.95" customHeight="1">
      <c r="A772" s="120"/>
      <c r="B772" s="120"/>
      <c r="C772" s="119"/>
      <c r="D772" s="1"/>
      <c r="E772" s="1"/>
      <c r="F772" s="1"/>
      <c r="G772" s="1"/>
      <c r="H772" s="1"/>
      <c r="J772" s="11"/>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2"/>
      <c r="AO772" s="4"/>
    </row>
    <row r="773" spans="1:41" ht="15.95" customHeight="1">
      <c r="A773" s="118"/>
      <c r="B773" s="118"/>
      <c r="C773" s="119"/>
      <c r="D773" s="1"/>
      <c r="E773" s="1"/>
      <c r="F773" s="1"/>
      <c r="G773" s="1"/>
      <c r="H773" s="1"/>
      <c r="J773" s="11"/>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2"/>
      <c r="AO773" s="4"/>
    </row>
    <row r="774" spans="1:41" ht="15.95" customHeight="1">
      <c r="C774" s="1"/>
      <c r="D774" s="1"/>
      <c r="E774" s="1"/>
      <c r="F774" s="1"/>
      <c r="G774" s="1"/>
      <c r="H774" s="1"/>
      <c r="J774" s="11"/>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2"/>
      <c r="AO774" s="4"/>
    </row>
    <row r="775" spans="1:41" ht="15.95" customHeight="1">
      <c r="C775" s="1"/>
      <c r="D775" s="1"/>
      <c r="E775" s="1"/>
      <c r="F775" s="1"/>
      <c r="G775" s="1"/>
      <c r="H775" s="1"/>
      <c r="J775" s="11"/>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2"/>
      <c r="AO775" s="4"/>
    </row>
    <row r="776" spans="1:41" ht="15.95" customHeight="1">
      <c r="A776" s="123" t="s">
        <v>2369</v>
      </c>
      <c r="C776" s="1"/>
      <c r="D776" s="1"/>
      <c r="E776" s="1"/>
      <c r="F776" s="1"/>
      <c r="G776" s="1"/>
      <c r="H776" s="1"/>
      <c r="J776" s="11"/>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2"/>
      <c r="AO776" s="4"/>
    </row>
    <row r="777" spans="1:41" ht="15.95" customHeight="1">
      <c r="C777" s="1"/>
      <c r="D777" s="1"/>
      <c r="E777" s="1"/>
      <c r="F777" s="1"/>
      <c r="G777" s="1"/>
      <c r="H777" s="1"/>
      <c r="J777" s="11"/>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2"/>
      <c r="AO777" s="4"/>
    </row>
    <row r="778" spans="1:41" ht="45.75" customHeight="1">
      <c r="A778" s="121" t="s">
        <v>2365</v>
      </c>
      <c r="B778" s="122">
        <v>28.5</v>
      </c>
      <c r="C778" s="1"/>
      <c r="D778" s="1"/>
      <c r="E778" s="1"/>
      <c r="F778" s="1"/>
      <c r="G778" s="1"/>
      <c r="H778" s="1"/>
      <c r="J778" s="11"/>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2"/>
      <c r="AO778" s="4"/>
    </row>
    <row r="779" spans="1:41" ht="15.95" customHeight="1">
      <c r="A779" s="121"/>
      <c r="B779" s="122">
        <v>14.25</v>
      </c>
      <c r="C779" s="1"/>
      <c r="D779" s="1"/>
      <c r="E779" s="1"/>
      <c r="F779" s="1"/>
      <c r="G779" s="1"/>
      <c r="H779" s="1"/>
      <c r="J779" s="11"/>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2"/>
      <c r="AO779" s="4"/>
    </row>
    <row r="780" spans="1:41" ht="34.5" customHeight="1">
      <c r="A780" s="121" t="s">
        <v>2366</v>
      </c>
      <c r="B780" s="122">
        <f>+B778-B779</f>
        <v>14.25</v>
      </c>
      <c r="C780" s="1"/>
      <c r="D780" s="1"/>
      <c r="E780" s="1"/>
      <c r="F780" s="1"/>
      <c r="G780" s="1"/>
      <c r="H780" s="1"/>
      <c r="J780" s="11"/>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2"/>
      <c r="AO780" s="4"/>
    </row>
    <row r="781" spans="1:41" ht="47.25" customHeight="1">
      <c r="A781" s="120" t="s">
        <v>2367</v>
      </c>
      <c r="B781" s="132">
        <v>85.5</v>
      </c>
      <c r="C781" s="1"/>
      <c r="D781" s="1"/>
      <c r="E781" s="1"/>
      <c r="F781" s="1"/>
      <c r="G781" s="1"/>
      <c r="H781" s="1"/>
      <c r="J781" s="11"/>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2"/>
      <c r="AO781" s="4"/>
    </row>
    <row r="782" spans="1:41" ht="15.95" customHeight="1">
      <c r="B782" s="129" t="s">
        <v>2370</v>
      </c>
      <c r="C782" s="1"/>
      <c r="D782" s="1"/>
      <c r="E782" s="1"/>
      <c r="F782" s="1"/>
      <c r="G782" s="1"/>
      <c r="H782" s="1"/>
      <c r="J782" s="11"/>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2"/>
      <c r="AO782" s="4"/>
    </row>
    <row r="783" spans="1:41" ht="15.95" customHeight="1">
      <c r="B783" s="130">
        <f>+B780+B781</f>
        <v>99.75</v>
      </c>
      <c r="C783" s="1"/>
      <c r="D783" s="1"/>
      <c r="E783" s="1"/>
      <c r="F783" s="1"/>
      <c r="G783" s="1"/>
      <c r="H783" s="1"/>
      <c r="J783" s="11"/>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2"/>
      <c r="AO783" s="4"/>
    </row>
    <row r="784" spans="1:41" ht="15.95" customHeight="1">
      <c r="B784" s="131"/>
      <c r="C784" s="1"/>
      <c r="D784" s="1"/>
      <c r="E784" s="1"/>
      <c r="F784" s="1"/>
      <c r="G784" s="1"/>
      <c r="H784" s="1"/>
      <c r="J784" s="11"/>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2"/>
      <c r="AO784" s="4"/>
    </row>
    <row r="785" spans="1:41" ht="15.95" customHeight="1">
      <c r="C785" s="1"/>
      <c r="D785" s="1"/>
      <c r="E785" s="1"/>
      <c r="F785" s="1"/>
      <c r="G785" s="1"/>
      <c r="H785" s="1"/>
      <c r="J785" s="11"/>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2"/>
      <c r="AO785" s="4"/>
    </row>
    <row r="786" spans="1:41" ht="15.95" customHeight="1">
      <c r="C786" s="1"/>
      <c r="D786" s="1"/>
      <c r="E786" s="1"/>
      <c r="F786" s="1"/>
      <c r="G786" s="1"/>
      <c r="H786" s="1"/>
      <c r="J786" s="11"/>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2"/>
      <c r="AO786" s="4"/>
    </row>
    <row r="787" spans="1:41" ht="15.95" customHeight="1">
      <c r="C787" s="1"/>
      <c r="D787" s="1"/>
      <c r="E787" s="1"/>
      <c r="F787" s="1"/>
      <c r="G787" s="1"/>
      <c r="H787" s="1"/>
      <c r="J787" s="11"/>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2"/>
      <c r="AO787" s="4"/>
    </row>
    <row r="788" spans="1:41" ht="15.95" customHeight="1">
      <c r="C788" s="1"/>
      <c r="D788" s="1"/>
      <c r="E788" s="1"/>
      <c r="F788" s="1"/>
      <c r="G788" s="1"/>
      <c r="H788" s="1"/>
      <c r="J788" s="11"/>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2"/>
      <c r="AO788" s="4"/>
    </row>
    <row r="789" spans="1:41" ht="15.95" customHeight="1">
      <c r="C789" s="1"/>
      <c r="D789" s="1"/>
      <c r="E789" s="1"/>
      <c r="F789" s="1"/>
      <c r="G789" s="1"/>
      <c r="H789" s="1"/>
      <c r="J789" s="11"/>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2"/>
      <c r="AO789" s="4"/>
    </row>
    <row r="790" spans="1:41" ht="15.95" customHeight="1">
      <c r="C790" s="1"/>
      <c r="D790" s="1"/>
      <c r="E790" s="1"/>
      <c r="F790" s="1"/>
      <c r="G790" s="1"/>
      <c r="H790" s="1"/>
      <c r="J790" s="11"/>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2"/>
      <c r="AO790" s="4"/>
    </row>
    <row r="791" spans="1:41" ht="15.95" customHeight="1">
      <c r="C791" s="1"/>
      <c r="D791" s="1"/>
      <c r="E791" s="1"/>
      <c r="F791" s="1"/>
      <c r="G791" s="1"/>
      <c r="H791" s="1"/>
      <c r="J791" s="11"/>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2"/>
      <c r="AO791" s="4"/>
    </row>
    <row r="792" spans="1:41" ht="15.95" customHeight="1">
      <c r="C792" s="1"/>
      <c r="D792" s="1"/>
      <c r="E792" s="1"/>
      <c r="F792" s="1"/>
      <c r="G792" s="1"/>
      <c r="H792" s="1"/>
      <c r="J792" s="11"/>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2"/>
      <c r="AO792" s="4"/>
    </row>
    <row r="794" spans="1:41" ht="37.5">
      <c r="A794" s="86"/>
      <c r="B794" s="87" t="s">
        <v>2361</v>
      </c>
    </row>
    <row r="796" spans="1:41" ht="37.5">
      <c r="A796" s="88"/>
      <c r="B796" s="87" t="s">
        <v>2362</v>
      </c>
    </row>
  </sheetData>
  <autoFilter ref="A4:AQ751"/>
  <mergeCells count="15">
    <mergeCell ref="A764:F764"/>
    <mergeCell ref="A1:AQ3"/>
    <mergeCell ref="A37:H37"/>
    <mergeCell ref="A595:H595"/>
    <mergeCell ref="A710:H710"/>
    <mergeCell ref="A739:H739"/>
    <mergeCell ref="A753:K753"/>
    <mergeCell ref="A740:I740"/>
    <mergeCell ref="A741:I741"/>
    <mergeCell ref="A751:H751"/>
    <mergeCell ref="A746:H746"/>
    <mergeCell ref="A749:H749"/>
    <mergeCell ref="A750:H750"/>
    <mergeCell ref="A742:H742"/>
    <mergeCell ref="A597:H597"/>
  </mergeCells>
  <phoneticPr fontId="4" type="noConversion"/>
  <printOptions horizontalCentered="1"/>
  <pageMargins left="0.19685039370078741" right="0.19685039370078741" top="0.39370078740157483" bottom="0.39370078740157483" header="0.39370078740157483" footer="0.19685039370078741"/>
  <pageSetup scale="27" fitToHeight="0" orientation="landscape" r:id="rId1"/>
  <headerFooter alignWithMargins="0">
    <oddFooter>&amp;R&amp;P DE &amp;N</oddFooter>
  </headerFooter>
  <ignoredErrors>
    <ignoredError sqref="L37 K595:L595 K710" formula="1"/>
    <ignoredError sqref="J710" formulaRange="1"/>
  </ignoredErrors>
  <drawing r:id="rId2"/>
</worksheet>
</file>

<file path=xl/worksheets/sheet2.xml><?xml version="1.0" encoding="utf-8"?>
<worksheet xmlns="http://schemas.openxmlformats.org/spreadsheetml/2006/main" xmlns:r="http://schemas.openxmlformats.org/officeDocument/2006/relationships">
  <dimension ref="A1:G52"/>
  <sheetViews>
    <sheetView zoomScale="70" zoomScaleNormal="70" workbookViewId="0">
      <selection activeCell="C27" sqref="C27"/>
    </sheetView>
  </sheetViews>
  <sheetFormatPr baseColWidth="10" defaultRowHeight="12.75"/>
  <cols>
    <col min="1" max="1" width="19.85546875" customWidth="1"/>
    <col min="2" max="2" width="35" customWidth="1"/>
    <col min="3" max="3" width="29.42578125" customWidth="1"/>
    <col min="4" max="4" width="26.28515625" customWidth="1"/>
    <col min="5" max="5" width="29.85546875" customWidth="1"/>
    <col min="6" max="6" width="28.85546875" customWidth="1"/>
    <col min="7" max="7" width="31.5703125" customWidth="1"/>
  </cols>
  <sheetData>
    <row r="1" spans="1:7" ht="24" thickBot="1">
      <c r="A1" s="273" t="s">
        <v>2418</v>
      </c>
      <c r="B1" s="273"/>
      <c r="C1" s="273"/>
      <c r="D1" s="273"/>
      <c r="E1" s="273"/>
      <c r="F1" s="273"/>
      <c r="G1" s="273"/>
    </row>
    <row r="2" spans="1:7" ht="57" thickBot="1">
      <c r="A2" s="202" t="s">
        <v>2391</v>
      </c>
      <c r="B2" s="203" t="s">
        <v>2392</v>
      </c>
      <c r="C2" s="203" t="s">
        <v>2393</v>
      </c>
      <c r="D2" s="204" t="s">
        <v>7</v>
      </c>
      <c r="E2" s="205" t="s">
        <v>2394</v>
      </c>
      <c r="F2" s="206" t="s">
        <v>2395</v>
      </c>
      <c r="G2" s="206" t="s">
        <v>2396</v>
      </c>
    </row>
    <row r="3" spans="1:7" ht="18.75">
      <c r="A3" s="274" t="s">
        <v>2397</v>
      </c>
      <c r="B3" s="289" t="s">
        <v>2398</v>
      </c>
      <c r="C3" s="207" t="s">
        <v>1104</v>
      </c>
      <c r="D3" s="208">
        <f>SUM('BIENES MAYORES - RNPN'!J5:J32)</f>
        <v>633480.19571428571</v>
      </c>
      <c r="E3" s="278">
        <f>'BIENES MAYORES - RNPN'!J37</f>
        <v>672450.19571428571</v>
      </c>
      <c r="F3" s="278">
        <f>'BIENES MAYORES - RNPN'!J37</f>
        <v>672450.19571428571</v>
      </c>
      <c r="G3" s="280">
        <v>672450.2</v>
      </c>
    </row>
    <row r="4" spans="1:7" ht="19.5" thickBot="1">
      <c r="A4" s="275"/>
      <c r="B4" s="290"/>
      <c r="C4" s="209" t="s">
        <v>869</v>
      </c>
      <c r="D4" s="210">
        <f>SUM('BIENES MAYORES - RNPN'!J33:J36)</f>
        <v>38970</v>
      </c>
      <c r="E4" s="279"/>
      <c r="F4" s="279"/>
      <c r="G4" s="281"/>
    </row>
    <row r="5" spans="1:7" ht="18.75">
      <c r="A5" s="263" t="s">
        <v>2399</v>
      </c>
      <c r="B5" s="282" t="s">
        <v>2400</v>
      </c>
      <c r="C5" s="211" t="s">
        <v>1243</v>
      </c>
      <c r="D5" s="212">
        <f>SUM('BIENES MAYORES - RNPN'!J38:J50)</f>
        <v>40427.590000000004</v>
      </c>
      <c r="E5" s="269">
        <f>SUM(D5:D12)</f>
        <v>1435561.9300000002</v>
      </c>
      <c r="F5" s="269">
        <f>'BIENES MAYORES - RNPN'!J595</f>
        <v>1435561.9300000004</v>
      </c>
      <c r="G5" s="285">
        <v>1435561.93</v>
      </c>
    </row>
    <row r="6" spans="1:7" ht="18.75">
      <c r="A6" s="264"/>
      <c r="B6" s="283"/>
      <c r="C6" s="213" t="s">
        <v>869</v>
      </c>
      <c r="D6" s="214">
        <f>SUM('BIENES MAYORES - RNPN'!J51:J83)</f>
        <v>51381.080000000009</v>
      </c>
      <c r="E6" s="270"/>
      <c r="F6" s="270"/>
      <c r="G6" s="286"/>
    </row>
    <row r="7" spans="1:7" ht="18.75">
      <c r="A7" s="264"/>
      <c r="B7" s="283"/>
      <c r="C7" s="213" t="s">
        <v>2401</v>
      </c>
      <c r="D7" s="214">
        <f>SUM('BIENES MAYORES - RNPN'!J84:J88)</f>
        <v>8358</v>
      </c>
      <c r="E7" s="270"/>
      <c r="F7" s="270"/>
      <c r="G7" s="286"/>
    </row>
    <row r="8" spans="1:7" ht="18.75">
      <c r="A8" s="264"/>
      <c r="B8" s="283"/>
      <c r="C8" s="213" t="s">
        <v>1187</v>
      </c>
      <c r="D8" s="214">
        <f>SUM('BIENES MAYORES - RNPN'!J89:J138)</f>
        <v>311984.18000000005</v>
      </c>
      <c r="E8" s="270"/>
      <c r="F8" s="270"/>
      <c r="G8" s="286"/>
    </row>
    <row r="9" spans="1:7" ht="18.75">
      <c r="A9" s="264"/>
      <c r="B9" s="283"/>
      <c r="C9" s="213" t="s">
        <v>1242</v>
      </c>
      <c r="D9" s="214">
        <f>SUM('BIENES MAYORES - RNPN'!J139:J150)</f>
        <v>9621.9199999999983</v>
      </c>
      <c r="E9" s="270"/>
      <c r="F9" s="270"/>
      <c r="G9" s="286"/>
    </row>
    <row r="10" spans="1:7" ht="18.75">
      <c r="A10" s="264"/>
      <c r="B10" s="283"/>
      <c r="C10" s="213" t="s">
        <v>1104</v>
      </c>
      <c r="D10" s="214">
        <f>SUM('BIENES MAYORES - RNPN'!J151:J504)</f>
        <v>840444.28999999992</v>
      </c>
      <c r="E10" s="270"/>
      <c r="F10" s="270"/>
      <c r="G10" s="286"/>
    </row>
    <row r="11" spans="1:7" ht="18.75">
      <c r="A11" s="264"/>
      <c r="B11" s="283"/>
      <c r="C11" s="213" t="s">
        <v>1245</v>
      </c>
      <c r="D11" s="214">
        <f>SUM('BIENES MAYORES - RNPN'!J505:J592)</f>
        <v>171512.01000000007</v>
      </c>
      <c r="E11" s="270"/>
      <c r="F11" s="270"/>
      <c r="G11" s="286"/>
    </row>
    <row r="12" spans="1:7" ht="19.5" thickBot="1">
      <c r="A12" s="265"/>
      <c r="B12" s="284"/>
      <c r="C12" s="215" t="s">
        <v>1244</v>
      </c>
      <c r="D12" s="216">
        <f>SUM('BIENES MAYORES - RNPN'!J593:J594)</f>
        <v>1832.8600000000001</v>
      </c>
      <c r="E12" s="271"/>
      <c r="F12" s="271"/>
      <c r="G12" s="287"/>
    </row>
    <row r="13" spans="1:7" ht="38.25" thickBot="1">
      <c r="A13" s="223" t="s">
        <v>2412</v>
      </c>
      <c r="B13" s="234" t="s">
        <v>2413</v>
      </c>
      <c r="C13" s="235" t="s">
        <v>1104</v>
      </c>
      <c r="D13" s="236">
        <f>'BIENES MAYORES - RNPN'!J597</f>
        <v>842.92</v>
      </c>
      <c r="E13" s="237">
        <f>D13</f>
        <v>842.92</v>
      </c>
      <c r="F13" s="237">
        <f>E13</f>
        <v>842.92</v>
      </c>
      <c r="G13" s="238">
        <v>842.92</v>
      </c>
    </row>
    <row r="14" spans="1:7" ht="18.75">
      <c r="A14" s="263" t="s">
        <v>2402</v>
      </c>
      <c r="B14" s="282" t="s">
        <v>2403</v>
      </c>
      <c r="C14" s="211" t="s">
        <v>1104</v>
      </c>
      <c r="D14" s="212">
        <f>SUM('BIENES MAYORES - RNPN'!J598:J674)</f>
        <v>164613.08000000005</v>
      </c>
      <c r="E14" s="269">
        <f>SUM(D14:D15)</f>
        <v>206488.18000000005</v>
      </c>
      <c r="F14" s="269">
        <f>'BIENES MAYORES - RNPN'!J710</f>
        <v>206488.18000000043</v>
      </c>
      <c r="G14" s="285">
        <v>206488.18</v>
      </c>
    </row>
    <row r="15" spans="1:7" ht="19.5" thickBot="1">
      <c r="A15" s="265"/>
      <c r="B15" s="284"/>
      <c r="C15" s="215" t="s">
        <v>869</v>
      </c>
      <c r="D15" s="216">
        <f>SUM('BIENES MAYORES - RNPN'!J675:J709)</f>
        <v>41875.100000000013</v>
      </c>
      <c r="E15" s="271"/>
      <c r="F15" s="271"/>
      <c r="G15" s="288"/>
    </row>
    <row r="16" spans="1:7" ht="21.75" thickBot="1">
      <c r="A16" s="223" t="s">
        <v>2404</v>
      </c>
      <c r="B16" s="224" t="s">
        <v>2414</v>
      </c>
      <c r="C16" s="225" t="s">
        <v>1104</v>
      </c>
      <c r="D16" s="226">
        <f>'BIENES MAYORES - RNPN'!J739</f>
        <v>276514.00000000006</v>
      </c>
      <c r="E16" s="227">
        <f>D16</f>
        <v>276514.00000000006</v>
      </c>
      <c r="F16" s="228">
        <f>'[1]BIENES MAYORES - RNPN'!J620</f>
        <v>277355.68000000005</v>
      </c>
      <c r="G16" s="228">
        <v>277355.68</v>
      </c>
    </row>
    <row r="17" spans="1:7" ht="21.75" thickBot="1">
      <c r="A17" s="217" t="s">
        <v>2405</v>
      </c>
      <c r="B17" s="218" t="s">
        <v>2406</v>
      </c>
      <c r="C17" s="219" t="s">
        <v>1104</v>
      </c>
      <c r="D17" s="220">
        <f>'BIENES MAYORES - RNPN'!J746</f>
        <v>14126.02</v>
      </c>
      <c r="E17" s="221">
        <f>D17</f>
        <v>14126.02</v>
      </c>
      <c r="F17" s="222">
        <f>'[1]BIENES MAYORES - RNPN'!J624</f>
        <v>14126.02</v>
      </c>
      <c r="G17" s="222">
        <v>14126.02</v>
      </c>
    </row>
    <row r="18" spans="1:7" ht="21.75" thickBot="1">
      <c r="A18" s="223" t="s">
        <v>2407</v>
      </c>
      <c r="B18" s="225" t="s">
        <v>2408</v>
      </c>
      <c r="C18" s="225" t="s">
        <v>1104</v>
      </c>
      <c r="D18" s="226">
        <f>'BIENES MAYORES - RNPN'!J749</f>
        <v>1977.5</v>
      </c>
      <c r="E18" s="227">
        <f>D18</f>
        <v>1977.5</v>
      </c>
      <c r="F18" s="228">
        <f>'[1]BIENES MAYORES - RNPN'!J627</f>
        <v>1977.5</v>
      </c>
      <c r="G18" s="228">
        <v>1977.5</v>
      </c>
    </row>
    <row r="19" spans="1:7" ht="24" thickBot="1">
      <c r="A19" s="258" t="s">
        <v>2409</v>
      </c>
      <c r="B19" s="259"/>
      <c r="C19" s="259"/>
      <c r="D19" s="272"/>
      <c r="E19" s="229">
        <f>SUM(E3:E18)</f>
        <v>2607960.7457142859</v>
      </c>
      <c r="F19" s="229">
        <f>SUM(F3:F18)</f>
        <v>2608802.425714287</v>
      </c>
      <c r="G19" s="229">
        <f>SUM(G3:G18)</f>
        <v>2608802.4300000002</v>
      </c>
    </row>
    <row r="20" spans="1:7">
      <c r="A20" s="230"/>
      <c r="B20" s="230"/>
      <c r="C20" s="230"/>
      <c r="D20" s="230"/>
      <c r="E20" s="230"/>
      <c r="F20" s="230"/>
      <c r="G20" s="230"/>
    </row>
    <row r="21" spans="1:7" ht="18.75" customHeight="1">
      <c r="A21" s="261" t="s">
        <v>2416</v>
      </c>
      <c r="B21" s="261"/>
      <c r="C21" s="261"/>
      <c r="D21" s="261"/>
      <c r="E21" s="261"/>
      <c r="F21" s="261"/>
      <c r="G21" s="261"/>
    </row>
    <row r="22" spans="1:7" ht="49.5" customHeight="1">
      <c r="A22" s="261"/>
      <c r="B22" s="261"/>
      <c r="C22" s="261"/>
      <c r="D22" s="261"/>
      <c r="E22" s="261"/>
      <c r="F22" s="261"/>
      <c r="G22" s="261"/>
    </row>
    <row r="23" spans="1:7">
      <c r="A23" s="230"/>
      <c r="B23" s="230"/>
      <c r="C23" s="230"/>
      <c r="D23" s="230"/>
      <c r="E23" s="230"/>
      <c r="F23" s="230"/>
      <c r="G23" s="230"/>
    </row>
    <row r="24" spans="1:7">
      <c r="A24" s="230"/>
      <c r="B24" s="230"/>
      <c r="C24" s="230"/>
      <c r="D24" s="230"/>
      <c r="E24" s="230"/>
      <c r="F24" s="230"/>
      <c r="G24" s="230"/>
    </row>
    <row r="25" spans="1:7">
      <c r="A25" s="230"/>
      <c r="B25" s="230"/>
      <c r="C25" s="230"/>
      <c r="D25" s="230"/>
      <c r="E25" s="230"/>
      <c r="F25" s="230"/>
      <c r="G25" s="230"/>
    </row>
    <row r="26" spans="1:7">
      <c r="A26" s="230"/>
      <c r="B26" s="230"/>
      <c r="C26" s="230"/>
      <c r="D26" s="230"/>
      <c r="E26" s="230"/>
      <c r="F26" s="230"/>
      <c r="G26" s="230"/>
    </row>
    <row r="27" spans="1:7">
      <c r="A27" s="230"/>
      <c r="B27" s="230"/>
      <c r="C27" s="230"/>
      <c r="D27" s="230"/>
      <c r="E27" s="230"/>
      <c r="F27" s="230"/>
      <c r="G27" s="230"/>
    </row>
    <row r="28" spans="1:7">
      <c r="A28" s="230"/>
      <c r="B28" s="230"/>
      <c r="C28" s="230"/>
      <c r="D28" s="230"/>
      <c r="E28" s="230"/>
      <c r="F28" s="230"/>
      <c r="G28" s="230"/>
    </row>
    <row r="29" spans="1:7" ht="24" thickBot="1">
      <c r="A29" s="273" t="s">
        <v>2419</v>
      </c>
      <c r="B29" s="273"/>
      <c r="C29" s="273"/>
      <c r="D29" s="273"/>
      <c r="E29" s="273"/>
      <c r="F29" s="273"/>
      <c r="G29" s="273"/>
    </row>
    <row r="30" spans="1:7" ht="57" thickBot="1">
      <c r="A30" s="231" t="s">
        <v>2391</v>
      </c>
      <c r="B30" s="203" t="s">
        <v>2392</v>
      </c>
      <c r="C30" s="203" t="s">
        <v>2393</v>
      </c>
      <c r="D30" s="232" t="s">
        <v>2410</v>
      </c>
      <c r="E30" s="205" t="s">
        <v>2394</v>
      </c>
      <c r="F30" s="206" t="s">
        <v>2415</v>
      </c>
      <c r="G30" s="206" t="s">
        <v>2411</v>
      </c>
    </row>
    <row r="31" spans="1:7" ht="18.75">
      <c r="A31" s="274" t="s">
        <v>2397</v>
      </c>
      <c r="B31" s="276" t="s">
        <v>2398</v>
      </c>
      <c r="C31" s="207" t="s">
        <v>1104</v>
      </c>
      <c r="D31" s="208">
        <f>SUM('BIENES MAYORES - RNPN'!AN5:AN32)</f>
        <v>392609.97999999986</v>
      </c>
      <c r="E31" s="278">
        <f>SUM(D31:D32)</f>
        <v>427682.97999999986</v>
      </c>
      <c r="F31" s="280">
        <v>408648.7</v>
      </c>
      <c r="G31" s="280">
        <f>F31-E31</f>
        <v>-19034.279999999853</v>
      </c>
    </row>
    <row r="32" spans="1:7" ht="19.5" thickBot="1">
      <c r="A32" s="275"/>
      <c r="B32" s="277"/>
      <c r="C32" s="209" t="s">
        <v>869</v>
      </c>
      <c r="D32" s="210">
        <f>SUM('BIENES MAYORES - RNPN'!AN33:AN36)</f>
        <v>35073</v>
      </c>
      <c r="E32" s="279"/>
      <c r="F32" s="281"/>
      <c r="G32" s="281"/>
    </row>
    <row r="33" spans="1:7" ht="18.75">
      <c r="A33" s="263" t="s">
        <v>2399</v>
      </c>
      <c r="B33" s="266" t="s">
        <v>2400</v>
      </c>
      <c r="C33" s="211" t="s">
        <v>1243</v>
      </c>
      <c r="D33" s="212">
        <f>SUM('BIENES MAYORES - RNPN'!AN38:AN50)</f>
        <v>36384.83</v>
      </c>
      <c r="E33" s="269">
        <f>SUM(D33:D40)</f>
        <v>1054325.1729999997</v>
      </c>
      <c r="F33" s="269">
        <v>1443624.45</v>
      </c>
      <c r="G33" s="269">
        <f>F33-SUM(E33:E46)</f>
        <v>-44790.533571999753</v>
      </c>
    </row>
    <row r="34" spans="1:7" ht="18.75">
      <c r="A34" s="264"/>
      <c r="B34" s="267"/>
      <c r="C34" s="213" t="s">
        <v>869</v>
      </c>
      <c r="D34" s="214">
        <f>SUM('BIENES MAYORES - RNPN'!AN51:AN83)</f>
        <v>46243.053000000014</v>
      </c>
      <c r="E34" s="270"/>
      <c r="F34" s="270"/>
      <c r="G34" s="270"/>
    </row>
    <row r="35" spans="1:7" ht="18.75">
      <c r="A35" s="264"/>
      <c r="B35" s="267"/>
      <c r="C35" s="213" t="s">
        <v>2401</v>
      </c>
      <c r="D35" s="214">
        <f>SUM('BIENES MAYORES - RNPN'!AN84:AN88)</f>
        <v>7522.2</v>
      </c>
      <c r="E35" s="270"/>
      <c r="F35" s="270"/>
      <c r="G35" s="270"/>
    </row>
    <row r="36" spans="1:7" ht="18.75">
      <c r="A36" s="264"/>
      <c r="B36" s="267"/>
      <c r="C36" s="213" t="s">
        <v>1187</v>
      </c>
      <c r="D36" s="214">
        <f>SUM('BIENES MAYORES - RNPN'!AN89:AN138)</f>
        <v>276609.35999999987</v>
      </c>
      <c r="E36" s="270"/>
      <c r="F36" s="270"/>
      <c r="G36" s="270"/>
    </row>
    <row r="37" spans="1:7" ht="18.75">
      <c r="A37" s="264"/>
      <c r="B37" s="267"/>
      <c r="C37" s="213" t="s">
        <v>1242</v>
      </c>
      <c r="D37" s="214">
        <f>SUM('BIENES MAYORES - RNPN'!AN139:AN150)</f>
        <v>8659.73</v>
      </c>
      <c r="E37" s="270"/>
      <c r="F37" s="270"/>
      <c r="G37" s="270"/>
    </row>
    <row r="38" spans="1:7" ht="18.75">
      <c r="A38" s="264"/>
      <c r="B38" s="267"/>
      <c r="C38" s="213" t="s">
        <v>1104</v>
      </c>
      <c r="D38" s="214">
        <f>SUM('BIENES MAYORES - RNPN'!AN151:AN504)</f>
        <v>522895.6700000001</v>
      </c>
      <c r="E38" s="270"/>
      <c r="F38" s="270"/>
      <c r="G38" s="270"/>
    </row>
    <row r="39" spans="1:7" ht="18.75">
      <c r="A39" s="264"/>
      <c r="B39" s="267"/>
      <c r="C39" s="213" t="s">
        <v>1245</v>
      </c>
      <c r="D39" s="214">
        <f>SUM('BIENES MAYORES - RNPN'!AN505:AN592)</f>
        <v>154360.75999999975</v>
      </c>
      <c r="E39" s="270"/>
      <c r="F39" s="270"/>
      <c r="G39" s="270"/>
    </row>
    <row r="40" spans="1:7" ht="19.5" thickBot="1">
      <c r="A40" s="265"/>
      <c r="B40" s="268"/>
      <c r="C40" s="215" t="s">
        <v>1244</v>
      </c>
      <c r="D40" s="216">
        <f>SUM('BIENES MAYORES - RNPN'!AN593:AN594)</f>
        <v>1649.5700000000002</v>
      </c>
      <c r="E40" s="271"/>
      <c r="F40" s="270"/>
      <c r="G40" s="270"/>
    </row>
    <row r="41" spans="1:7" ht="38.25" thickBot="1">
      <c r="A41" s="223" t="s">
        <v>2412</v>
      </c>
      <c r="B41" s="234" t="s">
        <v>2413</v>
      </c>
      <c r="C41" s="235" t="s">
        <v>1104</v>
      </c>
      <c r="D41" s="236">
        <f>'BIENES MAYORES - RNPN'!AN597</f>
        <v>0</v>
      </c>
      <c r="E41" s="237">
        <f>D41</f>
        <v>0</v>
      </c>
      <c r="F41" s="270"/>
      <c r="G41" s="270"/>
    </row>
    <row r="42" spans="1:7" ht="18.75">
      <c r="A42" s="263" t="s">
        <v>2402</v>
      </c>
      <c r="B42" s="266" t="s">
        <v>2403</v>
      </c>
      <c r="C42" s="211" t="s">
        <v>1104</v>
      </c>
      <c r="D42" s="212">
        <f>SUM('BIENES MAYORES - RNPN'!AN598:AN674)</f>
        <v>133229.97057199999</v>
      </c>
      <c r="E42" s="269">
        <f>SUM(D42:D43)</f>
        <v>170917.40057200001</v>
      </c>
      <c r="F42" s="270"/>
      <c r="G42" s="270"/>
    </row>
    <row r="43" spans="1:7" ht="19.5" thickBot="1">
      <c r="A43" s="265"/>
      <c r="B43" s="268"/>
      <c r="C43" s="215" t="s">
        <v>869</v>
      </c>
      <c r="D43" s="216">
        <f>SUM('BIENES MAYORES - RNPN'!AN675:AN709)</f>
        <v>37687.430000000008</v>
      </c>
      <c r="E43" s="271"/>
      <c r="F43" s="270"/>
      <c r="G43" s="270"/>
    </row>
    <row r="44" spans="1:7" ht="21.75" thickBot="1">
      <c r="A44" s="223" t="s">
        <v>2404</v>
      </c>
      <c r="B44" s="225" t="s">
        <v>2414</v>
      </c>
      <c r="C44" s="225" t="s">
        <v>1104</v>
      </c>
      <c r="D44" s="226">
        <f>'BIENES MAYORES - RNPN'!AN739</f>
        <v>248679.22000000003</v>
      </c>
      <c r="E44" s="227">
        <f>D44</f>
        <v>248679.22000000003</v>
      </c>
      <c r="F44" s="270"/>
      <c r="G44" s="270"/>
    </row>
    <row r="45" spans="1:7" ht="21.75" thickBot="1">
      <c r="A45" s="217" t="s">
        <v>2405</v>
      </c>
      <c r="B45" s="219" t="s">
        <v>2406</v>
      </c>
      <c r="C45" s="219" t="s">
        <v>1104</v>
      </c>
      <c r="D45" s="220">
        <f>'BIENES MAYORES - RNPN'!AN746</f>
        <v>12713.439999999999</v>
      </c>
      <c r="E45" s="221">
        <f>D45</f>
        <v>12713.439999999999</v>
      </c>
      <c r="F45" s="270"/>
      <c r="G45" s="270"/>
    </row>
    <row r="46" spans="1:7" ht="21.75" thickBot="1">
      <c r="A46" s="223" t="s">
        <v>2407</v>
      </c>
      <c r="B46" s="225" t="s">
        <v>2408</v>
      </c>
      <c r="C46" s="225" t="s">
        <v>1104</v>
      </c>
      <c r="D46" s="226">
        <f>'BIENES MAYORES - RNPN'!AN749</f>
        <v>1779.75</v>
      </c>
      <c r="E46" s="227">
        <f>D46</f>
        <v>1779.75</v>
      </c>
      <c r="F46" s="271"/>
      <c r="G46" s="271"/>
    </row>
    <row r="47" spans="1:7" ht="24" thickBot="1">
      <c r="A47" s="258" t="s">
        <v>2409</v>
      </c>
      <c r="B47" s="259"/>
      <c r="C47" s="260"/>
      <c r="D47" s="233">
        <f>SUM(D31:D46)</f>
        <v>1916097.9635719995</v>
      </c>
      <c r="E47" s="229">
        <f>SUM(E31:E46)</f>
        <v>1916097.9635719995</v>
      </c>
      <c r="F47" s="229">
        <f>SUM(F31:F46)</f>
        <v>1852273.15</v>
      </c>
      <c r="G47" s="229">
        <f>SUM(G31:G46)</f>
        <v>-63824.813571999606</v>
      </c>
    </row>
    <row r="50" spans="1:7">
      <c r="A50" s="262" t="s">
        <v>2417</v>
      </c>
      <c r="B50" s="262"/>
      <c r="C50" s="262"/>
      <c r="D50" s="262"/>
      <c r="E50" s="262"/>
      <c r="F50" s="262"/>
      <c r="G50" s="262"/>
    </row>
    <row r="51" spans="1:7">
      <c r="A51" s="262"/>
      <c r="B51" s="262"/>
      <c r="C51" s="262"/>
      <c r="D51" s="262"/>
      <c r="E51" s="262"/>
      <c r="F51" s="262"/>
      <c r="G51" s="262"/>
    </row>
    <row r="52" spans="1:7" ht="17.25" customHeight="1">
      <c r="A52" s="262"/>
      <c r="B52" s="262"/>
      <c r="C52" s="262"/>
      <c r="D52" s="262"/>
      <c r="E52" s="262"/>
      <c r="F52" s="262"/>
      <c r="G52" s="262"/>
    </row>
  </sheetData>
  <mergeCells count="34">
    <mergeCell ref="A1:G1"/>
    <mergeCell ref="A3:A4"/>
    <mergeCell ref="B3:B4"/>
    <mergeCell ref="E3:E4"/>
    <mergeCell ref="F3:F4"/>
    <mergeCell ref="G3:G4"/>
    <mergeCell ref="A14:A15"/>
    <mergeCell ref="B14:B15"/>
    <mergeCell ref="E14:E15"/>
    <mergeCell ref="F14:F15"/>
    <mergeCell ref="G14:G15"/>
    <mergeCell ref="A5:A12"/>
    <mergeCell ref="B5:B12"/>
    <mergeCell ref="E5:E12"/>
    <mergeCell ref="F5:F12"/>
    <mergeCell ref="G5:G12"/>
    <mergeCell ref="A19:D19"/>
    <mergeCell ref="A29:G29"/>
    <mergeCell ref="A31:A32"/>
    <mergeCell ref="B31:B32"/>
    <mergeCell ref="E31:E32"/>
    <mergeCell ref="F31:F32"/>
    <mergeCell ref="G31:G32"/>
    <mergeCell ref="A47:C47"/>
    <mergeCell ref="A21:G22"/>
    <mergeCell ref="A50:G52"/>
    <mergeCell ref="A33:A40"/>
    <mergeCell ref="B33:B40"/>
    <mergeCell ref="E33:E40"/>
    <mergeCell ref="F33:F46"/>
    <mergeCell ref="G33:G46"/>
    <mergeCell ref="A42:A43"/>
    <mergeCell ref="B42:B43"/>
    <mergeCell ref="E42:E43"/>
  </mergeCells>
  <pageMargins left="0.7" right="0.7" top="0.75" bottom="0.75" header="0.3" footer="0.3"/>
  <pageSetup paperSize="9" orientation="portrait" r:id="rId1"/>
  <ignoredErrors>
    <ignoredError sqref="D4:D12 D14:D15" formulaRange="1"/>
  </ignoredErrors>
</worksheet>
</file>

<file path=xl/worksheets/sheet3.xml><?xml version="1.0" encoding="utf-8"?>
<worksheet xmlns="http://schemas.openxmlformats.org/spreadsheetml/2006/main" xmlns:r="http://schemas.openxmlformats.org/officeDocument/2006/relationships">
  <dimension ref="A3:XFA17"/>
  <sheetViews>
    <sheetView zoomScale="60" zoomScaleNormal="60" workbookViewId="0">
      <selection activeCell="J23" sqref="J23"/>
    </sheetView>
  </sheetViews>
  <sheetFormatPr baseColWidth="10" defaultRowHeight="12.75"/>
  <cols>
    <col min="7" max="7" width="13.42578125" customWidth="1"/>
    <col min="9" max="9" width="21.5703125" bestFit="1" customWidth="1"/>
    <col min="10" max="10" width="19.28515625" bestFit="1" customWidth="1"/>
    <col min="11" max="11" width="21.5703125" bestFit="1" customWidth="1"/>
    <col min="12" max="16" width="16.140625" hidden="1" customWidth="1"/>
    <col min="17" max="24" width="17.7109375" hidden="1" customWidth="1"/>
    <col min="25" max="26" width="19.7109375" hidden="1" customWidth="1"/>
    <col min="27" max="27" width="19" hidden="1" customWidth="1"/>
    <col min="28" max="30" width="19.7109375" hidden="1" customWidth="1"/>
    <col min="31" max="31" width="17.7109375" hidden="1" customWidth="1"/>
    <col min="32" max="32" width="19.7109375" hidden="1" customWidth="1"/>
    <col min="33" max="33" width="14.85546875" hidden="1" customWidth="1"/>
    <col min="34" max="35" width="19.7109375" hidden="1" customWidth="1"/>
    <col min="36" max="36" width="17.7109375" hidden="1" customWidth="1"/>
    <col min="37" max="37" width="19.7109375" bestFit="1" customWidth="1"/>
    <col min="38" max="38" width="17.7109375" bestFit="1" customWidth="1"/>
    <col min="39" max="39" width="22" bestFit="1" customWidth="1"/>
    <col min="40" max="40" width="19.7109375" bestFit="1" customWidth="1"/>
  </cols>
  <sheetData>
    <row r="3" spans="1:16381" ht="13.5" thickBot="1"/>
    <row r="4" spans="1:16381" ht="37.5">
      <c r="A4" s="298" t="s">
        <v>2390</v>
      </c>
      <c r="B4" s="299"/>
      <c r="C4" s="299"/>
      <c r="D4" s="299"/>
      <c r="E4" s="299"/>
      <c r="F4" s="299"/>
      <c r="G4" s="299"/>
      <c r="H4" s="300"/>
      <c r="I4" s="163" t="s">
        <v>7</v>
      </c>
      <c r="J4" s="164" t="s">
        <v>1605</v>
      </c>
      <c r="K4" s="164" t="s">
        <v>1606</v>
      </c>
      <c r="L4" s="163" t="s">
        <v>1950</v>
      </c>
      <c r="M4" s="163" t="s">
        <v>1951</v>
      </c>
      <c r="N4" s="163" t="s">
        <v>1952</v>
      </c>
      <c r="O4" s="163" t="s">
        <v>1953</v>
      </c>
      <c r="P4" s="163" t="s">
        <v>1954</v>
      </c>
      <c r="Q4" s="163" t="s">
        <v>1955</v>
      </c>
      <c r="R4" s="163" t="s">
        <v>1956</v>
      </c>
      <c r="S4" s="163" t="s">
        <v>1957</v>
      </c>
      <c r="T4" s="163" t="s">
        <v>1958</v>
      </c>
      <c r="U4" s="163" t="s">
        <v>1959</v>
      </c>
      <c r="V4" s="163" t="s">
        <v>1960</v>
      </c>
      <c r="W4" s="163" t="s">
        <v>1961</v>
      </c>
      <c r="X4" s="163" t="s">
        <v>1962</v>
      </c>
      <c r="Y4" s="163" t="s">
        <v>1963</v>
      </c>
      <c r="Z4" s="163" t="s">
        <v>1964</v>
      </c>
      <c r="AA4" s="163" t="s">
        <v>1965</v>
      </c>
      <c r="AB4" s="163" t="s">
        <v>1966</v>
      </c>
      <c r="AC4" s="163" t="s">
        <v>1967</v>
      </c>
      <c r="AD4" s="163" t="s">
        <v>1968</v>
      </c>
      <c r="AE4" s="165" t="s">
        <v>1969</v>
      </c>
      <c r="AF4" s="163" t="s">
        <v>1970</v>
      </c>
      <c r="AG4" s="165" t="s">
        <v>1934</v>
      </c>
      <c r="AH4" s="163" t="s">
        <v>1971</v>
      </c>
      <c r="AI4" s="163" t="s">
        <v>1972</v>
      </c>
      <c r="AJ4" s="163" t="s">
        <v>2048</v>
      </c>
      <c r="AK4" s="163" t="s">
        <v>2309</v>
      </c>
      <c r="AL4" s="163" t="s">
        <v>2360</v>
      </c>
      <c r="AM4" s="163" t="s">
        <v>1973</v>
      </c>
      <c r="AN4" s="163" t="s">
        <v>2356</v>
      </c>
      <c r="AO4" s="6"/>
      <c r="AP4" s="33"/>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c r="AAG4" s="6"/>
      <c r="AAH4" s="6"/>
      <c r="AAI4" s="6"/>
      <c r="AAJ4" s="6"/>
      <c r="AAK4" s="6"/>
      <c r="AAL4" s="6"/>
      <c r="AAM4" s="6"/>
      <c r="AAN4" s="6"/>
      <c r="AAO4" s="6"/>
      <c r="AAP4" s="6"/>
      <c r="AAQ4" s="6"/>
      <c r="AAR4" s="6"/>
      <c r="AAS4" s="6"/>
      <c r="AAT4" s="6"/>
      <c r="AAU4" s="6"/>
      <c r="AAV4" s="6"/>
      <c r="AAW4" s="6"/>
      <c r="AAX4" s="6"/>
      <c r="AAY4" s="6"/>
      <c r="AAZ4" s="6"/>
      <c r="ABA4" s="6"/>
      <c r="ABB4" s="6"/>
      <c r="ABC4" s="6"/>
      <c r="ABD4" s="6"/>
      <c r="ABE4" s="6"/>
      <c r="ABF4" s="6"/>
      <c r="ABG4" s="6"/>
      <c r="ABH4" s="6"/>
      <c r="ABI4" s="6"/>
      <c r="ABJ4" s="6"/>
      <c r="ABK4" s="6"/>
      <c r="ABL4" s="6"/>
      <c r="ABM4" s="6"/>
      <c r="ABN4" s="6"/>
      <c r="ABO4" s="6"/>
      <c r="ABP4" s="6"/>
      <c r="ABQ4" s="6"/>
      <c r="ABR4" s="6"/>
      <c r="ABS4" s="6"/>
      <c r="ABT4" s="6"/>
      <c r="ABU4" s="6"/>
      <c r="ABV4" s="6"/>
      <c r="ABW4" s="6"/>
      <c r="ABX4" s="6"/>
      <c r="ABY4" s="6"/>
      <c r="ABZ4" s="6"/>
      <c r="ACA4" s="6"/>
      <c r="ACB4" s="6"/>
      <c r="ACC4" s="6"/>
      <c r="ACD4" s="6"/>
      <c r="ACE4" s="6"/>
      <c r="ACF4" s="6"/>
      <c r="ACG4" s="6"/>
      <c r="ACH4" s="6"/>
      <c r="ACI4" s="6"/>
      <c r="ACJ4" s="6"/>
      <c r="ACK4" s="6"/>
      <c r="ACL4" s="6"/>
      <c r="ACM4" s="6"/>
      <c r="ACN4" s="6"/>
      <c r="ACO4" s="6"/>
      <c r="ACP4" s="6"/>
      <c r="ACQ4" s="6"/>
      <c r="ACR4" s="6"/>
      <c r="ACS4" s="6"/>
      <c r="ACT4" s="6"/>
      <c r="ACU4" s="6"/>
      <c r="ACV4" s="6"/>
      <c r="ACW4" s="6"/>
      <c r="ACX4" s="6"/>
      <c r="ACY4" s="6"/>
      <c r="ACZ4" s="6"/>
      <c r="ADA4" s="6"/>
      <c r="ADB4" s="6"/>
      <c r="ADC4" s="6"/>
      <c r="ADD4" s="6"/>
      <c r="ADE4" s="6"/>
      <c r="ADF4" s="6"/>
      <c r="ADG4" s="6"/>
      <c r="ADH4" s="6"/>
      <c r="ADI4" s="6"/>
      <c r="ADJ4" s="6"/>
      <c r="ADK4" s="6"/>
      <c r="ADL4" s="6"/>
      <c r="ADM4" s="6"/>
      <c r="ADN4" s="6"/>
      <c r="ADO4" s="6"/>
      <c r="ADP4" s="6"/>
      <c r="ADQ4" s="6"/>
      <c r="ADR4" s="6"/>
      <c r="ADS4" s="6"/>
      <c r="ADT4" s="6"/>
      <c r="ADU4" s="6"/>
      <c r="ADV4" s="6"/>
      <c r="ADW4" s="6"/>
      <c r="ADX4" s="6"/>
      <c r="ADY4" s="6"/>
      <c r="ADZ4" s="6"/>
      <c r="AEA4" s="6"/>
      <c r="AEB4" s="6"/>
      <c r="AEC4" s="6"/>
      <c r="AED4" s="6"/>
      <c r="AEE4" s="6"/>
      <c r="AEF4" s="6"/>
      <c r="AEG4" s="6"/>
      <c r="AEH4" s="6"/>
      <c r="AEI4" s="6"/>
      <c r="AEJ4" s="6"/>
      <c r="AEK4" s="6"/>
      <c r="AEL4" s="6"/>
      <c r="AEM4" s="6"/>
      <c r="AEN4" s="6"/>
      <c r="AEO4" s="6"/>
      <c r="AEP4" s="6"/>
      <c r="AEQ4" s="6"/>
      <c r="AER4" s="6"/>
      <c r="AES4" s="6"/>
      <c r="AET4" s="6"/>
      <c r="AEU4" s="6"/>
      <c r="AEV4" s="6"/>
      <c r="AEW4" s="6"/>
      <c r="AEX4" s="6"/>
      <c r="AEY4" s="6"/>
      <c r="AEZ4" s="6"/>
      <c r="AFA4" s="6"/>
      <c r="AFB4" s="6"/>
      <c r="AFC4" s="6"/>
      <c r="AFD4" s="6"/>
      <c r="AFE4" s="6"/>
      <c r="AFF4" s="6"/>
      <c r="AFG4" s="6"/>
      <c r="AFH4" s="6"/>
      <c r="AFI4" s="6"/>
      <c r="AFJ4" s="6"/>
      <c r="AFK4" s="6"/>
      <c r="AFL4" s="6"/>
      <c r="AFM4" s="6"/>
      <c r="AFN4" s="6"/>
      <c r="AFO4" s="6"/>
      <c r="AFP4" s="6"/>
      <c r="AFQ4" s="6"/>
      <c r="AFR4" s="6"/>
      <c r="AFS4" s="6"/>
      <c r="AFT4" s="6"/>
      <c r="AFU4" s="6"/>
      <c r="AFV4" s="6"/>
      <c r="AFW4" s="6"/>
      <c r="AFX4" s="6"/>
      <c r="AFY4" s="6"/>
      <c r="AFZ4" s="6"/>
      <c r="AGA4" s="6"/>
      <c r="AGB4" s="6"/>
      <c r="AGC4" s="6"/>
      <c r="AGD4" s="6"/>
      <c r="AGE4" s="6"/>
      <c r="AGF4" s="6"/>
      <c r="AGG4" s="6"/>
      <c r="AGH4" s="6"/>
      <c r="AGI4" s="6"/>
      <c r="AGJ4" s="6"/>
      <c r="AGK4" s="6"/>
      <c r="AGL4" s="6"/>
      <c r="AGM4" s="6"/>
      <c r="AGN4" s="6"/>
      <c r="AGO4" s="6"/>
      <c r="AGP4" s="6"/>
      <c r="AGQ4" s="6"/>
      <c r="AGR4" s="6"/>
      <c r="AGS4" s="6"/>
      <c r="AGT4" s="6"/>
      <c r="AGU4" s="6"/>
      <c r="AGV4" s="6"/>
      <c r="AGW4" s="6"/>
      <c r="AGX4" s="6"/>
      <c r="AGY4" s="6"/>
      <c r="AGZ4" s="6"/>
      <c r="AHA4" s="6"/>
      <c r="AHB4" s="6"/>
      <c r="AHC4" s="6"/>
      <c r="AHD4" s="6"/>
      <c r="AHE4" s="6"/>
      <c r="AHF4" s="6"/>
      <c r="AHG4" s="6"/>
      <c r="AHH4" s="6"/>
      <c r="AHI4" s="6"/>
      <c r="AHJ4" s="6"/>
      <c r="AHK4" s="6"/>
      <c r="AHL4" s="6"/>
      <c r="AHM4" s="6"/>
      <c r="AHN4" s="6"/>
      <c r="AHO4" s="6"/>
      <c r="AHP4" s="6"/>
      <c r="AHQ4" s="6"/>
      <c r="AHR4" s="6"/>
      <c r="AHS4" s="6"/>
      <c r="AHT4" s="6"/>
      <c r="AHU4" s="6"/>
      <c r="AHV4" s="6"/>
      <c r="AHW4" s="6"/>
      <c r="AHX4" s="6"/>
      <c r="AHY4" s="6"/>
      <c r="AHZ4" s="6"/>
      <c r="AIA4" s="6"/>
      <c r="AIB4" s="6"/>
      <c r="AIC4" s="6"/>
      <c r="AID4" s="6"/>
      <c r="AIE4" s="6"/>
      <c r="AIF4" s="6"/>
      <c r="AIG4" s="6"/>
      <c r="AIH4" s="6"/>
      <c r="AII4" s="6"/>
      <c r="AIJ4" s="6"/>
      <c r="AIK4" s="6"/>
      <c r="AIL4" s="6"/>
      <c r="AIM4" s="6"/>
      <c r="AIN4" s="6"/>
      <c r="AIO4" s="6"/>
      <c r="AIP4" s="6"/>
      <c r="AIQ4" s="6"/>
      <c r="AIR4" s="6"/>
      <c r="AIS4" s="6"/>
      <c r="AIT4" s="6"/>
      <c r="AIU4" s="6"/>
      <c r="AIV4" s="6"/>
      <c r="AIW4" s="6"/>
      <c r="AIX4" s="6"/>
      <c r="AIY4" s="6"/>
      <c r="AIZ4" s="6"/>
      <c r="AJA4" s="6"/>
      <c r="AJB4" s="6"/>
      <c r="AJC4" s="6"/>
      <c r="AJD4" s="6"/>
      <c r="AJE4" s="6"/>
      <c r="AJF4" s="6"/>
      <c r="AJG4" s="6"/>
      <c r="AJH4" s="6"/>
      <c r="AJI4" s="6"/>
      <c r="AJJ4" s="6"/>
      <c r="AJK4" s="6"/>
      <c r="AJL4" s="6"/>
      <c r="AJM4" s="6"/>
      <c r="AJN4" s="6"/>
      <c r="AJO4" s="6"/>
      <c r="AJP4" s="6"/>
      <c r="AJQ4" s="6"/>
      <c r="AJR4" s="6"/>
      <c r="AJS4" s="6"/>
      <c r="AJT4" s="6"/>
      <c r="AJU4" s="6"/>
      <c r="AJV4" s="6"/>
      <c r="AJW4" s="6"/>
      <c r="AJX4" s="6"/>
      <c r="AJY4" s="6"/>
      <c r="AJZ4" s="6"/>
      <c r="AKA4" s="6"/>
      <c r="AKB4" s="6"/>
      <c r="AKC4" s="6"/>
      <c r="AKD4" s="6"/>
      <c r="AKE4" s="6"/>
      <c r="AKF4" s="6"/>
      <c r="AKG4" s="6"/>
      <c r="AKH4" s="6"/>
      <c r="AKI4" s="6"/>
      <c r="AKJ4" s="6"/>
      <c r="AKK4" s="6"/>
      <c r="AKL4" s="6"/>
      <c r="AKM4" s="6"/>
      <c r="AKN4" s="6"/>
      <c r="AKO4" s="6"/>
      <c r="AKP4" s="6"/>
      <c r="AKQ4" s="6"/>
      <c r="AKR4" s="6"/>
      <c r="AKS4" s="6"/>
      <c r="AKT4" s="6"/>
      <c r="AKU4" s="6"/>
      <c r="AKV4" s="6"/>
      <c r="AKW4" s="6"/>
      <c r="AKX4" s="6"/>
      <c r="AKY4" s="6"/>
      <c r="AKZ4" s="6"/>
      <c r="ALA4" s="6"/>
      <c r="ALB4" s="6"/>
      <c r="ALC4" s="6"/>
      <c r="ALD4" s="6"/>
      <c r="ALE4" s="6"/>
      <c r="ALF4" s="6"/>
      <c r="ALG4" s="6"/>
      <c r="ALH4" s="6"/>
      <c r="ALI4" s="6"/>
      <c r="ALJ4" s="6"/>
      <c r="ALK4" s="6"/>
      <c r="ALL4" s="6"/>
      <c r="ALM4" s="6"/>
      <c r="ALN4" s="6"/>
      <c r="ALO4" s="6"/>
      <c r="ALP4" s="6"/>
      <c r="ALQ4" s="6"/>
      <c r="ALR4" s="6"/>
      <c r="ALS4" s="6"/>
      <c r="ALT4" s="6"/>
      <c r="ALU4" s="6"/>
      <c r="ALV4" s="6"/>
      <c r="ALW4" s="6"/>
      <c r="ALX4" s="6"/>
      <c r="ALY4" s="6"/>
      <c r="ALZ4" s="6"/>
      <c r="AMA4" s="6"/>
      <c r="AMB4" s="6"/>
      <c r="AMC4" s="6"/>
      <c r="AMD4" s="6"/>
      <c r="AME4" s="6"/>
      <c r="AMF4" s="6"/>
      <c r="AMG4" s="6"/>
      <c r="AMH4" s="6"/>
      <c r="AMI4" s="6"/>
      <c r="AMJ4" s="6"/>
      <c r="AMK4" s="6"/>
      <c r="AML4" s="6"/>
      <c r="AMM4" s="6"/>
      <c r="AMN4" s="6"/>
      <c r="AMO4" s="6"/>
      <c r="AMP4" s="6"/>
      <c r="AMQ4" s="6"/>
      <c r="AMR4" s="6"/>
      <c r="AMS4" s="6"/>
      <c r="AMT4" s="6"/>
      <c r="AMU4" s="6"/>
      <c r="AMV4" s="6"/>
      <c r="AMW4" s="6"/>
      <c r="AMX4" s="6"/>
      <c r="AMY4" s="6"/>
      <c r="AMZ4" s="6"/>
      <c r="ANA4" s="6"/>
      <c r="ANB4" s="6"/>
      <c r="ANC4" s="6"/>
      <c r="AND4" s="6"/>
      <c r="ANE4" s="6"/>
      <c r="ANF4" s="6"/>
      <c r="ANG4" s="6"/>
      <c r="ANH4" s="6"/>
      <c r="ANI4" s="6"/>
      <c r="ANJ4" s="6"/>
      <c r="ANK4" s="6"/>
      <c r="ANL4" s="6"/>
      <c r="ANM4" s="6"/>
      <c r="ANN4" s="6"/>
      <c r="ANO4" s="6"/>
      <c r="ANP4" s="6"/>
      <c r="ANQ4" s="6"/>
      <c r="ANR4" s="6"/>
      <c r="ANS4" s="6"/>
      <c r="ANT4" s="6"/>
      <c r="ANU4" s="6"/>
      <c r="ANV4" s="6"/>
      <c r="ANW4" s="6"/>
      <c r="ANX4" s="6"/>
      <c r="ANY4" s="6"/>
      <c r="ANZ4" s="6"/>
      <c r="AOA4" s="6"/>
      <c r="AOB4" s="6"/>
      <c r="AOC4" s="6"/>
      <c r="AOD4" s="6"/>
      <c r="AOE4" s="6"/>
      <c r="AOF4" s="6"/>
      <c r="AOG4" s="6"/>
      <c r="AOH4" s="6"/>
      <c r="AOI4" s="6"/>
      <c r="AOJ4" s="6"/>
      <c r="AOK4" s="6"/>
      <c r="AOL4" s="6"/>
      <c r="AOM4" s="6"/>
      <c r="AON4" s="6"/>
      <c r="AOO4" s="6"/>
      <c r="AOP4" s="6"/>
      <c r="AOQ4" s="6"/>
      <c r="AOR4" s="6"/>
      <c r="AOS4" s="6"/>
      <c r="AOT4" s="6"/>
      <c r="AOU4" s="6"/>
      <c r="AOV4" s="6"/>
      <c r="AOW4" s="6"/>
      <c r="AOX4" s="6"/>
      <c r="AOY4" s="6"/>
      <c r="AOZ4" s="6"/>
      <c r="APA4" s="6"/>
      <c r="APB4" s="6"/>
      <c r="APC4" s="6"/>
      <c r="APD4" s="6"/>
      <c r="APE4" s="6"/>
      <c r="APF4" s="6"/>
      <c r="APG4" s="6"/>
      <c r="APH4" s="6"/>
      <c r="API4" s="6"/>
      <c r="APJ4" s="6"/>
      <c r="APK4" s="6"/>
      <c r="APL4" s="6"/>
      <c r="APM4" s="6"/>
      <c r="APN4" s="6"/>
      <c r="APO4" s="6"/>
      <c r="APP4" s="6"/>
      <c r="APQ4" s="6"/>
      <c r="APR4" s="6"/>
      <c r="APS4" s="6"/>
      <c r="APT4" s="6"/>
      <c r="APU4" s="6"/>
      <c r="APV4" s="6"/>
      <c r="APW4" s="6"/>
      <c r="APX4" s="6"/>
      <c r="APY4" s="6"/>
      <c r="APZ4" s="6"/>
      <c r="AQA4" s="6"/>
      <c r="AQB4" s="6"/>
      <c r="AQC4" s="6"/>
      <c r="AQD4" s="6"/>
      <c r="AQE4" s="6"/>
      <c r="AQF4" s="6"/>
      <c r="AQG4" s="6"/>
      <c r="AQH4" s="6"/>
      <c r="AQI4" s="6"/>
      <c r="AQJ4" s="6"/>
      <c r="AQK4" s="6"/>
      <c r="AQL4" s="6"/>
      <c r="AQM4" s="6"/>
      <c r="AQN4" s="6"/>
      <c r="AQO4" s="6"/>
      <c r="AQP4" s="6"/>
      <c r="AQQ4" s="6"/>
      <c r="AQR4" s="6"/>
      <c r="AQS4" s="6"/>
      <c r="AQT4" s="6"/>
      <c r="AQU4" s="6"/>
      <c r="AQV4" s="6"/>
      <c r="AQW4" s="6"/>
      <c r="AQX4" s="6"/>
      <c r="AQY4" s="6"/>
      <c r="AQZ4" s="6"/>
      <c r="ARA4" s="6"/>
      <c r="ARB4" s="6"/>
      <c r="ARC4" s="6"/>
      <c r="ARD4" s="6"/>
      <c r="ARE4" s="6"/>
      <c r="ARF4" s="6"/>
      <c r="ARG4" s="6"/>
      <c r="ARH4" s="6"/>
      <c r="ARI4" s="6"/>
      <c r="ARJ4" s="6"/>
      <c r="ARK4" s="6"/>
      <c r="ARL4" s="6"/>
      <c r="ARM4" s="6"/>
      <c r="ARN4" s="6"/>
      <c r="ARO4" s="6"/>
      <c r="ARP4" s="6"/>
      <c r="ARQ4" s="6"/>
      <c r="ARR4" s="6"/>
      <c r="ARS4" s="6"/>
      <c r="ART4" s="6"/>
      <c r="ARU4" s="6"/>
      <c r="ARV4" s="6"/>
      <c r="ARW4" s="6"/>
      <c r="ARX4" s="6"/>
      <c r="ARY4" s="6"/>
      <c r="ARZ4" s="6"/>
      <c r="ASA4" s="6"/>
      <c r="ASB4" s="6"/>
      <c r="ASC4" s="6"/>
      <c r="ASD4" s="6"/>
      <c r="ASE4" s="6"/>
      <c r="ASF4" s="6"/>
      <c r="ASG4" s="6"/>
      <c r="ASH4" s="6"/>
      <c r="ASI4" s="6"/>
      <c r="ASJ4" s="6"/>
      <c r="ASK4" s="6"/>
      <c r="ASL4" s="6"/>
      <c r="ASM4" s="6"/>
      <c r="ASN4" s="6"/>
      <c r="ASO4" s="6"/>
      <c r="ASP4" s="6"/>
      <c r="ASQ4" s="6"/>
      <c r="ASR4" s="6"/>
      <c r="ASS4" s="6"/>
      <c r="AST4" s="6"/>
      <c r="ASU4" s="6"/>
      <c r="ASV4" s="6"/>
      <c r="ASW4" s="6"/>
      <c r="ASX4" s="6"/>
      <c r="ASY4" s="6"/>
      <c r="ASZ4" s="6"/>
      <c r="ATA4" s="6"/>
      <c r="ATB4" s="6"/>
      <c r="ATC4" s="6"/>
      <c r="ATD4" s="6"/>
      <c r="ATE4" s="6"/>
      <c r="ATF4" s="6"/>
      <c r="ATG4" s="6"/>
      <c r="ATH4" s="6"/>
      <c r="ATI4" s="6"/>
      <c r="ATJ4" s="6"/>
      <c r="ATK4" s="6"/>
      <c r="ATL4" s="6"/>
      <c r="ATM4" s="6"/>
      <c r="ATN4" s="6"/>
      <c r="ATO4" s="6"/>
      <c r="ATP4" s="6"/>
      <c r="ATQ4" s="6"/>
      <c r="ATR4" s="6"/>
      <c r="ATS4" s="6"/>
      <c r="ATT4" s="6"/>
      <c r="ATU4" s="6"/>
      <c r="ATV4" s="6"/>
      <c r="ATW4" s="6"/>
      <c r="ATX4" s="6"/>
      <c r="ATY4" s="6"/>
      <c r="ATZ4" s="6"/>
      <c r="AUA4" s="6"/>
      <c r="AUB4" s="6"/>
      <c r="AUC4" s="6"/>
      <c r="AUD4" s="6"/>
      <c r="AUE4" s="6"/>
      <c r="AUF4" s="6"/>
      <c r="AUG4" s="6"/>
      <c r="AUH4" s="6"/>
      <c r="AUI4" s="6"/>
      <c r="AUJ4" s="6"/>
      <c r="AUK4" s="6"/>
      <c r="AUL4" s="6"/>
      <c r="AUM4" s="6"/>
      <c r="AUN4" s="6"/>
      <c r="AUO4" s="6"/>
      <c r="AUP4" s="6"/>
      <c r="AUQ4" s="6"/>
      <c r="AUR4" s="6"/>
      <c r="AUS4" s="6"/>
      <c r="AUT4" s="6"/>
      <c r="AUU4" s="6"/>
      <c r="AUV4" s="6"/>
      <c r="AUW4" s="6"/>
      <c r="AUX4" s="6"/>
      <c r="AUY4" s="6"/>
      <c r="AUZ4" s="6"/>
      <c r="AVA4" s="6"/>
      <c r="AVB4" s="6"/>
      <c r="AVC4" s="6"/>
      <c r="AVD4" s="6"/>
      <c r="AVE4" s="6"/>
      <c r="AVF4" s="6"/>
      <c r="AVG4" s="6"/>
      <c r="AVH4" s="6"/>
      <c r="AVI4" s="6"/>
      <c r="AVJ4" s="6"/>
      <c r="AVK4" s="6"/>
      <c r="AVL4" s="6"/>
      <c r="AVM4" s="6"/>
      <c r="AVN4" s="6"/>
      <c r="AVO4" s="6"/>
      <c r="AVP4" s="6"/>
      <c r="AVQ4" s="6"/>
      <c r="AVR4" s="6"/>
      <c r="AVS4" s="6"/>
      <c r="AVT4" s="6"/>
      <c r="AVU4" s="6"/>
      <c r="AVV4" s="6"/>
      <c r="AVW4" s="6"/>
      <c r="AVX4" s="6"/>
      <c r="AVY4" s="6"/>
      <c r="AVZ4" s="6"/>
      <c r="AWA4" s="6"/>
      <c r="AWB4" s="6"/>
      <c r="AWC4" s="6"/>
      <c r="AWD4" s="6"/>
      <c r="AWE4" s="6"/>
      <c r="AWF4" s="6"/>
      <c r="AWG4" s="6"/>
      <c r="AWH4" s="6"/>
      <c r="AWI4" s="6"/>
      <c r="AWJ4" s="6"/>
      <c r="AWK4" s="6"/>
      <c r="AWL4" s="6"/>
      <c r="AWM4" s="6"/>
      <c r="AWN4" s="6"/>
      <c r="AWO4" s="6"/>
      <c r="AWP4" s="6"/>
      <c r="AWQ4" s="6"/>
      <c r="AWR4" s="6"/>
      <c r="AWS4" s="6"/>
      <c r="AWT4" s="6"/>
      <c r="AWU4" s="6"/>
      <c r="AWV4" s="6"/>
      <c r="AWW4" s="6"/>
      <c r="AWX4" s="6"/>
      <c r="AWY4" s="6"/>
      <c r="AWZ4" s="6"/>
      <c r="AXA4" s="6"/>
      <c r="AXB4" s="6"/>
      <c r="AXC4" s="6"/>
      <c r="AXD4" s="6"/>
      <c r="AXE4" s="6"/>
      <c r="AXF4" s="6"/>
      <c r="AXG4" s="6"/>
      <c r="AXH4" s="6"/>
      <c r="AXI4" s="6"/>
      <c r="AXJ4" s="6"/>
      <c r="AXK4" s="6"/>
      <c r="AXL4" s="6"/>
      <c r="AXM4" s="6"/>
      <c r="AXN4" s="6"/>
      <c r="AXO4" s="6"/>
      <c r="AXP4" s="6"/>
      <c r="AXQ4" s="6"/>
      <c r="AXR4" s="6"/>
      <c r="AXS4" s="6"/>
      <c r="AXT4" s="6"/>
      <c r="AXU4" s="6"/>
      <c r="AXV4" s="6"/>
      <c r="AXW4" s="6"/>
      <c r="AXX4" s="6"/>
      <c r="AXY4" s="6"/>
      <c r="AXZ4" s="6"/>
      <c r="AYA4" s="6"/>
      <c r="AYB4" s="6"/>
      <c r="AYC4" s="6"/>
      <c r="AYD4" s="6"/>
      <c r="AYE4" s="6"/>
      <c r="AYF4" s="6"/>
      <c r="AYG4" s="6"/>
      <c r="AYH4" s="6"/>
      <c r="AYI4" s="6"/>
      <c r="AYJ4" s="6"/>
      <c r="AYK4" s="6"/>
      <c r="AYL4" s="6"/>
      <c r="AYM4" s="6"/>
      <c r="AYN4" s="6"/>
      <c r="AYO4" s="6"/>
      <c r="AYP4" s="6"/>
      <c r="AYQ4" s="6"/>
      <c r="AYR4" s="6"/>
      <c r="AYS4" s="6"/>
      <c r="AYT4" s="6"/>
      <c r="AYU4" s="6"/>
      <c r="AYV4" s="6"/>
      <c r="AYW4" s="6"/>
      <c r="AYX4" s="6"/>
      <c r="AYY4" s="6"/>
      <c r="AYZ4" s="6"/>
      <c r="AZA4" s="6"/>
      <c r="AZB4" s="6"/>
      <c r="AZC4" s="6"/>
      <c r="AZD4" s="6"/>
      <c r="AZE4" s="6"/>
      <c r="AZF4" s="6"/>
      <c r="AZG4" s="6"/>
      <c r="AZH4" s="6"/>
      <c r="AZI4" s="6"/>
      <c r="AZJ4" s="6"/>
      <c r="AZK4" s="6"/>
      <c r="AZL4" s="6"/>
      <c r="AZM4" s="6"/>
      <c r="AZN4" s="6"/>
      <c r="AZO4" s="6"/>
      <c r="AZP4" s="6"/>
      <c r="AZQ4" s="6"/>
      <c r="AZR4" s="6"/>
      <c r="AZS4" s="6"/>
      <c r="AZT4" s="6"/>
      <c r="AZU4" s="6"/>
      <c r="AZV4" s="6"/>
      <c r="AZW4" s="6"/>
      <c r="AZX4" s="6"/>
      <c r="AZY4" s="6"/>
      <c r="AZZ4" s="6"/>
      <c r="BAA4" s="6"/>
      <c r="BAB4" s="6"/>
      <c r="BAC4" s="6"/>
      <c r="BAD4" s="6"/>
      <c r="BAE4" s="6"/>
      <c r="BAF4" s="6"/>
      <c r="BAG4" s="6"/>
      <c r="BAH4" s="6"/>
      <c r="BAI4" s="6"/>
      <c r="BAJ4" s="6"/>
      <c r="BAK4" s="6"/>
      <c r="BAL4" s="6"/>
      <c r="BAM4" s="6"/>
      <c r="BAN4" s="6"/>
      <c r="BAO4" s="6"/>
      <c r="BAP4" s="6"/>
      <c r="BAQ4" s="6"/>
      <c r="BAR4" s="6"/>
      <c r="BAS4" s="6"/>
      <c r="BAT4" s="6"/>
      <c r="BAU4" s="6"/>
      <c r="BAV4" s="6"/>
      <c r="BAW4" s="6"/>
      <c r="BAX4" s="6"/>
      <c r="BAY4" s="6"/>
      <c r="BAZ4" s="6"/>
      <c r="BBA4" s="6"/>
      <c r="BBB4" s="6"/>
      <c r="BBC4" s="6"/>
      <c r="BBD4" s="6"/>
      <c r="BBE4" s="6"/>
      <c r="BBF4" s="6"/>
      <c r="BBG4" s="6"/>
      <c r="BBH4" s="6"/>
      <c r="BBI4" s="6"/>
      <c r="BBJ4" s="6"/>
      <c r="BBK4" s="6"/>
      <c r="BBL4" s="6"/>
      <c r="BBM4" s="6"/>
      <c r="BBN4" s="6"/>
      <c r="BBO4" s="6"/>
      <c r="BBP4" s="6"/>
      <c r="BBQ4" s="6"/>
      <c r="BBR4" s="6"/>
      <c r="BBS4" s="6"/>
      <c r="BBT4" s="6"/>
      <c r="BBU4" s="6"/>
      <c r="BBV4" s="6"/>
      <c r="BBW4" s="6"/>
      <c r="BBX4" s="6"/>
      <c r="BBY4" s="6"/>
      <c r="BBZ4" s="6"/>
      <c r="BCA4" s="6"/>
      <c r="BCB4" s="6"/>
      <c r="BCC4" s="6"/>
      <c r="BCD4" s="6"/>
      <c r="BCE4" s="6"/>
      <c r="BCF4" s="6"/>
      <c r="BCG4" s="6"/>
      <c r="BCH4" s="6"/>
      <c r="BCI4" s="6"/>
      <c r="BCJ4" s="6"/>
      <c r="BCK4" s="6"/>
      <c r="BCL4" s="6"/>
      <c r="BCM4" s="6"/>
      <c r="BCN4" s="6"/>
      <c r="BCO4" s="6"/>
      <c r="BCP4" s="6"/>
      <c r="BCQ4" s="6"/>
      <c r="BCR4" s="6"/>
      <c r="BCS4" s="6"/>
      <c r="BCT4" s="6"/>
      <c r="BCU4" s="6"/>
      <c r="BCV4" s="6"/>
      <c r="BCW4" s="6"/>
      <c r="BCX4" s="6"/>
      <c r="BCY4" s="6"/>
      <c r="BCZ4" s="6"/>
      <c r="BDA4" s="6"/>
      <c r="BDB4" s="6"/>
      <c r="BDC4" s="6"/>
      <c r="BDD4" s="6"/>
      <c r="BDE4" s="6"/>
      <c r="BDF4" s="6"/>
      <c r="BDG4" s="6"/>
      <c r="BDH4" s="6"/>
      <c r="BDI4" s="6"/>
      <c r="BDJ4" s="6"/>
      <c r="BDK4" s="6"/>
      <c r="BDL4" s="6"/>
      <c r="BDM4" s="6"/>
      <c r="BDN4" s="6"/>
      <c r="BDO4" s="6"/>
      <c r="BDP4" s="6"/>
      <c r="BDQ4" s="6"/>
      <c r="BDR4" s="6"/>
      <c r="BDS4" s="6"/>
      <c r="BDT4" s="6"/>
      <c r="BDU4" s="6"/>
      <c r="BDV4" s="6"/>
      <c r="BDW4" s="6"/>
      <c r="BDX4" s="6"/>
      <c r="BDY4" s="6"/>
      <c r="BDZ4" s="6"/>
      <c r="BEA4" s="6"/>
      <c r="BEB4" s="6"/>
      <c r="BEC4" s="6"/>
      <c r="BED4" s="6"/>
      <c r="BEE4" s="6"/>
      <c r="BEF4" s="6"/>
      <c r="BEG4" s="6"/>
      <c r="BEH4" s="6"/>
      <c r="BEI4" s="6"/>
      <c r="BEJ4" s="6"/>
      <c r="BEK4" s="6"/>
      <c r="BEL4" s="6"/>
      <c r="BEM4" s="6"/>
      <c r="BEN4" s="6"/>
      <c r="BEO4" s="6"/>
      <c r="BEP4" s="6"/>
      <c r="BEQ4" s="6"/>
      <c r="BER4" s="6"/>
      <c r="BES4" s="6"/>
      <c r="BET4" s="6"/>
      <c r="BEU4" s="6"/>
      <c r="BEV4" s="6"/>
      <c r="BEW4" s="6"/>
      <c r="BEX4" s="6"/>
      <c r="BEY4" s="6"/>
      <c r="BEZ4" s="6"/>
      <c r="BFA4" s="6"/>
      <c r="BFB4" s="6"/>
      <c r="BFC4" s="6"/>
      <c r="BFD4" s="6"/>
      <c r="BFE4" s="6"/>
      <c r="BFF4" s="6"/>
      <c r="BFG4" s="6"/>
      <c r="BFH4" s="6"/>
      <c r="BFI4" s="6"/>
      <c r="BFJ4" s="6"/>
      <c r="BFK4" s="6"/>
      <c r="BFL4" s="6"/>
      <c r="BFM4" s="6"/>
      <c r="BFN4" s="6"/>
      <c r="BFO4" s="6"/>
      <c r="BFP4" s="6"/>
      <c r="BFQ4" s="6"/>
      <c r="BFR4" s="6"/>
      <c r="BFS4" s="6"/>
      <c r="BFT4" s="6"/>
      <c r="BFU4" s="6"/>
      <c r="BFV4" s="6"/>
      <c r="BFW4" s="6"/>
      <c r="BFX4" s="6"/>
      <c r="BFY4" s="6"/>
      <c r="BFZ4" s="6"/>
      <c r="BGA4" s="6"/>
      <c r="BGB4" s="6"/>
      <c r="BGC4" s="6"/>
      <c r="BGD4" s="6"/>
      <c r="BGE4" s="6"/>
      <c r="BGF4" s="6"/>
      <c r="BGG4" s="6"/>
      <c r="BGH4" s="6"/>
      <c r="BGI4" s="6"/>
      <c r="BGJ4" s="6"/>
      <c r="BGK4" s="6"/>
      <c r="BGL4" s="6"/>
      <c r="BGM4" s="6"/>
      <c r="BGN4" s="6"/>
      <c r="BGO4" s="6"/>
      <c r="BGP4" s="6"/>
      <c r="BGQ4" s="6"/>
      <c r="BGR4" s="6"/>
      <c r="BGS4" s="6"/>
      <c r="BGT4" s="6"/>
      <c r="BGU4" s="6"/>
      <c r="BGV4" s="6"/>
      <c r="BGW4" s="6"/>
      <c r="BGX4" s="6"/>
      <c r="BGY4" s="6"/>
      <c r="BGZ4" s="6"/>
      <c r="BHA4" s="6"/>
      <c r="BHB4" s="6"/>
      <c r="BHC4" s="6"/>
      <c r="BHD4" s="6"/>
      <c r="BHE4" s="6"/>
      <c r="BHF4" s="6"/>
      <c r="BHG4" s="6"/>
      <c r="BHH4" s="6"/>
      <c r="BHI4" s="6"/>
      <c r="BHJ4" s="6"/>
      <c r="BHK4" s="6"/>
      <c r="BHL4" s="6"/>
      <c r="BHM4" s="6"/>
      <c r="BHN4" s="6"/>
      <c r="BHO4" s="6"/>
      <c r="BHP4" s="6"/>
      <c r="BHQ4" s="6"/>
      <c r="BHR4" s="6"/>
      <c r="BHS4" s="6"/>
      <c r="BHT4" s="6"/>
      <c r="BHU4" s="6"/>
      <c r="BHV4" s="6"/>
      <c r="BHW4" s="6"/>
      <c r="BHX4" s="6"/>
      <c r="BHY4" s="6"/>
      <c r="BHZ4" s="6"/>
      <c r="BIA4" s="6"/>
      <c r="BIB4" s="6"/>
      <c r="BIC4" s="6"/>
      <c r="BID4" s="6"/>
      <c r="BIE4" s="6"/>
      <c r="BIF4" s="6"/>
      <c r="BIG4" s="6"/>
      <c r="BIH4" s="6"/>
      <c r="BII4" s="6"/>
      <c r="BIJ4" s="6"/>
      <c r="BIK4" s="6"/>
      <c r="BIL4" s="6"/>
      <c r="BIM4" s="6"/>
      <c r="BIN4" s="6"/>
      <c r="BIO4" s="6"/>
      <c r="BIP4" s="6"/>
      <c r="BIQ4" s="6"/>
      <c r="BIR4" s="6"/>
      <c r="BIS4" s="6"/>
      <c r="BIT4" s="6"/>
      <c r="BIU4" s="6"/>
      <c r="BIV4" s="6"/>
      <c r="BIW4" s="6"/>
      <c r="BIX4" s="6"/>
      <c r="BIY4" s="6"/>
      <c r="BIZ4" s="6"/>
      <c r="BJA4" s="6"/>
      <c r="BJB4" s="6"/>
      <c r="BJC4" s="6"/>
      <c r="BJD4" s="6"/>
      <c r="BJE4" s="6"/>
      <c r="BJF4" s="6"/>
      <c r="BJG4" s="6"/>
      <c r="BJH4" s="6"/>
      <c r="BJI4" s="6"/>
      <c r="BJJ4" s="6"/>
      <c r="BJK4" s="6"/>
      <c r="BJL4" s="6"/>
      <c r="BJM4" s="6"/>
      <c r="BJN4" s="6"/>
      <c r="BJO4" s="6"/>
      <c r="BJP4" s="6"/>
      <c r="BJQ4" s="6"/>
      <c r="BJR4" s="6"/>
      <c r="BJS4" s="6"/>
      <c r="BJT4" s="6"/>
      <c r="BJU4" s="6"/>
      <c r="BJV4" s="6"/>
      <c r="BJW4" s="6"/>
      <c r="BJX4" s="6"/>
      <c r="BJY4" s="6"/>
      <c r="BJZ4" s="6"/>
      <c r="BKA4" s="6"/>
      <c r="BKB4" s="6"/>
      <c r="BKC4" s="6"/>
      <c r="BKD4" s="6"/>
      <c r="BKE4" s="6"/>
      <c r="BKF4" s="6"/>
      <c r="BKG4" s="6"/>
      <c r="BKH4" s="6"/>
      <c r="BKI4" s="6"/>
      <c r="BKJ4" s="6"/>
      <c r="BKK4" s="6"/>
      <c r="BKL4" s="6"/>
      <c r="BKM4" s="6"/>
      <c r="BKN4" s="6"/>
      <c r="BKO4" s="6"/>
      <c r="BKP4" s="6"/>
      <c r="BKQ4" s="6"/>
      <c r="BKR4" s="6"/>
      <c r="BKS4" s="6"/>
      <c r="BKT4" s="6"/>
      <c r="BKU4" s="6"/>
      <c r="BKV4" s="6"/>
      <c r="BKW4" s="6"/>
      <c r="BKX4" s="6"/>
      <c r="BKY4" s="6"/>
      <c r="BKZ4" s="6"/>
      <c r="BLA4" s="6"/>
      <c r="BLB4" s="6"/>
      <c r="BLC4" s="6"/>
      <c r="BLD4" s="6"/>
      <c r="BLE4" s="6"/>
      <c r="BLF4" s="6"/>
      <c r="BLG4" s="6"/>
      <c r="BLH4" s="6"/>
      <c r="BLI4" s="6"/>
      <c r="BLJ4" s="6"/>
      <c r="BLK4" s="6"/>
      <c r="BLL4" s="6"/>
      <c r="BLM4" s="6"/>
      <c r="BLN4" s="6"/>
      <c r="BLO4" s="6"/>
      <c r="BLP4" s="6"/>
      <c r="BLQ4" s="6"/>
      <c r="BLR4" s="6"/>
      <c r="BLS4" s="6"/>
      <c r="BLT4" s="6"/>
      <c r="BLU4" s="6"/>
      <c r="BLV4" s="6"/>
      <c r="BLW4" s="6"/>
      <c r="BLX4" s="6"/>
      <c r="BLY4" s="6"/>
      <c r="BLZ4" s="6"/>
      <c r="BMA4" s="6"/>
      <c r="BMB4" s="6"/>
      <c r="BMC4" s="6"/>
      <c r="BMD4" s="6"/>
      <c r="BME4" s="6"/>
      <c r="BMF4" s="6"/>
      <c r="BMG4" s="6"/>
      <c r="BMH4" s="6"/>
      <c r="BMI4" s="6"/>
      <c r="BMJ4" s="6"/>
      <c r="BMK4" s="6"/>
      <c r="BML4" s="6"/>
      <c r="BMM4" s="6"/>
      <c r="BMN4" s="6"/>
      <c r="BMO4" s="6"/>
      <c r="BMP4" s="6"/>
      <c r="BMQ4" s="6"/>
      <c r="BMR4" s="6"/>
      <c r="BMS4" s="6"/>
      <c r="BMT4" s="6"/>
      <c r="BMU4" s="6"/>
      <c r="BMV4" s="6"/>
      <c r="BMW4" s="6"/>
      <c r="BMX4" s="6"/>
      <c r="BMY4" s="6"/>
      <c r="BMZ4" s="6"/>
      <c r="BNA4" s="6"/>
      <c r="BNB4" s="6"/>
      <c r="BNC4" s="6"/>
      <c r="BND4" s="6"/>
      <c r="BNE4" s="6"/>
      <c r="BNF4" s="6"/>
      <c r="BNG4" s="6"/>
      <c r="BNH4" s="6"/>
      <c r="BNI4" s="6"/>
      <c r="BNJ4" s="6"/>
      <c r="BNK4" s="6"/>
      <c r="BNL4" s="6"/>
      <c r="BNM4" s="6"/>
      <c r="BNN4" s="6"/>
      <c r="BNO4" s="6"/>
      <c r="BNP4" s="6"/>
      <c r="BNQ4" s="6"/>
      <c r="BNR4" s="6"/>
      <c r="BNS4" s="6"/>
      <c r="BNT4" s="6"/>
      <c r="BNU4" s="6"/>
      <c r="BNV4" s="6"/>
      <c r="BNW4" s="6"/>
      <c r="BNX4" s="6"/>
      <c r="BNY4" s="6"/>
      <c r="BNZ4" s="6"/>
      <c r="BOA4" s="6"/>
      <c r="BOB4" s="6"/>
      <c r="BOC4" s="6"/>
      <c r="BOD4" s="6"/>
      <c r="BOE4" s="6"/>
      <c r="BOF4" s="6"/>
      <c r="BOG4" s="6"/>
      <c r="BOH4" s="6"/>
      <c r="BOI4" s="6"/>
      <c r="BOJ4" s="6"/>
      <c r="BOK4" s="6"/>
      <c r="BOL4" s="6"/>
      <c r="BOM4" s="6"/>
      <c r="BON4" s="6"/>
      <c r="BOO4" s="6"/>
      <c r="BOP4" s="6"/>
      <c r="BOQ4" s="6"/>
      <c r="BOR4" s="6"/>
      <c r="BOS4" s="6"/>
      <c r="BOT4" s="6"/>
      <c r="BOU4" s="6"/>
      <c r="BOV4" s="6"/>
      <c r="BOW4" s="6"/>
      <c r="BOX4" s="6"/>
      <c r="BOY4" s="6"/>
      <c r="BOZ4" s="6"/>
      <c r="BPA4" s="6"/>
      <c r="BPB4" s="6"/>
      <c r="BPC4" s="6"/>
      <c r="BPD4" s="6"/>
      <c r="BPE4" s="6"/>
      <c r="BPF4" s="6"/>
      <c r="BPG4" s="6"/>
      <c r="BPH4" s="6"/>
      <c r="BPI4" s="6"/>
      <c r="BPJ4" s="6"/>
      <c r="BPK4" s="6"/>
      <c r="BPL4" s="6"/>
      <c r="BPM4" s="6"/>
      <c r="BPN4" s="6"/>
      <c r="BPO4" s="6"/>
      <c r="BPP4" s="6"/>
      <c r="BPQ4" s="6"/>
      <c r="BPR4" s="6"/>
      <c r="BPS4" s="6"/>
      <c r="BPT4" s="6"/>
      <c r="BPU4" s="6"/>
      <c r="BPV4" s="6"/>
      <c r="BPW4" s="6"/>
      <c r="BPX4" s="6"/>
      <c r="BPY4" s="6"/>
      <c r="BPZ4" s="6"/>
      <c r="BQA4" s="6"/>
      <c r="BQB4" s="6"/>
      <c r="BQC4" s="6"/>
      <c r="BQD4" s="6"/>
      <c r="BQE4" s="6"/>
      <c r="BQF4" s="6"/>
      <c r="BQG4" s="6"/>
      <c r="BQH4" s="6"/>
      <c r="BQI4" s="6"/>
      <c r="BQJ4" s="6"/>
      <c r="BQK4" s="6"/>
      <c r="BQL4" s="6"/>
      <c r="BQM4" s="6"/>
      <c r="BQN4" s="6"/>
      <c r="BQO4" s="6"/>
      <c r="BQP4" s="6"/>
      <c r="BQQ4" s="6"/>
      <c r="BQR4" s="6"/>
      <c r="BQS4" s="6"/>
      <c r="BQT4" s="6"/>
      <c r="BQU4" s="6"/>
      <c r="BQV4" s="6"/>
      <c r="BQW4" s="6"/>
      <c r="BQX4" s="6"/>
      <c r="BQY4" s="6"/>
      <c r="BQZ4" s="6"/>
      <c r="BRA4" s="6"/>
      <c r="BRB4" s="6"/>
      <c r="BRC4" s="6"/>
      <c r="BRD4" s="6"/>
      <c r="BRE4" s="6"/>
      <c r="BRF4" s="6"/>
      <c r="BRG4" s="6"/>
      <c r="BRH4" s="6"/>
      <c r="BRI4" s="6"/>
      <c r="BRJ4" s="6"/>
      <c r="BRK4" s="6"/>
      <c r="BRL4" s="6"/>
      <c r="BRM4" s="6"/>
      <c r="BRN4" s="6"/>
      <c r="BRO4" s="6"/>
      <c r="BRP4" s="6"/>
      <c r="BRQ4" s="6"/>
      <c r="BRR4" s="6"/>
      <c r="BRS4" s="6"/>
      <c r="BRT4" s="6"/>
      <c r="BRU4" s="6"/>
      <c r="BRV4" s="6"/>
      <c r="BRW4" s="6"/>
      <c r="BRX4" s="6"/>
      <c r="BRY4" s="6"/>
      <c r="BRZ4" s="6"/>
      <c r="BSA4" s="6"/>
      <c r="BSB4" s="6"/>
      <c r="BSC4" s="6"/>
      <c r="BSD4" s="6"/>
      <c r="BSE4" s="6"/>
      <c r="BSF4" s="6"/>
      <c r="BSG4" s="6"/>
      <c r="BSH4" s="6"/>
      <c r="BSI4" s="6"/>
      <c r="BSJ4" s="6"/>
      <c r="BSK4" s="6"/>
      <c r="BSL4" s="6"/>
      <c r="BSM4" s="6"/>
      <c r="BSN4" s="6"/>
      <c r="BSO4" s="6"/>
      <c r="BSP4" s="6"/>
      <c r="BSQ4" s="6"/>
      <c r="BSR4" s="6"/>
      <c r="BSS4" s="6"/>
      <c r="BST4" s="6"/>
      <c r="BSU4" s="6"/>
      <c r="BSV4" s="6"/>
      <c r="BSW4" s="6"/>
      <c r="BSX4" s="6"/>
      <c r="BSY4" s="6"/>
      <c r="BSZ4" s="6"/>
      <c r="BTA4" s="6"/>
      <c r="BTB4" s="6"/>
      <c r="BTC4" s="6"/>
      <c r="BTD4" s="6"/>
      <c r="BTE4" s="6"/>
      <c r="BTF4" s="6"/>
      <c r="BTG4" s="6"/>
      <c r="BTH4" s="6"/>
      <c r="BTI4" s="6"/>
      <c r="BTJ4" s="6"/>
      <c r="BTK4" s="6"/>
      <c r="BTL4" s="6"/>
      <c r="BTM4" s="6"/>
      <c r="BTN4" s="6"/>
      <c r="BTO4" s="6"/>
      <c r="BTP4" s="6"/>
      <c r="BTQ4" s="6"/>
      <c r="BTR4" s="6"/>
      <c r="BTS4" s="6"/>
      <c r="BTT4" s="6"/>
      <c r="BTU4" s="6"/>
      <c r="BTV4" s="6"/>
      <c r="BTW4" s="6"/>
      <c r="BTX4" s="6"/>
      <c r="BTY4" s="6"/>
      <c r="BTZ4" s="6"/>
      <c r="BUA4" s="6"/>
      <c r="BUB4" s="6"/>
      <c r="BUC4" s="6"/>
      <c r="BUD4" s="6"/>
      <c r="BUE4" s="6"/>
      <c r="BUF4" s="6"/>
      <c r="BUG4" s="6"/>
      <c r="BUH4" s="6"/>
      <c r="BUI4" s="6"/>
      <c r="BUJ4" s="6"/>
      <c r="BUK4" s="6"/>
      <c r="BUL4" s="6"/>
      <c r="BUM4" s="6"/>
      <c r="BUN4" s="6"/>
      <c r="BUO4" s="6"/>
      <c r="BUP4" s="6"/>
      <c r="BUQ4" s="6"/>
      <c r="BUR4" s="6"/>
      <c r="BUS4" s="6"/>
      <c r="BUT4" s="6"/>
      <c r="BUU4" s="6"/>
      <c r="BUV4" s="6"/>
      <c r="BUW4" s="6"/>
      <c r="BUX4" s="6"/>
      <c r="BUY4" s="6"/>
      <c r="BUZ4" s="6"/>
      <c r="BVA4" s="6"/>
      <c r="BVB4" s="6"/>
      <c r="BVC4" s="6"/>
      <c r="BVD4" s="6"/>
      <c r="BVE4" s="6"/>
      <c r="BVF4" s="6"/>
      <c r="BVG4" s="6"/>
      <c r="BVH4" s="6"/>
      <c r="BVI4" s="6"/>
      <c r="BVJ4" s="6"/>
      <c r="BVK4" s="6"/>
      <c r="BVL4" s="6"/>
      <c r="BVM4" s="6"/>
      <c r="BVN4" s="6"/>
      <c r="BVO4" s="6"/>
      <c r="BVP4" s="6"/>
      <c r="BVQ4" s="6"/>
      <c r="BVR4" s="6"/>
      <c r="BVS4" s="6"/>
      <c r="BVT4" s="6"/>
      <c r="BVU4" s="6"/>
      <c r="BVV4" s="6"/>
      <c r="BVW4" s="6"/>
      <c r="BVX4" s="6"/>
      <c r="BVY4" s="6"/>
      <c r="BVZ4" s="6"/>
      <c r="BWA4" s="6"/>
      <c r="BWB4" s="6"/>
      <c r="BWC4" s="6"/>
      <c r="BWD4" s="6"/>
      <c r="BWE4" s="6"/>
      <c r="BWF4" s="6"/>
      <c r="BWG4" s="6"/>
      <c r="BWH4" s="6"/>
      <c r="BWI4" s="6"/>
      <c r="BWJ4" s="6"/>
      <c r="BWK4" s="6"/>
      <c r="BWL4" s="6"/>
      <c r="BWM4" s="6"/>
      <c r="BWN4" s="6"/>
      <c r="BWO4" s="6"/>
      <c r="BWP4" s="6"/>
      <c r="BWQ4" s="6"/>
      <c r="BWR4" s="6"/>
      <c r="BWS4" s="6"/>
      <c r="BWT4" s="6"/>
      <c r="BWU4" s="6"/>
      <c r="BWV4" s="6"/>
      <c r="BWW4" s="6"/>
      <c r="BWX4" s="6"/>
      <c r="BWY4" s="6"/>
      <c r="BWZ4" s="6"/>
      <c r="BXA4" s="6"/>
      <c r="BXB4" s="6"/>
      <c r="BXC4" s="6"/>
      <c r="BXD4" s="6"/>
      <c r="BXE4" s="6"/>
      <c r="BXF4" s="6"/>
      <c r="BXG4" s="6"/>
      <c r="BXH4" s="6"/>
      <c r="BXI4" s="6"/>
      <c r="BXJ4" s="6"/>
      <c r="BXK4" s="6"/>
      <c r="BXL4" s="6"/>
      <c r="BXM4" s="6"/>
      <c r="BXN4" s="6"/>
      <c r="BXO4" s="6"/>
      <c r="BXP4" s="6"/>
      <c r="BXQ4" s="6"/>
      <c r="BXR4" s="6"/>
      <c r="BXS4" s="6"/>
      <c r="BXT4" s="6"/>
      <c r="BXU4" s="6"/>
      <c r="BXV4" s="6"/>
      <c r="BXW4" s="6"/>
      <c r="BXX4" s="6"/>
      <c r="BXY4" s="6"/>
      <c r="BXZ4" s="6"/>
      <c r="BYA4" s="6"/>
      <c r="BYB4" s="6"/>
      <c r="BYC4" s="6"/>
      <c r="BYD4" s="6"/>
      <c r="BYE4" s="6"/>
      <c r="BYF4" s="6"/>
      <c r="BYG4" s="6"/>
      <c r="BYH4" s="6"/>
      <c r="BYI4" s="6"/>
      <c r="BYJ4" s="6"/>
      <c r="BYK4" s="6"/>
      <c r="BYL4" s="6"/>
      <c r="BYM4" s="6"/>
      <c r="BYN4" s="6"/>
      <c r="BYO4" s="6"/>
      <c r="BYP4" s="6"/>
      <c r="BYQ4" s="6"/>
      <c r="BYR4" s="6"/>
      <c r="BYS4" s="6"/>
      <c r="BYT4" s="6"/>
      <c r="BYU4" s="6"/>
      <c r="BYV4" s="6"/>
      <c r="BYW4" s="6"/>
      <c r="BYX4" s="6"/>
      <c r="BYY4" s="6"/>
      <c r="BYZ4" s="6"/>
      <c r="BZA4" s="6"/>
      <c r="BZB4" s="6"/>
      <c r="BZC4" s="6"/>
      <c r="BZD4" s="6"/>
      <c r="BZE4" s="6"/>
      <c r="BZF4" s="6"/>
      <c r="BZG4" s="6"/>
      <c r="BZH4" s="6"/>
      <c r="BZI4" s="6"/>
      <c r="BZJ4" s="6"/>
      <c r="BZK4" s="6"/>
      <c r="BZL4" s="6"/>
      <c r="BZM4" s="6"/>
      <c r="BZN4" s="6"/>
      <c r="BZO4" s="6"/>
      <c r="BZP4" s="6"/>
      <c r="BZQ4" s="6"/>
      <c r="BZR4" s="6"/>
      <c r="BZS4" s="6"/>
      <c r="BZT4" s="6"/>
      <c r="BZU4" s="6"/>
      <c r="BZV4" s="6"/>
      <c r="BZW4" s="6"/>
      <c r="BZX4" s="6"/>
      <c r="BZY4" s="6"/>
      <c r="BZZ4" s="6"/>
      <c r="CAA4" s="6"/>
      <c r="CAB4" s="6"/>
      <c r="CAC4" s="6"/>
      <c r="CAD4" s="6"/>
      <c r="CAE4" s="6"/>
      <c r="CAF4" s="6"/>
      <c r="CAG4" s="6"/>
      <c r="CAH4" s="6"/>
      <c r="CAI4" s="6"/>
      <c r="CAJ4" s="6"/>
      <c r="CAK4" s="6"/>
      <c r="CAL4" s="6"/>
      <c r="CAM4" s="6"/>
      <c r="CAN4" s="6"/>
      <c r="CAO4" s="6"/>
      <c r="CAP4" s="6"/>
      <c r="CAQ4" s="6"/>
      <c r="CAR4" s="6"/>
      <c r="CAS4" s="6"/>
      <c r="CAT4" s="6"/>
      <c r="CAU4" s="6"/>
      <c r="CAV4" s="6"/>
      <c r="CAW4" s="6"/>
      <c r="CAX4" s="6"/>
      <c r="CAY4" s="6"/>
      <c r="CAZ4" s="6"/>
      <c r="CBA4" s="6"/>
      <c r="CBB4" s="6"/>
      <c r="CBC4" s="6"/>
      <c r="CBD4" s="6"/>
      <c r="CBE4" s="6"/>
      <c r="CBF4" s="6"/>
      <c r="CBG4" s="6"/>
      <c r="CBH4" s="6"/>
      <c r="CBI4" s="6"/>
      <c r="CBJ4" s="6"/>
      <c r="CBK4" s="6"/>
      <c r="CBL4" s="6"/>
      <c r="CBM4" s="6"/>
      <c r="CBN4" s="6"/>
      <c r="CBO4" s="6"/>
      <c r="CBP4" s="6"/>
      <c r="CBQ4" s="6"/>
      <c r="CBR4" s="6"/>
      <c r="CBS4" s="6"/>
      <c r="CBT4" s="6"/>
      <c r="CBU4" s="6"/>
      <c r="CBV4" s="6"/>
      <c r="CBW4" s="6"/>
      <c r="CBX4" s="6"/>
      <c r="CBY4" s="6"/>
      <c r="CBZ4" s="6"/>
      <c r="CCA4" s="6"/>
      <c r="CCB4" s="6"/>
      <c r="CCC4" s="6"/>
      <c r="CCD4" s="6"/>
      <c r="CCE4" s="6"/>
      <c r="CCF4" s="6"/>
      <c r="CCG4" s="6"/>
      <c r="CCH4" s="6"/>
      <c r="CCI4" s="6"/>
      <c r="CCJ4" s="6"/>
      <c r="CCK4" s="6"/>
      <c r="CCL4" s="6"/>
      <c r="CCM4" s="6"/>
      <c r="CCN4" s="6"/>
      <c r="CCO4" s="6"/>
      <c r="CCP4" s="6"/>
      <c r="CCQ4" s="6"/>
      <c r="CCR4" s="6"/>
      <c r="CCS4" s="6"/>
      <c r="CCT4" s="6"/>
      <c r="CCU4" s="6"/>
      <c r="CCV4" s="6"/>
      <c r="CCW4" s="6"/>
      <c r="CCX4" s="6"/>
      <c r="CCY4" s="6"/>
      <c r="CCZ4" s="6"/>
      <c r="CDA4" s="6"/>
      <c r="CDB4" s="6"/>
      <c r="CDC4" s="6"/>
      <c r="CDD4" s="6"/>
      <c r="CDE4" s="6"/>
      <c r="CDF4" s="6"/>
      <c r="CDG4" s="6"/>
      <c r="CDH4" s="6"/>
      <c r="CDI4" s="6"/>
      <c r="CDJ4" s="6"/>
      <c r="CDK4" s="6"/>
      <c r="CDL4" s="6"/>
      <c r="CDM4" s="6"/>
      <c r="CDN4" s="6"/>
      <c r="CDO4" s="6"/>
      <c r="CDP4" s="6"/>
      <c r="CDQ4" s="6"/>
      <c r="CDR4" s="6"/>
      <c r="CDS4" s="6"/>
      <c r="CDT4" s="6"/>
      <c r="CDU4" s="6"/>
      <c r="CDV4" s="6"/>
      <c r="CDW4" s="6"/>
      <c r="CDX4" s="6"/>
      <c r="CDY4" s="6"/>
      <c r="CDZ4" s="6"/>
      <c r="CEA4" s="6"/>
      <c r="CEB4" s="6"/>
      <c r="CEC4" s="6"/>
      <c r="CED4" s="6"/>
      <c r="CEE4" s="6"/>
      <c r="CEF4" s="6"/>
      <c r="CEG4" s="6"/>
      <c r="CEH4" s="6"/>
      <c r="CEI4" s="6"/>
      <c r="CEJ4" s="6"/>
      <c r="CEK4" s="6"/>
      <c r="CEL4" s="6"/>
      <c r="CEM4" s="6"/>
      <c r="CEN4" s="6"/>
      <c r="CEO4" s="6"/>
      <c r="CEP4" s="6"/>
      <c r="CEQ4" s="6"/>
      <c r="CER4" s="6"/>
      <c r="CES4" s="6"/>
      <c r="CET4" s="6"/>
      <c r="CEU4" s="6"/>
      <c r="CEV4" s="6"/>
      <c r="CEW4" s="6"/>
      <c r="CEX4" s="6"/>
      <c r="CEY4" s="6"/>
      <c r="CEZ4" s="6"/>
      <c r="CFA4" s="6"/>
      <c r="CFB4" s="6"/>
      <c r="CFC4" s="6"/>
      <c r="CFD4" s="6"/>
      <c r="CFE4" s="6"/>
      <c r="CFF4" s="6"/>
      <c r="CFG4" s="6"/>
      <c r="CFH4" s="6"/>
      <c r="CFI4" s="6"/>
      <c r="CFJ4" s="6"/>
      <c r="CFK4" s="6"/>
      <c r="CFL4" s="6"/>
      <c r="CFM4" s="6"/>
      <c r="CFN4" s="6"/>
      <c r="CFO4" s="6"/>
      <c r="CFP4" s="6"/>
      <c r="CFQ4" s="6"/>
      <c r="CFR4" s="6"/>
      <c r="CFS4" s="6"/>
      <c r="CFT4" s="6"/>
      <c r="CFU4" s="6"/>
      <c r="CFV4" s="6"/>
      <c r="CFW4" s="6"/>
      <c r="CFX4" s="6"/>
      <c r="CFY4" s="6"/>
      <c r="CFZ4" s="6"/>
      <c r="CGA4" s="6"/>
      <c r="CGB4" s="6"/>
      <c r="CGC4" s="6"/>
      <c r="CGD4" s="6"/>
      <c r="CGE4" s="6"/>
      <c r="CGF4" s="6"/>
      <c r="CGG4" s="6"/>
      <c r="CGH4" s="6"/>
      <c r="CGI4" s="6"/>
      <c r="CGJ4" s="6"/>
      <c r="CGK4" s="6"/>
      <c r="CGL4" s="6"/>
      <c r="CGM4" s="6"/>
      <c r="CGN4" s="6"/>
      <c r="CGO4" s="6"/>
      <c r="CGP4" s="6"/>
      <c r="CGQ4" s="6"/>
      <c r="CGR4" s="6"/>
      <c r="CGS4" s="6"/>
      <c r="CGT4" s="6"/>
      <c r="CGU4" s="6"/>
      <c r="CGV4" s="6"/>
      <c r="CGW4" s="6"/>
      <c r="CGX4" s="6"/>
      <c r="CGY4" s="6"/>
      <c r="CGZ4" s="6"/>
      <c r="CHA4" s="6"/>
      <c r="CHB4" s="6"/>
      <c r="CHC4" s="6"/>
      <c r="CHD4" s="6"/>
      <c r="CHE4" s="6"/>
      <c r="CHF4" s="6"/>
      <c r="CHG4" s="6"/>
      <c r="CHH4" s="6"/>
      <c r="CHI4" s="6"/>
      <c r="CHJ4" s="6"/>
      <c r="CHK4" s="6"/>
      <c r="CHL4" s="6"/>
      <c r="CHM4" s="6"/>
      <c r="CHN4" s="6"/>
      <c r="CHO4" s="6"/>
      <c r="CHP4" s="6"/>
      <c r="CHQ4" s="6"/>
      <c r="CHR4" s="6"/>
      <c r="CHS4" s="6"/>
      <c r="CHT4" s="6"/>
      <c r="CHU4" s="6"/>
      <c r="CHV4" s="6"/>
      <c r="CHW4" s="6"/>
      <c r="CHX4" s="6"/>
      <c r="CHY4" s="6"/>
      <c r="CHZ4" s="6"/>
      <c r="CIA4" s="6"/>
      <c r="CIB4" s="6"/>
      <c r="CIC4" s="6"/>
      <c r="CID4" s="6"/>
      <c r="CIE4" s="6"/>
      <c r="CIF4" s="6"/>
      <c r="CIG4" s="6"/>
      <c r="CIH4" s="6"/>
      <c r="CII4" s="6"/>
      <c r="CIJ4" s="6"/>
      <c r="CIK4" s="6"/>
      <c r="CIL4" s="6"/>
      <c r="CIM4" s="6"/>
      <c r="CIN4" s="6"/>
      <c r="CIO4" s="6"/>
      <c r="CIP4" s="6"/>
      <c r="CIQ4" s="6"/>
      <c r="CIR4" s="6"/>
      <c r="CIS4" s="6"/>
      <c r="CIT4" s="6"/>
      <c r="CIU4" s="6"/>
      <c r="CIV4" s="6"/>
      <c r="CIW4" s="6"/>
      <c r="CIX4" s="6"/>
      <c r="CIY4" s="6"/>
      <c r="CIZ4" s="6"/>
      <c r="CJA4" s="6"/>
      <c r="CJB4" s="6"/>
      <c r="CJC4" s="6"/>
      <c r="CJD4" s="6"/>
      <c r="CJE4" s="6"/>
      <c r="CJF4" s="6"/>
      <c r="CJG4" s="6"/>
      <c r="CJH4" s="6"/>
      <c r="CJI4" s="6"/>
      <c r="CJJ4" s="6"/>
      <c r="CJK4" s="6"/>
      <c r="CJL4" s="6"/>
      <c r="CJM4" s="6"/>
      <c r="CJN4" s="6"/>
      <c r="CJO4" s="6"/>
      <c r="CJP4" s="6"/>
      <c r="CJQ4" s="6"/>
      <c r="CJR4" s="6"/>
      <c r="CJS4" s="6"/>
      <c r="CJT4" s="6"/>
      <c r="CJU4" s="6"/>
      <c r="CJV4" s="6"/>
      <c r="CJW4" s="6"/>
      <c r="CJX4" s="6"/>
      <c r="CJY4" s="6"/>
      <c r="CJZ4" s="6"/>
      <c r="CKA4" s="6"/>
      <c r="CKB4" s="6"/>
      <c r="CKC4" s="6"/>
      <c r="CKD4" s="6"/>
      <c r="CKE4" s="6"/>
      <c r="CKF4" s="6"/>
      <c r="CKG4" s="6"/>
      <c r="CKH4" s="6"/>
      <c r="CKI4" s="6"/>
      <c r="CKJ4" s="6"/>
      <c r="CKK4" s="6"/>
      <c r="CKL4" s="6"/>
      <c r="CKM4" s="6"/>
      <c r="CKN4" s="6"/>
      <c r="CKO4" s="6"/>
      <c r="CKP4" s="6"/>
      <c r="CKQ4" s="6"/>
      <c r="CKR4" s="6"/>
      <c r="CKS4" s="6"/>
      <c r="CKT4" s="6"/>
      <c r="CKU4" s="6"/>
      <c r="CKV4" s="6"/>
      <c r="CKW4" s="6"/>
      <c r="CKX4" s="6"/>
      <c r="CKY4" s="6"/>
      <c r="CKZ4" s="6"/>
      <c r="CLA4" s="6"/>
      <c r="CLB4" s="6"/>
      <c r="CLC4" s="6"/>
      <c r="CLD4" s="6"/>
      <c r="CLE4" s="6"/>
      <c r="CLF4" s="6"/>
      <c r="CLG4" s="6"/>
      <c r="CLH4" s="6"/>
      <c r="CLI4" s="6"/>
      <c r="CLJ4" s="6"/>
      <c r="CLK4" s="6"/>
      <c r="CLL4" s="6"/>
      <c r="CLM4" s="6"/>
      <c r="CLN4" s="6"/>
      <c r="CLO4" s="6"/>
      <c r="CLP4" s="6"/>
      <c r="CLQ4" s="6"/>
      <c r="CLR4" s="6"/>
      <c r="CLS4" s="6"/>
      <c r="CLT4" s="6"/>
      <c r="CLU4" s="6"/>
      <c r="CLV4" s="6"/>
      <c r="CLW4" s="6"/>
      <c r="CLX4" s="6"/>
      <c r="CLY4" s="6"/>
      <c r="CLZ4" s="6"/>
      <c r="CMA4" s="6"/>
      <c r="CMB4" s="6"/>
      <c r="CMC4" s="6"/>
      <c r="CMD4" s="6"/>
      <c r="CME4" s="6"/>
      <c r="CMF4" s="6"/>
      <c r="CMG4" s="6"/>
      <c r="CMH4" s="6"/>
      <c r="CMI4" s="6"/>
      <c r="CMJ4" s="6"/>
      <c r="CMK4" s="6"/>
      <c r="CML4" s="6"/>
      <c r="CMM4" s="6"/>
      <c r="CMN4" s="6"/>
      <c r="CMO4" s="6"/>
      <c r="CMP4" s="6"/>
      <c r="CMQ4" s="6"/>
      <c r="CMR4" s="6"/>
      <c r="CMS4" s="6"/>
      <c r="CMT4" s="6"/>
      <c r="CMU4" s="6"/>
      <c r="CMV4" s="6"/>
      <c r="CMW4" s="6"/>
      <c r="CMX4" s="6"/>
      <c r="CMY4" s="6"/>
      <c r="CMZ4" s="6"/>
      <c r="CNA4" s="6"/>
      <c r="CNB4" s="6"/>
      <c r="CNC4" s="6"/>
      <c r="CND4" s="6"/>
      <c r="CNE4" s="6"/>
      <c r="CNF4" s="6"/>
      <c r="CNG4" s="6"/>
      <c r="CNH4" s="6"/>
      <c r="CNI4" s="6"/>
      <c r="CNJ4" s="6"/>
      <c r="CNK4" s="6"/>
      <c r="CNL4" s="6"/>
      <c r="CNM4" s="6"/>
      <c r="CNN4" s="6"/>
      <c r="CNO4" s="6"/>
      <c r="CNP4" s="6"/>
      <c r="CNQ4" s="6"/>
      <c r="CNR4" s="6"/>
      <c r="CNS4" s="6"/>
      <c r="CNT4" s="6"/>
      <c r="CNU4" s="6"/>
      <c r="CNV4" s="6"/>
      <c r="CNW4" s="6"/>
      <c r="CNX4" s="6"/>
      <c r="CNY4" s="6"/>
      <c r="CNZ4" s="6"/>
      <c r="COA4" s="6"/>
      <c r="COB4" s="6"/>
      <c r="COC4" s="6"/>
      <c r="COD4" s="6"/>
      <c r="COE4" s="6"/>
      <c r="COF4" s="6"/>
      <c r="COG4" s="6"/>
      <c r="COH4" s="6"/>
      <c r="COI4" s="6"/>
      <c r="COJ4" s="6"/>
      <c r="COK4" s="6"/>
      <c r="COL4" s="6"/>
      <c r="COM4" s="6"/>
      <c r="CON4" s="6"/>
      <c r="COO4" s="6"/>
      <c r="COP4" s="6"/>
      <c r="COQ4" s="6"/>
      <c r="COR4" s="6"/>
      <c r="COS4" s="6"/>
      <c r="COT4" s="6"/>
      <c r="COU4" s="6"/>
      <c r="COV4" s="6"/>
      <c r="COW4" s="6"/>
      <c r="COX4" s="6"/>
      <c r="COY4" s="6"/>
      <c r="COZ4" s="6"/>
      <c r="CPA4" s="6"/>
      <c r="CPB4" s="6"/>
      <c r="CPC4" s="6"/>
      <c r="CPD4" s="6"/>
      <c r="CPE4" s="6"/>
      <c r="CPF4" s="6"/>
      <c r="CPG4" s="6"/>
      <c r="CPH4" s="6"/>
      <c r="CPI4" s="6"/>
      <c r="CPJ4" s="6"/>
      <c r="CPK4" s="6"/>
      <c r="CPL4" s="6"/>
      <c r="CPM4" s="6"/>
      <c r="CPN4" s="6"/>
      <c r="CPO4" s="6"/>
      <c r="CPP4" s="6"/>
      <c r="CPQ4" s="6"/>
      <c r="CPR4" s="6"/>
      <c r="CPS4" s="6"/>
      <c r="CPT4" s="6"/>
      <c r="CPU4" s="6"/>
      <c r="CPV4" s="6"/>
      <c r="CPW4" s="6"/>
      <c r="CPX4" s="6"/>
      <c r="CPY4" s="6"/>
      <c r="CPZ4" s="6"/>
      <c r="CQA4" s="6"/>
      <c r="CQB4" s="6"/>
      <c r="CQC4" s="6"/>
      <c r="CQD4" s="6"/>
      <c r="CQE4" s="6"/>
      <c r="CQF4" s="6"/>
      <c r="CQG4" s="6"/>
      <c r="CQH4" s="6"/>
      <c r="CQI4" s="6"/>
      <c r="CQJ4" s="6"/>
      <c r="CQK4" s="6"/>
      <c r="CQL4" s="6"/>
      <c r="CQM4" s="6"/>
      <c r="CQN4" s="6"/>
      <c r="CQO4" s="6"/>
      <c r="CQP4" s="6"/>
      <c r="CQQ4" s="6"/>
      <c r="CQR4" s="6"/>
      <c r="CQS4" s="6"/>
      <c r="CQT4" s="6"/>
      <c r="CQU4" s="6"/>
      <c r="CQV4" s="6"/>
      <c r="CQW4" s="6"/>
      <c r="CQX4" s="6"/>
      <c r="CQY4" s="6"/>
      <c r="CQZ4" s="6"/>
      <c r="CRA4" s="6"/>
      <c r="CRB4" s="6"/>
      <c r="CRC4" s="6"/>
      <c r="CRD4" s="6"/>
      <c r="CRE4" s="6"/>
      <c r="CRF4" s="6"/>
      <c r="CRG4" s="6"/>
      <c r="CRH4" s="6"/>
      <c r="CRI4" s="6"/>
      <c r="CRJ4" s="6"/>
      <c r="CRK4" s="6"/>
      <c r="CRL4" s="6"/>
      <c r="CRM4" s="6"/>
      <c r="CRN4" s="6"/>
      <c r="CRO4" s="6"/>
      <c r="CRP4" s="6"/>
      <c r="CRQ4" s="6"/>
      <c r="CRR4" s="6"/>
      <c r="CRS4" s="6"/>
      <c r="CRT4" s="6"/>
      <c r="CRU4" s="6"/>
      <c r="CRV4" s="6"/>
      <c r="CRW4" s="6"/>
      <c r="CRX4" s="6"/>
      <c r="CRY4" s="6"/>
      <c r="CRZ4" s="6"/>
      <c r="CSA4" s="6"/>
      <c r="CSB4" s="6"/>
      <c r="CSC4" s="6"/>
      <c r="CSD4" s="6"/>
      <c r="CSE4" s="6"/>
      <c r="CSF4" s="6"/>
      <c r="CSG4" s="6"/>
      <c r="CSH4" s="6"/>
      <c r="CSI4" s="6"/>
      <c r="CSJ4" s="6"/>
      <c r="CSK4" s="6"/>
      <c r="CSL4" s="6"/>
      <c r="CSM4" s="6"/>
      <c r="CSN4" s="6"/>
      <c r="CSO4" s="6"/>
      <c r="CSP4" s="6"/>
      <c r="CSQ4" s="6"/>
      <c r="CSR4" s="6"/>
      <c r="CSS4" s="6"/>
      <c r="CST4" s="6"/>
      <c r="CSU4" s="6"/>
      <c r="CSV4" s="6"/>
      <c r="CSW4" s="6"/>
      <c r="CSX4" s="6"/>
      <c r="CSY4" s="6"/>
      <c r="CSZ4" s="6"/>
      <c r="CTA4" s="6"/>
      <c r="CTB4" s="6"/>
      <c r="CTC4" s="6"/>
      <c r="CTD4" s="6"/>
      <c r="CTE4" s="6"/>
      <c r="CTF4" s="6"/>
      <c r="CTG4" s="6"/>
      <c r="CTH4" s="6"/>
      <c r="CTI4" s="6"/>
      <c r="CTJ4" s="6"/>
      <c r="CTK4" s="6"/>
      <c r="CTL4" s="6"/>
      <c r="CTM4" s="6"/>
      <c r="CTN4" s="6"/>
      <c r="CTO4" s="6"/>
      <c r="CTP4" s="6"/>
      <c r="CTQ4" s="6"/>
      <c r="CTR4" s="6"/>
      <c r="CTS4" s="6"/>
      <c r="CTT4" s="6"/>
      <c r="CTU4" s="6"/>
      <c r="CTV4" s="6"/>
      <c r="CTW4" s="6"/>
      <c r="CTX4" s="6"/>
      <c r="CTY4" s="6"/>
      <c r="CTZ4" s="6"/>
      <c r="CUA4" s="6"/>
      <c r="CUB4" s="6"/>
      <c r="CUC4" s="6"/>
      <c r="CUD4" s="6"/>
      <c r="CUE4" s="6"/>
      <c r="CUF4" s="6"/>
      <c r="CUG4" s="6"/>
      <c r="CUH4" s="6"/>
      <c r="CUI4" s="6"/>
      <c r="CUJ4" s="6"/>
      <c r="CUK4" s="6"/>
      <c r="CUL4" s="6"/>
      <c r="CUM4" s="6"/>
      <c r="CUN4" s="6"/>
      <c r="CUO4" s="6"/>
      <c r="CUP4" s="6"/>
      <c r="CUQ4" s="6"/>
      <c r="CUR4" s="6"/>
      <c r="CUS4" s="6"/>
      <c r="CUT4" s="6"/>
      <c r="CUU4" s="6"/>
      <c r="CUV4" s="6"/>
      <c r="CUW4" s="6"/>
      <c r="CUX4" s="6"/>
      <c r="CUY4" s="6"/>
      <c r="CUZ4" s="6"/>
      <c r="CVA4" s="6"/>
      <c r="CVB4" s="6"/>
      <c r="CVC4" s="6"/>
      <c r="CVD4" s="6"/>
      <c r="CVE4" s="6"/>
      <c r="CVF4" s="6"/>
      <c r="CVG4" s="6"/>
      <c r="CVH4" s="6"/>
      <c r="CVI4" s="6"/>
      <c r="CVJ4" s="6"/>
      <c r="CVK4" s="6"/>
      <c r="CVL4" s="6"/>
      <c r="CVM4" s="6"/>
      <c r="CVN4" s="6"/>
      <c r="CVO4" s="6"/>
      <c r="CVP4" s="6"/>
      <c r="CVQ4" s="6"/>
      <c r="CVR4" s="6"/>
      <c r="CVS4" s="6"/>
      <c r="CVT4" s="6"/>
      <c r="CVU4" s="6"/>
      <c r="CVV4" s="6"/>
      <c r="CVW4" s="6"/>
      <c r="CVX4" s="6"/>
      <c r="CVY4" s="6"/>
      <c r="CVZ4" s="6"/>
      <c r="CWA4" s="6"/>
      <c r="CWB4" s="6"/>
      <c r="CWC4" s="6"/>
      <c r="CWD4" s="6"/>
      <c r="CWE4" s="6"/>
      <c r="CWF4" s="6"/>
      <c r="CWG4" s="6"/>
      <c r="CWH4" s="6"/>
      <c r="CWI4" s="6"/>
      <c r="CWJ4" s="6"/>
      <c r="CWK4" s="6"/>
      <c r="CWL4" s="6"/>
      <c r="CWM4" s="6"/>
      <c r="CWN4" s="6"/>
      <c r="CWO4" s="6"/>
      <c r="CWP4" s="6"/>
      <c r="CWQ4" s="6"/>
      <c r="CWR4" s="6"/>
      <c r="CWS4" s="6"/>
      <c r="CWT4" s="6"/>
      <c r="CWU4" s="6"/>
      <c r="CWV4" s="6"/>
      <c r="CWW4" s="6"/>
      <c r="CWX4" s="6"/>
      <c r="CWY4" s="6"/>
      <c r="CWZ4" s="6"/>
      <c r="CXA4" s="6"/>
      <c r="CXB4" s="6"/>
      <c r="CXC4" s="6"/>
      <c r="CXD4" s="6"/>
      <c r="CXE4" s="6"/>
      <c r="CXF4" s="6"/>
      <c r="CXG4" s="6"/>
      <c r="CXH4" s="6"/>
      <c r="CXI4" s="6"/>
      <c r="CXJ4" s="6"/>
      <c r="CXK4" s="6"/>
      <c r="CXL4" s="6"/>
      <c r="CXM4" s="6"/>
      <c r="CXN4" s="6"/>
      <c r="CXO4" s="6"/>
      <c r="CXP4" s="6"/>
      <c r="CXQ4" s="6"/>
      <c r="CXR4" s="6"/>
      <c r="CXS4" s="6"/>
      <c r="CXT4" s="6"/>
      <c r="CXU4" s="6"/>
      <c r="CXV4" s="6"/>
      <c r="CXW4" s="6"/>
      <c r="CXX4" s="6"/>
      <c r="CXY4" s="6"/>
      <c r="CXZ4" s="6"/>
      <c r="CYA4" s="6"/>
      <c r="CYB4" s="6"/>
      <c r="CYC4" s="6"/>
      <c r="CYD4" s="6"/>
      <c r="CYE4" s="6"/>
      <c r="CYF4" s="6"/>
      <c r="CYG4" s="6"/>
      <c r="CYH4" s="6"/>
      <c r="CYI4" s="6"/>
      <c r="CYJ4" s="6"/>
      <c r="CYK4" s="6"/>
      <c r="CYL4" s="6"/>
      <c r="CYM4" s="6"/>
      <c r="CYN4" s="6"/>
      <c r="CYO4" s="6"/>
      <c r="CYP4" s="6"/>
      <c r="CYQ4" s="6"/>
      <c r="CYR4" s="6"/>
      <c r="CYS4" s="6"/>
      <c r="CYT4" s="6"/>
      <c r="CYU4" s="6"/>
      <c r="CYV4" s="6"/>
      <c r="CYW4" s="6"/>
      <c r="CYX4" s="6"/>
      <c r="CYY4" s="6"/>
      <c r="CYZ4" s="6"/>
      <c r="CZA4" s="6"/>
      <c r="CZB4" s="6"/>
      <c r="CZC4" s="6"/>
      <c r="CZD4" s="6"/>
      <c r="CZE4" s="6"/>
      <c r="CZF4" s="6"/>
      <c r="CZG4" s="6"/>
      <c r="CZH4" s="6"/>
      <c r="CZI4" s="6"/>
      <c r="CZJ4" s="6"/>
      <c r="CZK4" s="6"/>
      <c r="CZL4" s="6"/>
      <c r="CZM4" s="6"/>
      <c r="CZN4" s="6"/>
      <c r="CZO4" s="6"/>
      <c r="CZP4" s="6"/>
      <c r="CZQ4" s="6"/>
      <c r="CZR4" s="6"/>
      <c r="CZS4" s="6"/>
      <c r="CZT4" s="6"/>
      <c r="CZU4" s="6"/>
      <c r="CZV4" s="6"/>
      <c r="CZW4" s="6"/>
      <c r="CZX4" s="6"/>
      <c r="CZY4" s="6"/>
      <c r="CZZ4" s="6"/>
      <c r="DAA4" s="6"/>
      <c r="DAB4" s="6"/>
      <c r="DAC4" s="6"/>
      <c r="DAD4" s="6"/>
      <c r="DAE4" s="6"/>
      <c r="DAF4" s="6"/>
      <c r="DAG4" s="6"/>
      <c r="DAH4" s="6"/>
      <c r="DAI4" s="6"/>
      <c r="DAJ4" s="6"/>
      <c r="DAK4" s="6"/>
      <c r="DAL4" s="6"/>
      <c r="DAM4" s="6"/>
      <c r="DAN4" s="6"/>
      <c r="DAO4" s="6"/>
      <c r="DAP4" s="6"/>
      <c r="DAQ4" s="6"/>
      <c r="DAR4" s="6"/>
      <c r="DAS4" s="6"/>
      <c r="DAT4" s="6"/>
      <c r="DAU4" s="6"/>
      <c r="DAV4" s="6"/>
      <c r="DAW4" s="6"/>
      <c r="DAX4" s="6"/>
      <c r="DAY4" s="6"/>
      <c r="DAZ4" s="6"/>
      <c r="DBA4" s="6"/>
      <c r="DBB4" s="6"/>
      <c r="DBC4" s="6"/>
      <c r="DBD4" s="6"/>
      <c r="DBE4" s="6"/>
      <c r="DBF4" s="6"/>
      <c r="DBG4" s="6"/>
      <c r="DBH4" s="6"/>
      <c r="DBI4" s="6"/>
      <c r="DBJ4" s="6"/>
      <c r="DBK4" s="6"/>
      <c r="DBL4" s="6"/>
      <c r="DBM4" s="6"/>
      <c r="DBN4" s="6"/>
      <c r="DBO4" s="6"/>
      <c r="DBP4" s="6"/>
      <c r="DBQ4" s="6"/>
      <c r="DBR4" s="6"/>
      <c r="DBS4" s="6"/>
      <c r="DBT4" s="6"/>
      <c r="DBU4" s="6"/>
      <c r="DBV4" s="6"/>
      <c r="DBW4" s="6"/>
      <c r="DBX4" s="6"/>
      <c r="DBY4" s="6"/>
      <c r="DBZ4" s="6"/>
      <c r="DCA4" s="6"/>
      <c r="DCB4" s="6"/>
      <c r="DCC4" s="6"/>
      <c r="DCD4" s="6"/>
      <c r="DCE4" s="6"/>
      <c r="DCF4" s="6"/>
      <c r="DCG4" s="6"/>
      <c r="DCH4" s="6"/>
      <c r="DCI4" s="6"/>
      <c r="DCJ4" s="6"/>
      <c r="DCK4" s="6"/>
      <c r="DCL4" s="6"/>
      <c r="DCM4" s="6"/>
      <c r="DCN4" s="6"/>
      <c r="DCO4" s="6"/>
      <c r="DCP4" s="6"/>
      <c r="DCQ4" s="6"/>
      <c r="DCR4" s="6"/>
      <c r="DCS4" s="6"/>
      <c r="DCT4" s="6"/>
      <c r="DCU4" s="6"/>
      <c r="DCV4" s="6"/>
      <c r="DCW4" s="6"/>
      <c r="DCX4" s="6"/>
      <c r="DCY4" s="6"/>
      <c r="DCZ4" s="6"/>
      <c r="DDA4" s="6"/>
      <c r="DDB4" s="6"/>
      <c r="DDC4" s="6"/>
      <c r="DDD4" s="6"/>
      <c r="DDE4" s="6"/>
      <c r="DDF4" s="6"/>
      <c r="DDG4" s="6"/>
      <c r="DDH4" s="6"/>
      <c r="DDI4" s="6"/>
      <c r="DDJ4" s="6"/>
      <c r="DDK4" s="6"/>
      <c r="DDL4" s="6"/>
      <c r="DDM4" s="6"/>
      <c r="DDN4" s="6"/>
      <c r="DDO4" s="6"/>
      <c r="DDP4" s="6"/>
      <c r="DDQ4" s="6"/>
      <c r="DDR4" s="6"/>
      <c r="DDS4" s="6"/>
      <c r="DDT4" s="6"/>
      <c r="DDU4" s="6"/>
      <c r="DDV4" s="6"/>
      <c r="DDW4" s="6"/>
      <c r="DDX4" s="6"/>
      <c r="DDY4" s="6"/>
      <c r="DDZ4" s="6"/>
      <c r="DEA4" s="6"/>
      <c r="DEB4" s="6"/>
      <c r="DEC4" s="6"/>
      <c r="DED4" s="6"/>
      <c r="DEE4" s="6"/>
      <c r="DEF4" s="6"/>
      <c r="DEG4" s="6"/>
      <c r="DEH4" s="6"/>
      <c r="DEI4" s="6"/>
      <c r="DEJ4" s="6"/>
      <c r="DEK4" s="6"/>
      <c r="DEL4" s="6"/>
      <c r="DEM4" s="6"/>
      <c r="DEN4" s="6"/>
      <c r="DEO4" s="6"/>
      <c r="DEP4" s="6"/>
      <c r="DEQ4" s="6"/>
      <c r="DER4" s="6"/>
      <c r="DES4" s="6"/>
      <c r="DET4" s="6"/>
      <c r="DEU4" s="6"/>
      <c r="DEV4" s="6"/>
      <c r="DEW4" s="6"/>
      <c r="DEX4" s="6"/>
      <c r="DEY4" s="6"/>
      <c r="DEZ4" s="6"/>
      <c r="DFA4" s="6"/>
      <c r="DFB4" s="6"/>
      <c r="DFC4" s="6"/>
      <c r="DFD4" s="6"/>
      <c r="DFE4" s="6"/>
      <c r="DFF4" s="6"/>
      <c r="DFG4" s="6"/>
      <c r="DFH4" s="6"/>
      <c r="DFI4" s="6"/>
      <c r="DFJ4" s="6"/>
      <c r="DFK4" s="6"/>
      <c r="DFL4" s="6"/>
      <c r="DFM4" s="6"/>
      <c r="DFN4" s="6"/>
      <c r="DFO4" s="6"/>
      <c r="DFP4" s="6"/>
      <c r="DFQ4" s="6"/>
      <c r="DFR4" s="6"/>
      <c r="DFS4" s="6"/>
      <c r="DFT4" s="6"/>
      <c r="DFU4" s="6"/>
      <c r="DFV4" s="6"/>
      <c r="DFW4" s="6"/>
      <c r="DFX4" s="6"/>
      <c r="DFY4" s="6"/>
      <c r="DFZ4" s="6"/>
      <c r="DGA4" s="6"/>
      <c r="DGB4" s="6"/>
      <c r="DGC4" s="6"/>
      <c r="DGD4" s="6"/>
      <c r="DGE4" s="6"/>
      <c r="DGF4" s="6"/>
      <c r="DGG4" s="6"/>
      <c r="DGH4" s="6"/>
      <c r="DGI4" s="6"/>
      <c r="DGJ4" s="6"/>
      <c r="DGK4" s="6"/>
      <c r="DGL4" s="6"/>
      <c r="DGM4" s="6"/>
      <c r="DGN4" s="6"/>
      <c r="DGO4" s="6"/>
      <c r="DGP4" s="6"/>
      <c r="DGQ4" s="6"/>
      <c r="DGR4" s="6"/>
      <c r="DGS4" s="6"/>
      <c r="DGT4" s="6"/>
      <c r="DGU4" s="6"/>
      <c r="DGV4" s="6"/>
      <c r="DGW4" s="6"/>
      <c r="DGX4" s="6"/>
      <c r="DGY4" s="6"/>
      <c r="DGZ4" s="6"/>
      <c r="DHA4" s="6"/>
      <c r="DHB4" s="6"/>
      <c r="DHC4" s="6"/>
      <c r="DHD4" s="6"/>
      <c r="DHE4" s="6"/>
      <c r="DHF4" s="6"/>
      <c r="DHG4" s="6"/>
      <c r="DHH4" s="6"/>
      <c r="DHI4" s="6"/>
      <c r="DHJ4" s="6"/>
      <c r="DHK4" s="6"/>
      <c r="DHL4" s="6"/>
      <c r="DHM4" s="6"/>
      <c r="DHN4" s="6"/>
      <c r="DHO4" s="6"/>
      <c r="DHP4" s="6"/>
      <c r="DHQ4" s="6"/>
      <c r="DHR4" s="6"/>
      <c r="DHS4" s="6"/>
      <c r="DHT4" s="6"/>
      <c r="DHU4" s="6"/>
      <c r="DHV4" s="6"/>
      <c r="DHW4" s="6"/>
      <c r="DHX4" s="6"/>
      <c r="DHY4" s="6"/>
      <c r="DHZ4" s="6"/>
      <c r="DIA4" s="6"/>
      <c r="DIB4" s="6"/>
      <c r="DIC4" s="6"/>
      <c r="DID4" s="6"/>
      <c r="DIE4" s="6"/>
      <c r="DIF4" s="6"/>
      <c r="DIG4" s="6"/>
      <c r="DIH4" s="6"/>
      <c r="DII4" s="6"/>
      <c r="DIJ4" s="6"/>
      <c r="DIK4" s="6"/>
      <c r="DIL4" s="6"/>
      <c r="DIM4" s="6"/>
      <c r="DIN4" s="6"/>
      <c r="DIO4" s="6"/>
      <c r="DIP4" s="6"/>
      <c r="DIQ4" s="6"/>
      <c r="DIR4" s="6"/>
      <c r="DIS4" s="6"/>
      <c r="DIT4" s="6"/>
      <c r="DIU4" s="6"/>
      <c r="DIV4" s="6"/>
      <c r="DIW4" s="6"/>
      <c r="DIX4" s="6"/>
      <c r="DIY4" s="6"/>
      <c r="DIZ4" s="6"/>
      <c r="DJA4" s="6"/>
      <c r="DJB4" s="6"/>
      <c r="DJC4" s="6"/>
      <c r="DJD4" s="6"/>
      <c r="DJE4" s="6"/>
      <c r="DJF4" s="6"/>
      <c r="DJG4" s="6"/>
      <c r="DJH4" s="6"/>
      <c r="DJI4" s="6"/>
      <c r="DJJ4" s="6"/>
      <c r="DJK4" s="6"/>
      <c r="DJL4" s="6"/>
      <c r="DJM4" s="6"/>
      <c r="DJN4" s="6"/>
      <c r="DJO4" s="6"/>
      <c r="DJP4" s="6"/>
      <c r="DJQ4" s="6"/>
      <c r="DJR4" s="6"/>
      <c r="DJS4" s="6"/>
      <c r="DJT4" s="6"/>
      <c r="DJU4" s="6"/>
      <c r="DJV4" s="6"/>
      <c r="DJW4" s="6"/>
      <c r="DJX4" s="6"/>
      <c r="DJY4" s="6"/>
      <c r="DJZ4" s="6"/>
      <c r="DKA4" s="6"/>
      <c r="DKB4" s="6"/>
      <c r="DKC4" s="6"/>
      <c r="DKD4" s="6"/>
      <c r="DKE4" s="6"/>
      <c r="DKF4" s="6"/>
      <c r="DKG4" s="6"/>
      <c r="DKH4" s="6"/>
      <c r="DKI4" s="6"/>
      <c r="DKJ4" s="6"/>
      <c r="DKK4" s="6"/>
      <c r="DKL4" s="6"/>
      <c r="DKM4" s="6"/>
      <c r="DKN4" s="6"/>
      <c r="DKO4" s="6"/>
      <c r="DKP4" s="6"/>
      <c r="DKQ4" s="6"/>
      <c r="DKR4" s="6"/>
      <c r="DKS4" s="6"/>
      <c r="DKT4" s="6"/>
      <c r="DKU4" s="6"/>
      <c r="DKV4" s="6"/>
      <c r="DKW4" s="6"/>
      <c r="DKX4" s="6"/>
      <c r="DKY4" s="6"/>
      <c r="DKZ4" s="6"/>
      <c r="DLA4" s="6"/>
      <c r="DLB4" s="6"/>
      <c r="DLC4" s="6"/>
      <c r="DLD4" s="6"/>
      <c r="DLE4" s="6"/>
      <c r="DLF4" s="6"/>
      <c r="DLG4" s="6"/>
      <c r="DLH4" s="6"/>
      <c r="DLI4" s="6"/>
      <c r="DLJ4" s="6"/>
      <c r="DLK4" s="6"/>
      <c r="DLL4" s="6"/>
      <c r="DLM4" s="6"/>
      <c r="DLN4" s="6"/>
      <c r="DLO4" s="6"/>
      <c r="DLP4" s="6"/>
      <c r="DLQ4" s="6"/>
      <c r="DLR4" s="6"/>
      <c r="DLS4" s="6"/>
      <c r="DLT4" s="6"/>
      <c r="DLU4" s="6"/>
      <c r="DLV4" s="6"/>
      <c r="DLW4" s="6"/>
      <c r="DLX4" s="6"/>
      <c r="DLY4" s="6"/>
      <c r="DLZ4" s="6"/>
      <c r="DMA4" s="6"/>
      <c r="DMB4" s="6"/>
      <c r="DMC4" s="6"/>
      <c r="DMD4" s="6"/>
      <c r="DME4" s="6"/>
      <c r="DMF4" s="6"/>
      <c r="DMG4" s="6"/>
      <c r="DMH4" s="6"/>
      <c r="DMI4" s="6"/>
      <c r="DMJ4" s="6"/>
      <c r="DMK4" s="6"/>
      <c r="DML4" s="6"/>
      <c r="DMM4" s="6"/>
      <c r="DMN4" s="6"/>
      <c r="DMO4" s="6"/>
      <c r="DMP4" s="6"/>
      <c r="DMQ4" s="6"/>
      <c r="DMR4" s="6"/>
      <c r="DMS4" s="6"/>
      <c r="DMT4" s="6"/>
      <c r="DMU4" s="6"/>
      <c r="DMV4" s="6"/>
      <c r="DMW4" s="6"/>
      <c r="DMX4" s="6"/>
      <c r="DMY4" s="6"/>
      <c r="DMZ4" s="6"/>
      <c r="DNA4" s="6"/>
      <c r="DNB4" s="6"/>
      <c r="DNC4" s="6"/>
      <c r="DND4" s="6"/>
      <c r="DNE4" s="6"/>
      <c r="DNF4" s="6"/>
      <c r="DNG4" s="6"/>
      <c r="DNH4" s="6"/>
      <c r="DNI4" s="6"/>
      <c r="DNJ4" s="6"/>
      <c r="DNK4" s="6"/>
      <c r="DNL4" s="6"/>
      <c r="DNM4" s="6"/>
      <c r="DNN4" s="6"/>
      <c r="DNO4" s="6"/>
      <c r="DNP4" s="6"/>
      <c r="DNQ4" s="6"/>
      <c r="DNR4" s="6"/>
      <c r="DNS4" s="6"/>
      <c r="DNT4" s="6"/>
      <c r="DNU4" s="6"/>
      <c r="DNV4" s="6"/>
      <c r="DNW4" s="6"/>
      <c r="DNX4" s="6"/>
      <c r="DNY4" s="6"/>
      <c r="DNZ4" s="6"/>
      <c r="DOA4" s="6"/>
      <c r="DOB4" s="6"/>
      <c r="DOC4" s="6"/>
      <c r="DOD4" s="6"/>
      <c r="DOE4" s="6"/>
      <c r="DOF4" s="6"/>
      <c r="DOG4" s="6"/>
      <c r="DOH4" s="6"/>
      <c r="DOI4" s="6"/>
      <c r="DOJ4" s="6"/>
      <c r="DOK4" s="6"/>
      <c r="DOL4" s="6"/>
      <c r="DOM4" s="6"/>
      <c r="DON4" s="6"/>
      <c r="DOO4" s="6"/>
      <c r="DOP4" s="6"/>
      <c r="DOQ4" s="6"/>
      <c r="DOR4" s="6"/>
      <c r="DOS4" s="6"/>
      <c r="DOT4" s="6"/>
      <c r="DOU4" s="6"/>
      <c r="DOV4" s="6"/>
      <c r="DOW4" s="6"/>
      <c r="DOX4" s="6"/>
      <c r="DOY4" s="6"/>
      <c r="DOZ4" s="6"/>
      <c r="DPA4" s="6"/>
      <c r="DPB4" s="6"/>
      <c r="DPC4" s="6"/>
      <c r="DPD4" s="6"/>
      <c r="DPE4" s="6"/>
      <c r="DPF4" s="6"/>
      <c r="DPG4" s="6"/>
      <c r="DPH4" s="6"/>
      <c r="DPI4" s="6"/>
      <c r="DPJ4" s="6"/>
      <c r="DPK4" s="6"/>
      <c r="DPL4" s="6"/>
      <c r="DPM4" s="6"/>
      <c r="DPN4" s="6"/>
      <c r="DPO4" s="6"/>
      <c r="DPP4" s="6"/>
      <c r="DPQ4" s="6"/>
      <c r="DPR4" s="6"/>
      <c r="DPS4" s="6"/>
      <c r="DPT4" s="6"/>
      <c r="DPU4" s="6"/>
      <c r="DPV4" s="6"/>
      <c r="DPW4" s="6"/>
      <c r="DPX4" s="6"/>
      <c r="DPY4" s="6"/>
      <c r="DPZ4" s="6"/>
      <c r="DQA4" s="6"/>
      <c r="DQB4" s="6"/>
      <c r="DQC4" s="6"/>
      <c r="DQD4" s="6"/>
      <c r="DQE4" s="6"/>
      <c r="DQF4" s="6"/>
      <c r="DQG4" s="6"/>
      <c r="DQH4" s="6"/>
      <c r="DQI4" s="6"/>
      <c r="DQJ4" s="6"/>
      <c r="DQK4" s="6"/>
      <c r="DQL4" s="6"/>
      <c r="DQM4" s="6"/>
      <c r="DQN4" s="6"/>
      <c r="DQO4" s="6"/>
      <c r="DQP4" s="6"/>
      <c r="DQQ4" s="6"/>
      <c r="DQR4" s="6"/>
      <c r="DQS4" s="6"/>
      <c r="DQT4" s="6"/>
      <c r="DQU4" s="6"/>
      <c r="DQV4" s="6"/>
      <c r="DQW4" s="6"/>
      <c r="DQX4" s="6"/>
      <c r="DQY4" s="6"/>
      <c r="DQZ4" s="6"/>
      <c r="DRA4" s="6"/>
      <c r="DRB4" s="6"/>
      <c r="DRC4" s="6"/>
      <c r="DRD4" s="6"/>
      <c r="DRE4" s="6"/>
      <c r="DRF4" s="6"/>
      <c r="DRG4" s="6"/>
      <c r="DRH4" s="6"/>
      <c r="DRI4" s="6"/>
      <c r="DRJ4" s="6"/>
      <c r="DRK4" s="6"/>
      <c r="DRL4" s="6"/>
      <c r="DRM4" s="6"/>
      <c r="DRN4" s="6"/>
      <c r="DRO4" s="6"/>
      <c r="DRP4" s="6"/>
      <c r="DRQ4" s="6"/>
      <c r="DRR4" s="6"/>
      <c r="DRS4" s="6"/>
      <c r="DRT4" s="6"/>
      <c r="DRU4" s="6"/>
      <c r="DRV4" s="6"/>
      <c r="DRW4" s="6"/>
      <c r="DRX4" s="6"/>
      <c r="DRY4" s="6"/>
      <c r="DRZ4" s="6"/>
      <c r="DSA4" s="6"/>
      <c r="DSB4" s="6"/>
      <c r="DSC4" s="6"/>
      <c r="DSD4" s="6"/>
      <c r="DSE4" s="6"/>
      <c r="DSF4" s="6"/>
      <c r="DSG4" s="6"/>
      <c r="DSH4" s="6"/>
      <c r="DSI4" s="6"/>
      <c r="DSJ4" s="6"/>
      <c r="DSK4" s="6"/>
      <c r="DSL4" s="6"/>
      <c r="DSM4" s="6"/>
      <c r="DSN4" s="6"/>
      <c r="DSO4" s="6"/>
      <c r="DSP4" s="6"/>
      <c r="DSQ4" s="6"/>
      <c r="DSR4" s="6"/>
      <c r="DSS4" s="6"/>
      <c r="DST4" s="6"/>
      <c r="DSU4" s="6"/>
      <c r="DSV4" s="6"/>
      <c r="DSW4" s="6"/>
      <c r="DSX4" s="6"/>
      <c r="DSY4" s="6"/>
      <c r="DSZ4" s="6"/>
      <c r="DTA4" s="6"/>
      <c r="DTB4" s="6"/>
      <c r="DTC4" s="6"/>
      <c r="DTD4" s="6"/>
      <c r="DTE4" s="6"/>
      <c r="DTF4" s="6"/>
      <c r="DTG4" s="6"/>
      <c r="DTH4" s="6"/>
      <c r="DTI4" s="6"/>
      <c r="DTJ4" s="6"/>
      <c r="DTK4" s="6"/>
      <c r="DTL4" s="6"/>
      <c r="DTM4" s="6"/>
      <c r="DTN4" s="6"/>
      <c r="DTO4" s="6"/>
      <c r="DTP4" s="6"/>
      <c r="DTQ4" s="6"/>
      <c r="DTR4" s="6"/>
      <c r="DTS4" s="6"/>
      <c r="DTT4" s="6"/>
      <c r="DTU4" s="6"/>
      <c r="DTV4" s="6"/>
      <c r="DTW4" s="6"/>
      <c r="DTX4" s="6"/>
      <c r="DTY4" s="6"/>
      <c r="DTZ4" s="6"/>
      <c r="DUA4" s="6"/>
      <c r="DUB4" s="6"/>
      <c r="DUC4" s="6"/>
      <c r="DUD4" s="6"/>
      <c r="DUE4" s="6"/>
      <c r="DUF4" s="6"/>
      <c r="DUG4" s="6"/>
      <c r="DUH4" s="6"/>
      <c r="DUI4" s="6"/>
      <c r="DUJ4" s="6"/>
      <c r="DUK4" s="6"/>
      <c r="DUL4" s="6"/>
      <c r="DUM4" s="6"/>
      <c r="DUN4" s="6"/>
      <c r="DUO4" s="6"/>
      <c r="DUP4" s="6"/>
      <c r="DUQ4" s="6"/>
      <c r="DUR4" s="6"/>
      <c r="DUS4" s="6"/>
      <c r="DUT4" s="6"/>
      <c r="DUU4" s="6"/>
      <c r="DUV4" s="6"/>
      <c r="DUW4" s="6"/>
      <c r="DUX4" s="6"/>
      <c r="DUY4" s="6"/>
      <c r="DUZ4" s="6"/>
      <c r="DVA4" s="6"/>
      <c r="DVB4" s="6"/>
      <c r="DVC4" s="6"/>
      <c r="DVD4" s="6"/>
      <c r="DVE4" s="6"/>
      <c r="DVF4" s="6"/>
      <c r="DVG4" s="6"/>
      <c r="DVH4" s="6"/>
      <c r="DVI4" s="6"/>
      <c r="DVJ4" s="6"/>
      <c r="DVK4" s="6"/>
      <c r="DVL4" s="6"/>
      <c r="DVM4" s="6"/>
      <c r="DVN4" s="6"/>
      <c r="DVO4" s="6"/>
      <c r="DVP4" s="6"/>
      <c r="DVQ4" s="6"/>
      <c r="DVR4" s="6"/>
      <c r="DVS4" s="6"/>
      <c r="DVT4" s="6"/>
      <c r="DVU4" s="6"/>
      <c r="DVV4" s="6"/>
      <c r="DVW4" s="6"/>
      <c r="DVX4" s="6"/>
      <c r="DVY4" s="6"/>
      <c r="DVZ4" s="6"/>
      <c r="DWA4" s="6"/>
      <c r="DWB4" s="6"/>
      <c r="DWC4" s="6"/>
      <c r="DWD4" s="6"/>
      <c r="DWE4" s="6"/>
      <c r="DWF4" s="6"/>
      <c r="DWG4" s="6"/>
      <c r="DWH4" s="6"/>
      <c r="DWI4" s="6"/>
      <c r="DWJ4" s="6"/>
      <c r="DWK4" s="6"/>
      <c r="DWL4" s="6"/>
      <c r="DWM4" s="6"/>
      <c r="DWN4" s="6"/>
      <c r="DWO4" s="6"/>
      <c r="DWP4" s="6"/>
      <c r="DWQ4" s="6"/>
      <c r="DWR4" s="6"/>
      <c r="DWS4" s="6"/>
      <c r="DWT4" s="6"/>
      <c r="DWU4" s="6"/>
      <c r="DWV4" s="6"/>
      <c r="DWW4" s="6"/>
      <c r="DWX4" s="6"/>
      <c r="DWY4" s="6"/>
      <c r="DWZ4" s="6"/>
      <c r="DXA4" s="6"/>
      <c r="DXB4" s="6"/>
      <c r="DXC4" s="6"/>
      <c r="DXD4" s="6"/>
      <c r="DXE4" s="6"/>
      <c r="DXF4" s="6"/>
      <c r="DXG4" s="6"/>
      <c r="DXH4" s="6"/>
      <c r="DXI4" s="6"/>
      <c r="DXJ4" s="6"/>
      <c r="DXK4" s="6"/>
      <c r="DXL4" s="6"/>
      <c r="DXM4" s="6"/>
      <c r="DXN4" s="6"/>
      <c r="DXO4" s="6"/>
      <c r="DXP4" s="6"/>
      <c r="DXQ4" s="6"/>
      <c r="DXR4" s="6"/>
      <c r="DXS4" s="6"/>
      <c r="DXT4" s="6"/>
      <c r="DXU4" s="6"/>
      <c r="DXV4" s="6"/>
      <c r="DXW4" s="6"/>
      <c r="DXX4" s="6"/>
      <c r="DXY4" s="6"/>
      <c r="DXZ4" s="6"/>
      <c r="DYA4" s="6"/>
      <c r="DYB4" s="6"/>
      <c r="DYC4" s="6"/>
      <c r="DYD4" s="6"/>
      <c r="DYE4" s="6"/>
      <c r="DYF4" s="6"/>
      <c r="DYG4" s="6"/>
      <c r="DYH4" s="6"/>
      <c r="DYI4" s="6"/>
      <c r="DYJ4" s="6"/>
      <c r="DYK4" s="6"/>
      <c r="DYL4" s="6"/>
      <c r="DYM4" s="6"/>
      <c r="DYN4" s="6"/>
      <c r="DYO4" s="6"/>
      <c r="DYP4" s="6"/>
      <c r="DYQ4" s="6"/>
      <c r="DYR4" s="6"/>
      <c r="DYS4" s="6"/>
      <c r="DYT4" s="6"/>
      <c r="DYU4" s="6"/>
      <c r="DYV4" s="6"/>
      <c r="DYW4" s="6"/>
      <c r="DYX4" s="6"/>
      <c r="DYY4" s="6"/>
      <c r="DYZ4" s="6"/>
      <c r="DZA4" s="6"/>
      <c r="DZB4" s="6"/>
      <c r="DZC4" s="6"/>
      <c r="DZD4" s="6"/>
      <c r="DZE4" s="6"/>
      <c r="DZF4" s="6"/>
      <c r="DZG4" s="6"/>
      <c r="DZH4" s="6"/>
      <c r="DZI4" s="6"/>
      <c r="DZJ4" s="6"/>
      <c r="DZK4" s="6"/>
      <c r="DZL4" s="6"/>
      <c r="DZM4" s="6"/>
      <c r="DZN4" s="6"/>
      <c r="DZO4" s="6"/>
      <c r="DZP4" s="6"/>
      <c r="DZQ4" s="6"/>
      <c r="DZR4" s="6"/>
      <c r="DZS4" s="6"/>
      <c r="DZT4" s="6"/>
      <c r="DZU4" s="6"/>
      <c r="DZV4" s="6"/>
      <c r="DZW4" s="6"/>
      <c r="DZX4" s="6"/>
      <c r="DZY4" s="6"/>
      <c r="DZZ4" s="6"/>
      <c r="EAA4" s="6"/>
      <c r="EAB4" s="6"/>
      <c r="EAC4" s="6"/>
      <c r="EAD4" s="6"/>
      <c r="EAE4" s="6"/>
      <c r="EAF4" s="6"/>
      <c r="EAG4" s="6"/>
      <c r="EAH4" s="6"/>
      <c r="EAI4" s="6"/>
      <c r="EAJ4" s="6"/>
      <c r="EAK4" s="6"/>
      <c r="EAL4" s="6"/>
      <c r="EAM4" s="6"/>
      <c r="EAN4" s="6"/>
      <c r="EAO4" s="6"/>
      <c r="EAP4" s="6"/>
      <c r="EAQ4" s="6"/>
      <c r="EAR4" s="6"/>
      <c r="EAS4" s="6"/>
      <c r="EAT4" s="6"/>
      <c r="EAU4" s="6"/>
      <c r="EAV4" s="6"/>
      <c r="EAW4" s="6"/>
      <c r="EAX4" s="6"/>
      <c r="EAY4" s="6"/>
      <c r="EAZ4" s="6"/>
      <c r="EBA4" s="6"/>
      <c r="EBB4" s="6"/>
      <c r="EBC4" s="6"/>
      <c r="EBD4" s="6"/>
      <c r="EBE4" s="6"/>
      <c r="EBF4" s="6"/>
      <c r="EBG4" s="6"/>
      <c r="EBH4" s="6"/>
      <c r="EBI4" s="6"/>
      <c r="EBJ4" s="6"/>
      <c r="EBK4" s="6"/>
      <c r="EBL4" s="6"/>
      <c r="EBM4" s="6"/>
      <c r="EBN4" s="6"/>
      <c r="EBO4" s="6"/>
      <c r="EBP4" s="6"/>
      <c r="EBQ4" s="6"/>
      <c r="EBR4" s="6"/>
      <c r="EBS4" s="6"/>
      <c r="EBT4" s="6"/>
      <c r="EBU4" s="6"/>
      <c r="EBV4" s="6"/>
      <c r="EBW4" s="6"/>
      <c r="EBX4" s="6"/>
      <c r="EBY4" s="6"/>
      <c r="EBZ4" s="6"/>
      <c r="ECA4" s="6"/>
      <c r="ECB4" s="6"/>
      <c r="ECC4" s="6"/>
      <c r="ECD4" s="6"/>
      <c r="ECE4" s="6"/>
      <c r="ECF4" s="6"/>
      <c r="ECG4" s="6"/>
      <c r="ECH4" s="6"/>
      <c r="ECI4" s="6"/>
      <c r="ECJ4" s="6"/>
      <c r="ECK4" s="6"/>
      <c r="ECL4" s="6"/>
      <c r="ECM4" s="6"/>
      <c r="ECN4" s="6"/>
      <c r="ECO4" s="6"/>
      <c r="ECP4" s="6"/>
      <c r="ECQ4" s="6"/>
      <c r="ECR4" s="6"/>
      <c r="ECS4" s="6"/>
      <c r="ECT4" s="6"/>
      <c r="ECU4" s="6"/>
      <c r="ECV4" s="6"/>
      <c r="ECW4" s="6"/>
      <c r="ECX4" s="6"/>
      <c r="ECY4" s="6"/>
      <c r="ECZ4" s="6"/>
      <c r="EDA4" s="6"/>
      <c r="EDB4" s="6"/>
      <c r="EDC4" s="6"/>
      <c r="EDD4" s="6"/>
      <c r="EDE4" s="6"/>
      <c r="EDF4" s="6"/>
      <c r="EDG4" s="6"/>
      <c r="EDH4" s="6"/>
      <c r="EDI4" s="6"/>
      <c r="EDJ4" s="6"/>
      <c r="EDK4" s="6"/>
      <c r="EDL4" s="6"/>
      <c r="EDM4" s="6"/>
      <c r="EDN4" s="6"/>
      <c r="EDO4" s="6"/>
      <c r="EDP4" s="6"/>
      <c r="EDQ4" s="6"/>
      <c r="EDR4" s="6"/>
      <c r="EDS4" s="6"/>
      <c r="EDT4" s="6"/>
      <c r="EDU4" s="6"/>
      <c r="EDV4" s="6"/>
      <c r="EDW4" s="6"/>
      <c r="EDX4" s="6"/>
      <c r="EDY4" s="6"/>
      <c r="EDZ4" s="6"/>
      <c r="EEA4" s="6"/>
      <c r="EEB4" s="6"/>
      <c r="EEC4" s="6"/>
      <c r="EED4" s="6"/>
      <c r="EEE4" s="6"/>
      <c r="EEF4" s="6"/>
      <c r="EEG4" s="6"/>
      <c r="EEH4" s="6"/>
      <c r="EEI4" s="6"/>
      <c r="EEJ4" s="6"/>
      <c r="EEK4" s="6"/>
      <c r="EEL4" s="6"/>
      <c r="EEM4" s="6"/>
      <c r="EEN4" s="6"/>
      <c r="EEO4" s="6"/>
      <c r="EEP4" s="6"/>
      <c r="EEQ4" s="6"/>
      <c r="EER4" s="6"/>
      <c r="EES4" s="6"/>
      <c r="EET4" s="6"/>
      <c r="EEU4" s="6"/>
      <c r="EEV4" s="6"/>
      <c r="EEW4" s="6"/>
      <c r="EEX4" s="6"/>
      <c r="EEY4" s="6"/>
      <c r="EEZ4" s="6"/>
      <c r="EFA4" s="6"/>
      <c r="EFB4" s="6"/>
      <c r="EFC4" s="6"/>
      <c r="EFD4" s="6"/>
      <c r="EFE4" s="6"/>
      <c r="EFF4" s="6"/>
      <c r="EFG4" s="6"/>
      <c r="EFH4" s="6"/>
      <c r="EFI4" s="6"/>
      <c r="EFJ4" s="6"/>
      <c r="EFK4" s="6"/>
      <c r="EFL4" s="6"/>
      <c r="EFM4" s="6"/>
      <c r="EFN4" s="6"/>
      <c r="EFO4" s="6"/>
      <c r="EFP4" s="6"/>
      <c r="EFQ4" s="6"/>
      <c r="EFR4" s="6"/>
      <c r="EFS4" s="6"/>
      <c r="EFT4" s="6"/>
      <c r="EFU4" s="6"/>
      <c r="EFV4" s="6"/>
      <c r="EFW4" s="6"/>
      <c r="EFX4" s="6"/>
      <c r="EFY4" s="6"/>
      <c r="EFZ4" s="6"/>
      <c r="EGA4" s="6"/>
      <c r="EGB4" s="6"/>
      <c r="EGC4" s="6"/>
      <c r="EGD4" s="6"/>
      <c r="EGE4" s="6"/>
      <c r="EGF4" s="6"/>
      <c r="EGG4" s="6"/>
      <c r="EGH4" s="6"/>
      <c r="EGI4" s="6"/>
      <c r="EGJ4" s="6"/>
      <c r="EGK4" s="6"/>
      <c r="EGL4" s="6"/>
      <c r="EGM4" s="6"/>
      <c r="EGN4" s="6"/>
      <c r="EGO4" s="6"/>
      <c r="EGP4" s="6"/>
      <c r="EGQ4" s="6"/>
      <c r="EGR4" s="6"/>
      <c r="EGS4" s="6"/>
      <c r="EGT4" s="6"/>
      <c r="EGU4" s="6"/>
      <c r="EGV4" s="6"/>
      <c r="EGW4" s="6"/>
      <c r="EGX4" s="6"/>
      <c r="EGY4" s="6"/>
      <c r="EGZ4" s="6"/>
      <c r="EHA4" s="6"/>
      <c r="EHB4" s="6"/>
      <c r="EHC4" s="6"/>
      <c r="EHD4" s="6"/>
      <c r="EHE4" s="6"/>
      <c r="EHF4" s="6"/>
      <c r="EHG4" s="6"/>
      <c r="EHH4" s="6"/>
      <c r="EHI4" s="6"/>
      <c r="EHJ4" s="6"/>
      <c r="EHK4" s="6"/>
      <c r="EHL4" s="6"/>
      <c r="EHM4" s="6"/>
      <c r="EHN4" s="6"/>
      <c r="EHO4" s="6"/>
      <c r="EHP4" s="6"/>
      <c r="EHQ4" s="6"/>
      <c r="EHR4" s="6"/>
      <c r="EHS4" s="6"/>
      <c r="EHT4" s="6"/>
      <c r="EHU4" s="6"/>
      <c r="EHV4" s="6"/>
      <c r="EHW4" s="6"/>
      <c r="EHX4" s="6"/>
      <c r="EHY4" s="6"/>
      <c r="EHZ4" s="6"/>
      <c r="EIA4" s="6"/>
      <c r="EIB4" s="6"/>
      <c r="EIC4" s="6"/>
      <c r="EID4" s="6"/>
      <c r="EIE4" s="6"/>
      <c r="EIF4" s="6"/>
      <c r="EIG4" s="6"/>
      <c r="EIH4" s="6"/>
      <c r="EII4" s="6"/>
      <c r="EIJ4" s="6"/>
      <c r="EIK4" s="6"/>
      <c r="EIL4" s="6"/>
      <c r="EIM4" s="6"/>
      <c r="EIN4" s="6"/>
      <c r="EIO4" s="6"/>
      <c r="EIP4" s="6"/>
      <c r="EIQ4" s="6"/>
      <c r="EIR4" s="6"/>
      <c r="EIS4" s="6"/>
      <c r="EIT4" s="6"/>
      <c r="EIU4" s="6"/>
      <c r="EIV4" s="6"/>
      <c r="EIW4" s="6"/>
      <c r="EIX4" s="6"/>
      <c r="EIY4" s="6"/>
      <c r="EIZ4" s="6"/>
      <c r="EJA4" s="6"/>
      <c r="EJB4" s="6"/>
      <c r="EJC4" s="6"/>
      <c r="EJD4" s="6"/>
      <c r="EJE4" s="6"/>
      <c r="EJF4" s="6"/>
      <c r="EJG4" s="6"/>
      <c r="EJH4" s="6"/>
      <c r="EJI4" s="6"/>
      <c r="EJJ4" s="6"/>
      <c r="EJK4" s="6"/>
      <c r="EJL4" s="6"/>
      <c r="EJM4" s="6"/>
      <c r="EJN4" s="6"/>
      <c r="EJO4" s="6"/>
      <c r="EJP4" s="6"/>
      <c r="EJQ4" s="6"/>
      <c r="EJR4" s="6"/>
      <c r="EJS4" s="6"/>
      <c r="EJT4" s="6"/>
      <c r="EJU4" s="6"/>
      <c r="EJV4" s="6"/>
      <c r="EJW4" s="6"/>
      <c r="EJX4" s="6"/>
      <c r="EJY4" s="6"/>
      <c r="EJZ4" s="6"/>
      <c r="EKA4" s="6"/>
      <c r="EKB4" s="6"/>
      <c r="EKC4" s="6"/>
      <c r="EKD4" s="6"/>
      <c r="EKE4" s="6"/>
      <c r="EKF4" s="6"/>
      <c r="EKG4" s="6"/>
      <c r="EKH4" s="6"/>
      <c r="EKI4" s="6"/>
      <c r="EKJ4" s="6"/>
      <c r="EKK4" s="6"/>
      <c r="EKL4" s="6"/>
      <c r="EKM4" s="6"/>
      <c r="EKN4" s="6"/>
      <c r="EKO4" s="6"/>
      <c r="EKP4" s="6"/>
      <c r="EKQ4" s="6"/>
      <c r="EKR4" s="6"/>
      <c r="EKS4" s="6"/>
      <c r="EKT4" s="6"/>
      <c r="EKU4" s="6"/>
      <c r="EKV4" s="6"/>
      <c r="EKW4" s="6"/>
      <c r="EKX4" s="6"/>
      <c r="EKY4" s="6"/>
      <c r="EKZ4" s="6"/>
      <c r="ELA4" s="6"/>
      <c r="ELB4" s="6"/>
      <c r="ELC4" s="6"/>
      <c r="ELD4" s="6"/>
      <c r="ELE4" s="6"/>
      <c r="ELF4" s="6"/>
      <c r="ELG4" s="6"/>
      <c r="ELH4" s="6"/>
      <c r="ELI4" s="6"/>
      <c r="ELJ4" s="6"/>
      <c r="ELK4" s="6"/>
      <c r="ELL4" s="6"/>
      <c r="ELM4" s="6"/>
      <c r="ELN4" s="6"/>
      <c r="ELO4" s="6"/>
      <c r="ELP4" s="6"/>
      <c r="ELQ4" s="6"/>
      <c r="ELR4" s="6"/>
      <c r="ELS4" s="6"/>
      <c r="ELT4" s="6"/>
      <c r="ELU4" s="6"/>
      <c r="ELV4" s="6"/>
      <c r="ELW4" s="6"/>
      <c r="ELX4" s="6"/>
      <c r="ELY4" s="6"/>
      <c r="ELZ4" s="6"/>
      <c r="EMA4" s="6"/>
      <c r="EMB4" s="6"/>
      <c r="EMC4" s="6"/>
      <c r="EMD4" s="6"/>
      <c r="EME4" s="6"/>
      <c r="EMF4" s="6"/>
      <c r="EMG4" s="6"/>
      <c r="EMH4" s="6"/>
      <c r="EMI4" s="6"/>
      <c r="EMJ4" s="6"/>
      <c r="EMK4" s="6"/>
      <c r="EML4" s="6"/>
      <c r="EMM4" s="6"/>
      <c r="EMN4" s="6"/>
      <c r="EMO4" s="6"/>
      <c r="EMP4" s="6"/>
      <c r="EMQ4" s="6"/>
      <c r="EMR4" s="6"/>
      <c r="EMS4" s="6"/>
      <c r="EMT4" s="6"/>
      <c r="EMU4" s="6"/>
      <c r="EMV4" s="6"/>
      <c r="EMW4" s="6"/>
      <c r="EMX4" s="6"/>
      <c r="EMY4" s="6"/>
      <c r="EMZ4" s="6"/>
      <c r="ENA4" s="6"/>
      <c r="ENB4" s="6"/>
      <c r="ENC4" s="6"/>
      <c r="END4" s="6"/>
      <c r="ENE4" s="6"/>
      <c r="ENF4" s="6"/>
      <c r="ENG4" s="6"/>
      <c r="ENH4" s="6"/>
      <c r="ENI4" s="6"/>
      <c r="ENJ4" s="6"/>
      <c r="ENK4" s="6"/>
      <c r="ENL4" s="6"/>
      <c r="ENM4" s="6"/>
      <c r="ENN4" s="6"/>
      <c r="ENO4" s="6"/>
      <c r="ENP4" s="6"/>
      <c r="ENQ4" s="6"/>
      <c r="ENR4" s="6"/>
      <c r="ENS4" s="6"/>
      <c r="ENT4" s="6"/>
      <c r="ENU4" s="6"/>
      <c r="ENV4" s="6"/>
      <c r="ENW4" s="6"/>
      <c r="ENX4" s="6"/>
      <c r="ENY4" s="6"/>
      <c r="ENZ4" s="6"/>
      <c r="EOA4" s="6"/>
      <c r="EOB4" s="6"/>
      <c r="EOC4" s="6"/>
      <c r="EOD4" s="6"/>
      <c r="EOE4" s="6"/>
      <c r="EOF4" s="6"/>
      <c r="EOG4" s="6"/>
      <c r="EOH4" s="6"/>
      <c r="EOI4" s="6"/>
      <c r="EOJ4" s="6"/>
      <c r="EOK4" s="6"/>
      <c r="EOL4" s="6"/>
      <c r="EOM4" s="6"/>
      <c r="EON4" s="6"/>
      <c r="EOO4" s="6"/>
      <c r="EOP4" s="6"/>
      <c r="EOQ4" s="6"/>
      <c r="EOR4" s="6"/>
      <c r="EOS4" s="6"/>
      <c r="EOT4" s="6"/>
      <c r="EOU4" s="6"/>
      <c r="EOV4" s="6"/>
      <c r="EOW4" s="6"/>
      <c r="EOX4" s="6"/>
      <c r="EOY4" s="6"/>
      <c r="EOZ4" s="6"/>
      <c r="EPA4" s="6"/>
      <c r="EPB4" s="6"/>
      <c r="EPC4" s="6"/>
      <c r="EPD4" s="6"/>
      <c r="EPE4" s="6"/>
      <c r="EPF4" s="6"/>
      <c r="EPG4" s="6"/>
      <c r="EPH4" s="6"/>
      <c r="EPI4" s="6"/>
      <c r="EPJ4" s="6"/>
      <c r="EPK4" s="6"/>
      <c r="EPL4" s="6"/>
      <c r="EPM4" s="6"/>
      <c r="EPN4" s="6"/>
      <c r="EPO4" s="6"/>
      <c r="EPP4" s="6"/>
      <c r="EPQ4" s="6"/>
      <c r="EPR4" s="6"/>
      <c r="EPS4" s="6"/>
      <c r="EPT4" s="6"/>
      <c r="EPU4" s="6"/>
      <c r="EPV4" s="6"/>
      <c r="EPW4" s="6"/>
      <c r="EPX4" s="6"/>
      <c r="EPY4" s="6"/>
      <c r="EPZ4" s="6"/>
      <c r="EQA4" s="6"/>
      <c r="EQB4" s="6"/>
      <c r="EQC4" s="6"/>
      <c r="EQD4" s="6"/>
      <c r="EQE4" s="6"/>
      <c r="EQF4" s="6"/>
      <c r="EQG4" s="6"/>
      <c r="EQH4" s="6"/>
      <c r="EQI4" s="6"/>
      <c r="EQJ4" s="6"/>
      <c r="EQK4" s="6"/>
      <c r="EQL4" s="6"/>
      <c r="EQM4" s="6"/>
      <c r="EQN4" s="6"/>
      <c r="EQO4" s="6"/>
      <c r="EQP4" s="6"/>
      <c r="EQQ4" s="6"/>
      <c r="EQR4" s="6"/>
      <c r="EQS4" s="6"/>
      <c r="EQT4" s="6"/>
      <c r="EQU4" s="6"/>
      <c r="EQV4" s="6"/>
      <c r="EQW4" s="6"/>
      <c r="EQX4" s="6"/>
      <c r="EQY4" s="6"/>
      <c r="EQZ4" s="6"/>
      <c r="ERA4" s="6"/>
      <c r="ERB4" s="6"/>
      <c r="ERC4" s="6"/>
      <c r="ERD4" s="6"/>
      <c r="ERE4" s="6"/>
      <c r="ERF4" s="6"/>
      <c r="ERG4" s="6"/>
      <c r="ERH4" s="6"/>
      <c r="ERI4" s="6"/>
      <c r="ERJ4" s="6"/>
      <c r="ERK4" s="6"/>
      <c r="ERL4" s="6"/>
      <c r="ERM4" s="6"/>
      <c r="ERN4" s="6"/>
      <c r="ERO4" s="6"/>
      <c r="ERP4" s="6"/>
      <c r="ERQ4" s="6"/>
      <c r="ERR4" s="6"/>
      <c r="ERS4" s="6"/>
      <c r="ERT4" s="6"/>
      <c r="ERU4" s="6"/>
      <c r="ERV4" s="6"/>
      <c r="ERW4" s="6"/>
      <c r="ERX4" s="6"/>
      <c r="ERY4" s="6"/>
      <c r="ERZ4" s="6"/>
      <c r="ESA4" s="6"/>
      <c r="ESB4" s="6"/>
      <c r="ESC4" s="6"/>
      <c r="ESD4" s="6"/>
      <c r="ESE4" s="6"/>
      <c r="ESF4" s="6"/>
      <c r="ESG4" s="6"/>
      <c r="ESH4" s="6"/>
      <c r="ESI4" s="6"/>
      <c r="ESJ4" s="6"/>
      <c r="ESK4" s="6"/>
      <c r="ESL4" s="6"/>
      <c r="ESM4" s="6"/>
      <c r="ESN4" s="6"/>
      <c r="ESO4" s="6"/>
      <c r="ESP4" s="6"/>
      <c r="ESQ4" s="6"/>
      <c r="ESR4" s="6"/>
      <c r="ESS4" s="6"/>
      <c r="EST4" s="6"/>
      <c r="ESU4" s="6"/>
      <c r="ESV4" s="6"/>
      <c r="ESW4" s="6"/>
      <c r="ESX4" s="6"/>
      <c r="ESY4" s="6"/>
      <c r="ESZ4" s="6"/>
      <c r="ETA4" s="6"/>
      <c r="ETB4" s="6"/>
      <c r="ETC4" s="6"/>
      <c r="ETD4" s="6"/>
      <c r="ETE4" s="6"/>
      <c r="ETF4" s="6"/>
      <c r="ETG4" s="6"/>
      <c r="ETH4" s="6"/>
      <c r="ETI4" s="6"/>
      <c r="ETJ4" s="6"/>
      <c r="ETK4" s="6"/>
      <c r="ETL4" s="6"/>
      <c r="ETM4" s="6"/>
      <c r="ETN4" s="6"/>
      <c r="ETO4" s="6"/>
      <c r="ETP4" s="6"/>
      <c r="ETQ4" s="6"/>
      <c r="ETR4" s="6"/>
      <c r="ETS4" s="6"/>
      <c r="ETT4" s="6"/>
      <c r="ETU4" s="6"/>
      <c r="ETV4" s="6"/>
      <c r="ETW4" s="6"/>
      <c r="ETX4" s="6"/>
      <c r="ETY4" s="6"/>
      <c r="ETZ4" s="6"/>
      <c r="EUA4" s="6"/>
      <c r="EUB4" s="6"/>
      <c r="EUC4" s="6"/>
      <c r="EUD4" s="6"/>
      <c r="EUE4" s="6"/>
      <c r="EUF4" s="6"/>
      <c r="EUG4" s="6"/>
      <c r="EUH4" s="6"/>
      <c r="EUI4" s="6"/>
      <c r="EUJ4" s="6"/>
      <c r="EUK4" s="6"/>
      <c r="EUL4" s="6"/>
      <c r="EUM4" s="6"/>
      <c r="EUN4" s="6"/>
      <c r="EUO4" s="6"/>
      <c r="EUP4" s="6"/>
      <c r="EUQ4" s="6"/>
      <c r="EUR4" s="6"/>
      <c r="EUS4" s="6"/>
      <c r="EUT4" s="6"/>
      <c r="EUU4" s="6"/>
      <c r="EUV4" s="6"/>
      <c r="EUW4" s="6"/>
      <c r="EUX4" s="6"/>
      <c r="EUY4" s="6"/>
      <c r="EUZ4" s="6"/>
      <c r="EVA4" s="6"/>
      <c r="EVB4" s="6"/>
      <c r="EVC4" s="6"/>
      <c r="EVD4" s="6"/>
      <c r="EVE4" s="6"/>
      <c r="EVF4" s="6"/>
      <c r="EVG4" s="6"/>
      <c r="EVH4" s="6"/>
      <c r="EVI4" s="6"/>
      <c r="EVJ4" s="6"/>
      <c r="EVK4" s="6"/>
      <c r="EVL4" s="6"/>
      <c r="EVM4" s="6"/>
      <c r="EVN4" s="6"/>
      <c r="EVO4" s="6"/>
      <c r="EVP4" s="6"/>
      <c r="EVQ4" s="6"/>
      <c r="EVR4" s="6"/>
      <c r="EVS4" s="6"/>
      <c r="EVT4" s="6"/>
      <c r="EVU4" s="6"/>
      <c r="EVV4" s="6"/>
      <c r="EVW4" s="6"/>
      <c r="EVX4" s="6"/>
      <c r="EVY4" s="6"/>
      <c r="EVZ4" s="6"/>
      <c r="EWA4" s="6"/>
      <c r="EWB4" s="6"/>
      <c r="EWC4" s="6"/>
      <c r="EWD4" s="6"/>
      <c r="EWE4" s="6"/>
      <c r="EWF4" s="6"/>
      <c r="EWG4" s="6"/>
      <c r="EWH4" s="6"/>
      <c r="EWI4" s="6"/>
      <c r="EWJ4" s="6"/>
      <c r="EWK4" s="6"/>
      <c r="EWL4" s="6"/>
      <c r="EWM4" s="6"/>
      <c r="EWN4" s="6"/>
      <c r="EWO4" s="6"/>
      <c r="EWP4" s="6"/>
      <c r="EWQ4" s="6"/>
      <c r="EWR4" s="6"/>
      <c r="EWS4" s="6"/>
      <c r="EWT4" s="6"/>
      <c r="EWU4" s="6"/>
      <c r="EWV4" s="6"/>
      <c r="EWW4" s="6"/>
      <c r="EWX4" s="6"/>
      <c r="EWY4" s="6"/>
      <c r="EWZ4" s="6"/>
      <c r="EXA4" s="6"/>
      <c r="EXB4" s="6"/>
      <c r="EXC4" s="6"/>
      <c r="EXD4" s="6"/>
      <c r="EXE4" s="6"/>
      <c r="EXF4" s="6"/>
      <c r="EXG4" s="6"/>
      <c r="EXH4" s="6"/>
      <c r="EXI4" s="6"/>
      <c r="EXJ4" s="6"/>
      <c r="EXK4" s="6"/>
      <c r="EXL4" s="6"/>
      <c r="EXM4" s="6"/>
      <c r="EXN4" s="6"/>
      <c r="EXO4" s="6"/>
      <c r="EXP4" s="6"/>
      <c r="EXQ4" s="6"/>
      <c r="EXR4" s="6"/>
      <c r="EXS4" s="6"/>
      <c r="EXT4" s="6"/>
      <c r="EXU4" s="6"/>
      <c r="EXV4" s="6"/>
      <c r="EXW4" s="6"/>
      <c r="EXX4" s="6"/>
      <c r="EXY4" s="6"/>
      <c r="EXZ4" s="6"/>
      <c r="EYA4" s="6"/>
      <c r="EYB4" s="6"/>
      <c r="EYC4" s="6"/>
      <c r="EYD4" s="6"/>
      <c r="EYE4" s="6"/>
      <c r="EYF4" s="6"/>
      <c r="EYG4" s="6"/>
      <c r="EYH4" s="6"/>
      <c r="EYI4" s="6"/>
      <c r="EYJ4" s="6"/>
      <c r="EYK4" s="6"/>
      <c r="EYL4" s="6"/>
      <c r="EYM4" s="6"/>
      <c r="EYN4" s="6"/>
      <c r="EYO4" s="6"/>
      <c r="EYP4" s="6"/>
      <c r="EYQ4" s="6"/>
      <c r="EYR4" s="6"/>
      <c r="EYS4" s="6"/>
      <c r="EYT4" s="6"/>
      <c r="EYU4" s="6"/>
      <c r="EYV4" s="6"/>
      <c r="EYW4" s="6"/>
      <c r="EYX4" s="6"/>
      <c r="EYY4" s="6"/>
      <c r="EYZ4" s="6"/>
      <c r="EZA4" s="6"/>
      <c r="EZB4" s="6"/>
      <c r="EZC4" s="6"/>
      <c r="EZD4" s="6"/>
      <c r="EZE4" s="6"/>
      <c r="EZF4" s="6"/>
      <c r="EZG4" s="6"/>
      <c r="EZH4" s="6"/>
      <c r="EZI4" s="6"/>
      <c r="EZJ4" s="6"/>
      <c r="EZK4" s="6"/>
      <c r="EZL4" s="6"/>
      <c r="EZM4" s="6"/>
      <c r="EZN4" s="6"/>
      <c r="EZO4" s="6"/>
      <c r="EZP4" s="6"/>
      <c r="EZQ4" s="6"/>
      <c r="EZR4" s="6"/>
      <c r="EZS4" s="6"/>
      <c r="EZT4" s="6"/>
      <c r="EZU4" s="6"/>
      <c r="EZV4" s="6"/>
      <c r="EZW4" s="6"/>
      <c r="EZX4" s="6"/>
      <c r="EZY4" s="6"/>
      <c r="EZZ4" s="6"/>
      <c r="FAA4" s="6"/>
      <c r="FAB4" s="6"/>
      <c r="FAC4" s="6"/>
      <c r="FAD4" s="6"/>
      <c r="FAE4" s="6"/>
      <c r="FAF4" s="6"/>
      <c r="FAG4" s="6"/>
      <c r="FAH4" s="6"/>
      <c r="FAI4" s="6"/>
      <c r="FAJ4" s="6"/>
      <c r="FAK4" s="6"/>
      <c r="FAL4" s="6"/>
      <c r="FAM4" s="6"/>
      <c r="FAN4" s="6"/>
      <c r="FAO4" s="6"/>
      <c r="FAP4" s="6"/>
      <c r="FAQ4" s="6"/>
      <c r="FAR4" s="6"/>
      <c r="FAS4" s="6"/>
      <c r="FAT4" s="6"/>
      <c r="FAU4" s="6"/>
      <c r="FAV4" s="6"/>
      <c r="FAW4" s="6"/>
      <c r="FAX4" s="6"/>
      <c r="FAY4" s="6"/>
      <c r="FAZ4" s="6"/>
      <c r="FBA4" s="6"/>
      <c r="FBB4" s="6"/>
      <c r="FBC4" s="6"/>
      <c r="FBD4" s="6"/>
      <c r="FBE4" s="6"/>
      <c r="FBF4" s="6"/>
      <c r="FBG4" s="6"/>
      <c r="FBH4" s="6"/>
      <c r="FBI4" s="6"/>
      <c r="FBJ4" s="6"/>
      <c r="FBK4" s="6"/>
      <c r="FBL4" s="6"/>
      <c r="FBM4" s="6"/>
      <c r="FBN4" s="6"/>
      <c r="FBO4" s="6"/>
      <c r="FBP4" s="6"/>
      <c r="FBQ4" s="6"/>
      <c r="FBR4" s="6"/>
      <c r="FBS4" s="6"/>
      <c r="FBT4" s="6"/>
      <c r="FBU4" s="6"/>
      <c r="FBV4" s="6"/>
      <c r="FBW4" s="6"/>
      <c r="FBX4" s="6"/>
      <c r="FBY4" s="6"/>
      <c r="FBZ4" s="6"/>
      <c r="FCA4" s="6"/>
      <c r="FCB4" s="6"/>
      <c r="FCC4" s="6"/>
      <c r="FCD4" s="6"/>
      <c r="FCE4" s="6"/>
      <c r="FCF4" s="6"/>
      <c r="FCG4" s="6"/>
      <c r="FCH4" s="6"/>
      <c r="FCI4" s="6"/>
      <c r="FCJ4" s="6"/>
      <c r="FCK4" s="6"/>
      <c r="FCL4" s="6"/>
      <c r="FCM4" s="6"/>
      <c r="FCN4" s="6"/>
      <c r="FCO4" s="6"/>
      <c r="FCP4" s="6"/>
      <c r="FCQ4" s="6"/>
      <c r="FCR4" s="6"/>
      <c r="FCS4" s="6"/>
      <c r="FCT4" s="6"/>
      <c r="FCU4" s="6"/>
      <c r="FCV4" s="6"/>
      <c r="FCW4" s="6"/>
      <c r="FCX4" s="6"/>
      <c r="FCY4" s="6"/>
      <c r="FCZ4" s="6"/>
      <c r="FDA4" s="6"/>
      <c r="FDB4" s="6"/>
      <c r="FDC4" s="6"/>
      <c r="FDD4" s="6"/>
      <c r="FDE4" s="6"/>
      <c r="FDF4" s="6"/>
      <c r="FDG4" s="6"/>
      <c r="FDH4" s="6"/>
      <c r="FDI4" s="6"/>
      <c r="FDJ4" s="6"/>
      <c r="FDK4" s="6"/>
      <c r="FDL4" s="6"/>
      <c r="FDM4" s="6"/>
      <c r="FDN4" s="6"/>
      <c r="FDO4" s="6"/>
      <c r="FDP4" s="6"/>
      <c r="FDQ4" s="6"/>
      <c r="FDR4" s="6"/>
      <c r="FDS4" s="6"/>
      <c r="FDT4" s="6"/>
      <c r="FDU4" s="6"/>
      <c r="FDV4" s="6"/>
      <c r="FDW4" s="6"/>
      <c r="FDX4" s="6"/>
      <c r="FDY4" s="6"/>
      <c r="FDZ4" s="6"/>
      <c r="FEA4" s="6"/>
      <c r="FEB4" s="6"/>
      <c r="FEC4" s="6"/>
      <c r="FED4" s="6"/>
      <c r="FEE4" s="6"/>
      <c r="FEF4" s="6"/>
      <c r="FEG4" s="6"/>
      <c r="FEH4" s="6"/>
      <c r="FEI4" s="6"/>
      <c r="FEJ4" s="6"/>
      <c r="FEK4" s="6"/>
      <c r="FEL4" s="6"/>
      <c r="FEM4" s="6"/>
      <c r="FEN4" s="6"/>
      <c r="FEO4" s="6"/>
      <c r="FEP4" s="6"/>
      <c r="FEQ4" s="6"/>
      <c r="FER4" s="6"/>
      <c r="FES4" s="6"/>
      <c r="FET4" s="6"/>
      <c r="FEU4" s="6"/>
      <c r="FEV4" s="6"/>
      <c r="FEW4" s="6"/>
      <c r="FEX4" s="6"/>
      <c r="FEY4" s="6"/>
      <c r="FEZ4" s="6"/>
      <c r="FFA4" s="6"/>
      <c r="FFB4" s="6"/>
      <c r="FFC4" s="6"/>
      <c r="FFD4" s="6"/>
      <c r="FFE4" s="6"/>
      <c r="FFF4" s="6"/>
      <c r="FFG4" s="6"/>
      <c r="FFH4" s="6"/>
      <c r="FFI4" s="6"/>
      <c r="FFJ4" s="6"/>
      <c r="FFK4" s="6"/>
      <c r="FFL4" s="6"/>
      <c r="FFM4" s="6"/>
      <c r="FFN4" s="6"/>
      <c r="FFO4" s="6"/>
      <c r="FFP4" s="6"/>
      <c r="FFQ4" s="6"/>
      <c r="FFR4" s="6"/>
      <c r="FFS4" s="6"/>
      <c r="FFT4" s="6"/>
      <c r="FFU4" s="6"/>
      <c r="FFV4" s="6"/>
      <c r="FFW4" s="6"/>
      <c r="FFX4" s="6"/>
      <c r="FFY4" s="6"/>
      <c r="FFZ4" s="6"/>
      <c r="FGA4" s="6"/>
      <c r="FGB4" s="6"/>
      <c r="FGC4" s="6"/>
      <c r="FGD4" s="6"/>
      <c r="FGE4" s="6"/>
      <c r="FGF4" s="6"/>
      <c r="FGG4" s="6"/>
      <c r="FGH4" s="6"/>
      <c r="FGI4" s="6"/>
      <c r="FGJ4" s="6"/>
      <c r="FGK4" s="6"/>
      <c r="FGL4" s="6"/>
      <c r="FGM4" s="6"/>
      <c r="FGN4" s="6"/>
      <c r="FGO4" s="6"/>
      <c r="FGP4" s="6"/>
      <c r="FGQ4" s="6"/>
      <c r="FGR4" s="6"/>
      <c r="FGS4" s="6"/>
      <c r="FGT4" s="6"/>
      <c r="FGU4" s="6"/>
      <c r="FGV4" s="6"/>
      <c r="FGW4" s="6"/>
      <c r="FGX4" s="6"/>
      <c r="FGY4" s="6"/>
      <c r="FGZ4" s="6"/>
      <c r="FHA4" s="6"/>
      <c r="FHB4" s="6"/>
      <c r="FHC4" s="6"/>
      <c r="FHD4" s="6"/>
      <c r="FHE4" s="6"/>
      <c r="FHF4" s="6"/>
      <c r="FHG4" s="6"/>
      <c r="FHH4" s="6"/>
      <c r="FHI4" s="6"/>
      <c r="FHJ4" s="6"/>
      <c r="FHK4" s="6"/>
      <c r="FHL4" s="6"/>
      <c r="FHM4" s="6"/>
      <c r="FHN4" s="6"/>
      <c r="FHO4" s="6"/>
      <c r="FHP4" s="6"/>
      <c r="FHQ4" s="6"/>
      <c r="FHR4" s="6"/>
      <c r="FHS4" s="6"/>
      <c r="FHT4" s="6"/>
      <c r="FHU4" s="6"/>
      <c r="FHV4" s="6"/>
      <c r="FHW4" s="6"/>
      <c r="FHX4" s="6"/>
      <c r="FHY4" s="6"/>
      <c r="FHZ4" s="6"/>
      <c r="FIA4" s="6"/>
      <c r="FIB4" s="6"/>
      <c r="FIC4" s="6"/>
      <c r="FID4" s="6"/>
      <c r="FIE4" s="6"/>
      <c r="FIF4" s="6"/>
      <c r="FIG4" s="6"/>
      <c r="FIH4" s="6"/>
      <c r="FII4" s="6"/>
      <c r="FIJ4" s="6"/>
      <c r="FIK4" s="6"/>
      <c r="FIL4" s="6"/>
      <c r="FIM4" s="6"/>
      <c r="FIN4" s="6"/>
      <c r="FIO4" s="6"/>
      <c r="FIP4" s="6"/>
      <c r="FIQ4" s="6"/>
      <c r="FIR4" s="6"/>
      <c r="FIS4" s="6"/>
      <c r="FIT4" s="6"/>
      <c r="FIU4" s="6"/>
      <c r="FIV4" s="6"/>
      <c r="FIW4" s="6"/>
      <c r="FIX4" s="6"/>
      <c r="FIY4" s="6"/>
      <c r="FIZ4" s="6"/>
      <c r="FJA4" s="6"/>
      <c r="FJB4" s="6"/>
      <c r="FJC4" s="6"/>
      <c r="FJD4" s="6"/>
      <c r="FJE4" s="6"/>
      <c r="FJF4" s="6"/>
      <c r="FJG4" s="6"/>
      <c r="FJH4" s="6"/>
      <c r="FJI4" s="6"/>
      <c r="FJJ4" s="6"/>
      <c r="FJK4" s="6"/>
      <c r="FJL4" s="6"/>
      <c r="FJM4" s="6"/>
      <c r="FJN4" s="6"/>
      <c r="FJO4" s="6"/>
      <c r="FJP4" s="6"/>
      <c r="FJQ4" s="6"/>
      <c r="FJR4" s="6"/>
      <c r="FJS4" s="6"/>
      <c r="FJT4" s="6"/>
      <c r="FJU4" s="6"/>
      <c r="FJV4" s="6"/>
      <c r="FJW4" s="6"/>
      <c r="FJX4" s="6"/>
      <c r="FJY4" s="6"/>
      <c r="FJZ4" s="6"/>
      <c r="FKA4" s="6"/>
      <c r="FKB4" s="6"/>
      <c r="FKC4" s="6"/>
      <c r="FKD4" s="6"/>
      <c r="FKE4" s="6"/>
      <c r="FKF4" s="6"/>
      <c r="FKG4" s="6"/>
      <c r="FKH4" s="6"/>
      <c r="FKI4" s="6"/>
      <c r="FKJ4" s="6"/>
      <c r="FKK4" s="6"/>
      <c r="FKL4" s="6"/>
      <c r="FKM4" s="6"/>
      <c r="FKN4" s="6"/>
      <c r="FKO4" s="6"/>
      <c r="FKP4" s="6"/>
      <c r="FKQ4" s="6"/>
      <c r="FKR4" s="6"/>
      <c r="FKS4" s="6"/>
      <c r="FKT4" s="6"/>
      <c r="FKU4" s="6"/>
      <c r="FKV4" s="6"/>
      <c r="FKW4" s="6"/>
      <c r="FKX4" s="6"/>
      <c r="FKY4" s="6"/>
      <c r="FKZ4" s="6"/>
      <c r="FLA4" s="6"/>
      <c r="FLB4" s="6"/>
      <c r="FLC4" s="6"/>
      <c r="FLD4" s="6"/>
      <c r="FLE4" s="6"/>
      <c r="FLF4" s="6"/>
      <c r="FLG4" s="6"/>
      <c r="FLH4" s="6"/>
      <c r="FLI4" s="6"/>
      <c r="FLJ4" s="6"/>
      <c r="FLK4" s="6"/>
      <c r="FLL4" s="6"/>
      <c r="FLM4" s="6"/>
      <c r="FLN4" s="6"/>
      <c r="FLO4" s="6"/>
      <c r="FLP4" s="6"/>
      <c r="FLQ4" s="6"/>
      <c r="FLR4" s="6"/>
      <c r="FLS4" s="6"/>
      <c r="FLT4" s="6"/>
      <c r="FLU4" s="6"/>
      <c r="FLV4" s="6"/>
      <c r="FLW4" s="6"/>
      <c r="FLX4" s="6"/>
      <c r="FLY4" s="6"/>
      <c r="FLZ4" s="6"/>
      <c r="FMA4" s="6"/>
      <c r="FMB4" s="6"/>
      <c r="FMC4" s="6"/>
      <c r="FMD4" s="6"/>
      <c r="FME4" s="6"/>
      <c r="FMF4" s="6"/>
      <c r="FMG4" s="6"/>
      <c r="FMH4" s="6"/>
      <c r="FMI4" s="6"/>
      <c r="FMJ4" s="6"/>
      <c r="FMK4" s="6"/>
      <c r="FML4" s="6"/>
      <c r="FMM4" s="6"/>
      <c r="FMN4" s="6"/>
      <c r="FMO4" s="6"/>
      <c r="FMP4" s="6"/>
      <c r="FMQ4" s="6"/>
      <c r="FMR4" s="6"/>
      <c r="FMS4" s="6"/>
      <c r="FMT4" s="6"/>
      <c r="FMU4" s="6"/>
      <c r="FMV4" s="6"/>
      <c r="FMW4" s="6"/>
      <c r="FMX4" s="6"/>
      <c r="FMY4" s="6"/>
      <c r="FMZ4" s="6"/>
      <c r="FNA4" s="6"/>
      <c r="FNB4" s="6"/>
      <c r="FNC4" s="6"/>
      <c r="FND4" s="6"/>
      <c r="FNE4" s="6"/>
      <c r="FNF4" s="6"/>
      <c r="FNG4" s="6"/>
      <c r="FNH4" s="6"/>
      <c r="FNI4" s="6"/>
      <c r="FNJ4" s="6"/>
      <c r="FNK4" s="6"/>
      <c r="FNL4" s="6"/>
      <c r="FNM4" s="6"/>
      <c r="FNN4" s="6"/>
      <c r="FNO4" s="6"/>
      <c r="FNP4" s="6"/>
      <c r="FNQ4" s="6"/>
      <c r="FNR4" s="6"/>
      <c r="FNS4" s="6"/>
      <c r="FNT4" s="6"/>
      <c r="FNU4" s="6"/>
      <c r="FNV4" s="6"/>
      <c r="FNW4" s="6"/>
      <c r="FNX4" s="6"/>
      <c r="FNY4" s="6"/>
      <c r="FNZ4" s="6"/>
      <c r="FOA4" s="6"/>
      <c r="FOB4" s="6"/>
      <c r="FOC4" s="6"/>
      <c r="FOD4" s="6"/>
      <c r="FOE4" s="6"/>
      <c r="FOF4" s="6"/>
      <c r="FOG4" s="6"/>
      <c r="FOH4" s="6"/>
      <c r="FOI4" s="6"/>
      <c r="FOJ4" s="6"/>
      <c r="FOK4" s="6"/>
      <c r="FOL4" s="6"/>
      <c r="FOM4" s="6"/>
      <c r="FON4" s="6"/>
      <c r="FOO4" s="6"/>
      <c r="FOP4" s="6"/>
      <c r="FOQ4" s="6"/>
      <c r="FOR4" s="6"/>
      <c r="FOS4" s="6"/>
      <c r="FOT4" s="6"/>
      <c r="FOU4" s="6"/>
      <c r="FOV4" s="6"/>
      <c r="FOW4" s="6"/>
      <c r="FOX4" s="6"/>
      <c r="FOY4" s="6"/>
      <c r="FOZ4" s="6"/>
      <c r="FPA4" s="6"/>
      <c r="FPB4" s="6"/>
      <c r="FPC4" s="6"/>
      <c r="FPD4" s="6"/>
      <c r="FPE4" s="6"/>
      <c r="FPF4" s="6"/>
      <c r="FPG4" s="6"/>
      <c r="FPH4" s="6"/>
      <c r="FPI4" s="6"/>
      <c r="FPJ4" s="6"/>
      <c r="FPK4" s="6"/>
      <c r="FPL4" s="6"/>
      <c r="FPM4" s="6"/>
      <c r="FPN4" s="6"/>
      <c r="FPO4" s="6"/>
      <c r="FPP4" s="6"/>
      <c r="FPQ4" s="6"/>
      <c r="FPR4" s="6"/>
      <c r="FPS4" s="6"/>
      <c r="FPT4" s="6"/>
      <c r="FPU4" s="6"/>
      <c r="FPV4" s="6"/>
      <c r="FPW4" s="6"/>
      <c r="FPX4" s="6"/>
      <c r="FPY4" s="6"/>
      <c r="FPZ4" s="6"/>
      <c r="FQA4" s="6"/>
      <c r="FQB4" s="6"/>
      <c r="FQC4" s="6"/>
      <c r="FQD4" s="6"/>
      <c r="FQE4" s="6"/>
      <c r="FQF4" s="6"/>
      <c r="FQG4" s="6"/>
      <c r="FQH4" s="6"/>
      <c r="FQI4" s="6"/>
      <c r="FQJ4" s="6"/>
      <c r="FQK4" s="6"/>
      <c r="FQL4" s="6"/>
      <c r="FQM4" s="6"/>
      <c r="FQN4" s="6"/>
      <c r="FQO4" s="6"/>
      <c r="FQP4" s="6"/>
      <c r="FQQ4" s="6"/>
      <c r="FQR4" s="6"/>
      <c r="FQS4" s="6"/>
      <c r="FQT4" s="6"/>
      <c r="FQU4" s="6"/>
      <c r="FQV4" s="6"/>
      <c r="FQW4" s="6"/>
      <c r="FQX4" s="6"/>
      <c r="FQY4" s="6"/>
      <c r="FQZ4" s="6"/>
      <c r="FRA4" s="6"/>
      <c r="FRB4" s="6"/>
      <c r="FRC4" s="6"/>
      <c r="FRD4" s="6"/>
      <c r="FRE4" s="6"/>
      <c r="FRF4" s="6"/>
      <c r="FRG4" s="6"/>
      <c r="FRH4" s="6"/>
      <c r="FRI4" s="6"/>
      <c r="FRJ4" s="6"/>
      <c r="FRK4" s="6"/>
      <c r="FRL4" s="6"/>
      <c r="FRM4" s="6"/>
      <c r="FRN4" s="6"/>
      <c r="FRO4" s="6"/>
      <c r="FRP4" s="6"/>
      <c r="FRQ4" s="6"/>
      <c r="FRR4" s="6"/>
      <c r="FRS4" s="6"/>
      <c r="FRT4" s="6"/>
      <c r="FRU4" s="6"/>
      <c r="FRV4" s="6"/>
      <c r="FRW4" s="6"/>
      <c r="FRX4" s="6"/>
      <c r="FRY4" s="6"/>
      <c r="FRZ4" s="6"/>
      <c r="FSA4" s="6"/>
      <c r="FSB4" s="6"/>
      <c r="FSC4" s="6"/>
      <c r="FSD4" s="6"/>
      <c r="FSE4" s="6"/>
      <c r="FSF4" s="6"/>
      <c r="FSG4" s="6"/>
      <c r="FSH4" s="6"/>
      <c r="FSI4" s="6"/>
      <c r="FSJ4" s="6"/>
      <c r="FSK4" s="6"/>
      <c r="FSL4" s="6"/>
      <c r="FSM4" s="6"/>
      <c r="FSN4" s="6"/>
      <c r="FSO4" s="6"/>
      <c r="FSP4" s="6"/>
      <c r="FSQ4" s="6"/>
      <c r="FSR4" s="6"/>
      <c r="FSS4" s="6"/>
      <c r="FST4" s="6"/>
      <c r="FSU4" s="6"/>
      <c r="FSV4" s="6"/>
      <c r="FSW4" s="6"/>
      <c r="FSX4" s="6"/>
      <c r="FSY4" s="6"/>
      <c r="FSZ4" s="6"/>
      <c r="FTA4" s="6"/>
      <c r="FTB4" s="6"/>
      <c r="FTC4" s="6"/>
      <c r="FTD4" s="6"/>
      <c r="FTE4" s="6"/>
      <c r="FTF4" s="6"/>
      <c r="FTG4" s="6"/>
      <c r="FTH4" s="6"/>
      <c r="FTI4" s="6"/>
      <c r="FTJ4" s="6"/>
      <c r="FTK4" s="6"/>
      <c r="FTL4" s="6"/>
      <c r="FTM4" s="6"/>
      <c r="FTN4" s="6"/>
      <c r="FTO4" s="6"/>
      <c r="FTP4" s="6"/>
      <c r="FTQ4" s="6"/>
      <c r="FTR4" s="6"/>
      <c r="FTS4" s="6"/>
      <c r="FTT4" s="6"/>
      <c r="FTU4" s="6"/>
      <c r="FTV4" s="6"/>
      <c r="FTW4" s="6"/>
      <c r="FTX4" s="6"/>
      <c r="FTY4" s="6"/>
      <c r="FTZ4" s="6"/>
      <c r="FUA4" s="6"/>
      <c r="FUB4" s="6"/>
      <c r="FUC4" s="6"/>
      <c r="FUD4" s="6"/>
      <c r="FUE4" s="6"/>
      <c r="FUF4" s="6"/>
      <c r="FUG4" s="6"/>
      <c r="FUH4" s="6"/>
      <c r="FUI4" s="6"/>
      <c r="FUJ4" s="6"/>
      <c r="FUK4" s="6"/>
      <c r="FUL4" s="6"/>
      <c r="FUM4" s="6"/>
      <c r="FUN4" s="6"/>
      <c r="FUO4" s="6"/>
      <c r="FUP4" s="6"/>
      <c r="FUQ4" s="6"/>
      <c r="FUR4" s="6"/>
      <c r="FUS4" s="6"/>
      <c r="FUT4" s="6"/>
      <c r="FUU4" s="6"/>
      <c r="FUV4" s="6"/>
      <c r="FUW4" s="6"/>
      <c r="FUX4" s="6"/>
      <c r="FUY4" s="6"/>
      <c r="FUZ4" s="6"/>
      <c r="FVA4" s="6"/>
      <c r="FVB4" s="6"/>
      <c r="FVC4" s="6"/>
      <c r="FVD4" s="6"/>
      <c r="FVE4" s="6"/>
      <c r="FVF4" s="6"/>
      <c r="FVG4" s="6"/>
      <c r="FVH4" s="6"/>
      <c r="FVI4" s="6"/>
      <c r="FVJ4" s="6"/>
      <c r="FVK4" s="6"/>
      <c r="FVL4" s="6"/>
      <c r="FVM4" s="6"/>
      <c r="FVN4" s="6"/>
      <c r="FVO4" s="6"/>
      <c r="FVP4" s="6"/>
      <c r="FVQ4" s="6"/>
      <c r="FVR4" s="6"/>
      <c r="FVS4" s="6"/>
      <c r="FVT4" s="6"/>
      <c r="FVU4" s="6"/>
      <c r="FVV4" s="6"/>
      <c r="FVW4" s="6"/>
      <c r="FVX4" s="6"/>
      <c r="FVY4" s="6"/>
      <c r="FVZ4" s="6"/>
      <c r="FWA4" s="6"/>
      <c r="FWB4" s="6"/>
      <c r="FWC4" s="6"/>
      <c r="FWD4" s="6"/>
      <c r="FWE4" s="6"/>
      <c r="FWF4" s="6"/>
      <c r="FWG4" s="6"/>
      <c r="FWH4" s="6"/>
      <c r="FWI4" s="6"/>
      <c r="FWJ4" s="6"/>
      <c r="FWK4" s="6"/>
      <c r="FWL4" s="6"/>
      <c r="FWM4" s="6"/>
      <c r="FWN4" s="6"/>
      <c r="FWO4" s="6"/>
      <c r="FWP4" s="6"/>
      <c r="FWQ4" s="6"/>
      <c r="FWR4" s="6"/>
      <c r="FWS4" s="6"/>
      <c r="FWT4" s="6"/>
      <c r="FWU4" s="6"/>
      <c r="FWV4" s="6"/>
      <c r="FWW4" s="6"/>
      <c r="FWX4" s="6"/>
      <c r="FWY4" s="6"/>
      <c r="FWZ4" s="6"/>
      <c r="FXA4" s="6"/>
      <c r="FXB4" s="6"/>
      <c r="FXC4" s="6"/>
      <c r="FXD4" s="6"/>
      <c r="FXE4" s="6"/>
      <c r="FXF4" s="6"/>
      <c r="FXG4" s="6"/>
      <c r="FXH4" s="6"/>
      <c r="FXI4" s="6"/>
      <c r="FXJ4" s="6"/>
      <c r="FXK4" s="6"/>
      <c r="FXL4" s="6"/>
      <c r="FXM4" s="6"/>
      <c r="FXN4" s="6"/>
      <c r="FXO4" s="6"/>
      <c r="FXP4" s="6"/>
      <c r="FXQ4" s="6"/>
      <c r="FXR4" s="6"/>
      <c r="FXS4" s="6"/>
      <c r="FXT4" s="6"/>
      <c r="FXU4" s="6"/>
      <c r="FXV4" s="6"/>
      <c r="FXW4" s="6"/>
      <c r="FXX4" s="6"/>
      <c r="FXY4" s="6"/>
      <c r="FXZ4" s="6"/>
      <c r="FYA4" s="6"/>
      <c r="FYB4" s="6"/>
      <c r="FYC4" s="6"/>
      <c r="FYD4" s="6"/>
      <c r="FYE4" s="6"/>
      <c r="FYF4" s="6"/>
      <c r="FYG4" s="6"/>
      <c r="FYH4" s="6"/>
      <c r="FYI4" s="6"/>
      <c r="FYJ4" s="6"/>
      <c r="FYK4" s="6"/>
      <c r="FYL4" s="6"/>
      <c r="FYM4" s="6"/>
      <c r="FYN4" s="6"/>
      <c r="FYO4" s="6"/>
      <c r="FYP4" s="6"/>
      <c r="FYQ4" s="6"/>
      <c r="FYR4" s="6"/>
      <c r="FYS4" s="6"/>
      <c r="FYT4" s="6"/>
      <c r="FYU4" s="6"/>
      <c r="FYV4" s="6"/>
      <c r="FYW4" s="6"/>
      <c r="FYX4" s="6"/>
      <c r="FYY4" s="6"/>
      <c r="FYZ4" s="6"/>
      <c r="FZA4" s="6"/>
      <c r="FZB4" s="6"/>
      <c r="FZC4" s="6"/>
      <c r="FZD4" s="6"/>
      <c r="FZE4" s="6"/>
      <c r="FZF4" s="6"/>
      <c r="FZG4" s="6"/>
      <c r="FZH4" s="6"/>
      <c r="FZI4" s="6"/>
      <c r="FZJ4" s="6"/>
      <c r="FZK4" s="6"/>
      <c r="FZL4" s="6"/>
      <c r="FZM4" s="6"/>
      <c r="FZN4" s="6"/>
      <c r="FZO4" s="6"/>
      <c r="FZP4" s="6"/>
      <c r="FZQ4" s="6"/>
      <c r="FZR4" s="6"/>
      <c r="FZS4" s="6"/>
      <c r="FZT4" s="6"/>
      <c r="FZU4" s="6"/>
      <c r="FZV4" s="6"/>
      <c r="FZW4" s="6"/>
      <c r="FZX4" s="6"/>
      <c r="FZY4" s="6"/>
      <c r="FZZ4" s="6"/>
      <c r="GAA4" s="6"/>
      <c r="GAB4" s="6"/>
      <c r="GAC4" s="6"/>
      <c r="GAD4" s="6"/>
      <c r="GAE4" s="6"/>
      <c r="GAF4" s="6"/>
      <c r="GAG4" s="6"/>
      <c r="GAH4" s="6"/>
      <c r="GAI4" s="6"/>
      <c r="GAJ4" s="6"/>
      <c r="GAK4" s="6"/>
      <c r="GAL4" s="6"/>
      <c r="GAM4" s="6"/>
      <c r="GAN4" s="6"/>
      <c r="GAO4" s="6"/>
      <c r="GAP4" s="6"/>
      <c r="GAQ4" s="6"/>
      <c r="GAR4" s="6"/>
      <c r="GAS4" s="6"/>
      <c r="GAT4" s="6"/>
      <c r="GAU4" s="6"/>
      <c r="GAV4" s="6"/>
      <c r="GAW4" s="6"/>
      <c r="GAX4" s="6"/>
      <c r="GAY4" s="6"/>
      <c r="GAZ4" s="6"/>
      <c r="GBA4" s="6"/>
      <c r="GBB4" s="6"/>
      <c r="GBC4" s="6"/>
      <c r="GBD4" s="6"/>
      <c r="GBE4" s="6"/>
      <c r="GBF4" s="6"/>
      <c r="GBG4" s="6"/>
      <c r="GBH4" s="6"/>
      <c r="GBI4" s="6"/>
      <c r="GBJ4" s="6"/>
      <c r="GBK4" s="6"/>
      <c r="GBL4" s="6"/>
      <c r="GBM4" s="6"/>
      <c r="GBN4" s="6"/>
      <c r="GBO4" s="6"/>
      <c r="GBP4" s="6"/>
      <c r="GBQ4" s="6"/>
      <c r="GBR4" s="6"/>
      <c r="GBS4" s="6"/>
      <c r="GBT4" s="6"/>
      <c r="GBU4" s="6"/>
      <c r="GBV4" s="6"/>
      <c r="GBW4" s="6"/>
      <c r="GBX4" s="6"/>
      <c r="GBY4" s="6"/>
      <c r="GBZ4" s="6"/>
      <c r="GCA4" s="6"/>
      <c r="GCB4" s="6"/>
      <c r="GCC4" s="6"/>
      <c r="GCD4" s="6"/>
      <c r="GCE4" s="6"/>
      <c r="GCF4" s="6"/>
      <c r="GCG4" s="6"/>
      <c r="GCH4" s="6"/>
      <c r="GCI4" s="6"/>
      <c r="GCJ4" s="6"/>
      <c r="GCK4" s="6"/>
      <c r="GCL4" s="6"/>
      <c r="GCM4" s="6"/>
      <c r="GCN4" s="6"/>
      <c r="GCO4" s="6"/>
      <c r="GCP4" s="6"/>
      <c r="GCQ4" s="6"/>
      <c r="GCR4" s="6"/>
      <c r="GCS4" s="6"/>
      <c r="GCT4" s="6"/>
      <c r="GCU4" s="6"/>
      <c r="GCV4" s="6"/>
      <c r="GCW4" s="6"/>
      <c r="GCX4" s="6"/>
      <c r="GCY4" s="6"/>
      <c r="GCZ4" s="6"/>
      <c r="GDA4" s="6"/>
      <c r="GDB4" s="6"/>
      <c r="GDC4" s="6"/>
      <c r="GDD4" s="6"/>
      <c r="GDE4" s="6"/>
      <c r="GDF4" s="6"/>
      <c r="GDG4" s="6"/>
      <c r="GDH4" s="6"/>
      <c r="GDI4" s="6"/>
      <c r="GDJ4" s="6"/>
      <c r="GDK4" s="6"/>
      <c r="GDL4" s="6"/>
      <c r="GDM4" s="6"/>
      <c r="GDN4" s="6"/>
      <c r="GDO4" s="6"/>
      <c r="GDP4" s="6"/>
      <c r="GDQ4" s="6"/>
      <c r="GDR4" s="6"/>
      <c r="GDS4" s="6"/>
      <c r="GDT4" s="6"/>
      <c r="GDU4" s="6"/>
      <c r="GDV4" s="6"/>
      <c r="GDW4" s="6"/>
      <c r="GDX4" s="6"/>
      <c r="GDY4" s="6"/>
      <c r="GDZ4" s="6"/>
      <c r="GEA4" s="6"/>
      <c r="GEB4" s="6"/>
      <c r="GEC4" s="6"/>
      <c r="GED4" s="6"/>
      <c r="GEE4" s="6"/>
      <c r="GEF4" s="6"/>
      <c r="GEG4" s="6"/>
      <c r="GEH4" s="6"/>
      <c r="GEI4" s="6"/>
      <c r="GEJ4" s="6"/>
      <c r="GEK4" s="6"/>
      <c r="GEL4" s="6"/>
      <c r="GEM4" s="6"/>
      <c r="GEN4" s="6"/>
      <c r="GEO4" s="6"/>
      <c r="GEP4" s="6"/>
      <c r="GEQ4" s="6"/>
      <c r="GER4" s="6"/>
      <c r="GES4" s="6"/>
      <c r="GET4" s="6"/>
      <c r="GEU4" s="6"/>
      <c r="GEV4" s="6"/>
      <c r="GEW4" s="6"/>
      <c r="GEX4" s="6"/>
      <c r="GEY4" s="6"/>
      <c r="GEZ4" s="6"/>
      <c r="GFA4" s="6"/>
      <c r="GFB4" s="6"/>
      <c r="GFC4" s="6"/>
      <c r="GFD4" s="6"/>
      <c r="GFE4" s="6"/>
      <c r="GFF4" s="6"/>
      <c r="GFG4" s="6"/>
      <c r="GFH4" s="6"/>
      <c r="GFI4" s="6"/>
      <c r="GFJ4" s="6"/>
      <c r="GFK4" s="6"/>
      <c r="GFL4" s="6"/>
      <c r="GFM4" s="6"/>
      <c r="GFN4" s="6"/>
      <c r="GFO4" s="6"/>
      <c r="GFP4" s="6"/>
      <c r="GFQ4" s="6"/>
      <c r="GFR4" s="6"/>
      <c r="GFS4" s="6"/>
      <c r="GFT4" s="6"/>
      <c r="GFU4" s="6"/>
      <c r="GFV4" s="6"/>
      <c r="GFW4" s="6"/>
      <c r="GFX4" s="6"/>
      <c r="GFY4" s="6"/>
      <c r="GFZ4" s="6"/>
      <c r="GGA4" s="6"/>
      <c r="GGB4" s="6"/>
      <c r="GGC4" s="6"/>
      <c r="GGD4" s="6"/>
      <c r="GGE4" s="6"/>
      <c r="GGF4" s="6"/>
      <c r="GGG4" s="6"/>
      <c r="GGH4" s="6"/>
      <c r="GGI4" s="6"/>
      <c r="GGJ4" s="6"/>
      <c r="GGK4" s="6"/>
      <c r="GGL4" s="6"/>
      <c r="GGM4" s="6"/>
      <c r="GGN4" s="6"/>
      <c r="GGO4" s="6"/>
      <c r="GGP4" s="6"/>
      <c r="GGQ4" s="6"/>
      <c r="GGR4" s="6"/>
      <c r="GGS4" s="6"/>
      <c r="GGT4" s="6"/>
      <c r="GGU4" s="6"/>
      <c r="GGV4" s="6"/>
      <c r="GGW4" s="6"/>
      <c r="GGX4" s="6"/>
      <c r="GGY4" s="6"/>
      <c r="GGZ4" s="6"/>
      <c r="GHA4" s="6"/>
      <c r="GHB4" s="6"/>
      <c r="GHC4" s="6"/>
      <c r="GHD4" s="6"/>
      <c r="GHE4" s="6"/>
      <c r="GHF4" s="6"/>
      <c r="GHG4" s="6"/>
      <c r="GHH4" s="6"/>
      <c r="GHI4" s="6"/>
      <c r="GHJ4" s="6"/>
      <c r="GHK4" s="6"/>
      <c r="GHL4" s="6"/>
      <c r="GHM4" s="6"/>
      <c r="GHN4" s="6"/>
      <c r="GHO4" s="6"/>
      <c r="GHP4" s="6"/>
      <c r="GHQ4" s="6"/>
      <c r="GHR4" s="6"/>
      <c r="GHS4" s="6"/>
      <c r="GHT4" s="6"/>
      <c r="GHU4" s="6"/>
      <c r="GHV4" s="6"/>
      <c r="GHW4" s="6"/>
      <c r="GHX4" s="6"/>
      <c r="GHY4" s="6"/>
      <c r="GHZ4" s="6"/>
      <c r="GIA4" s="6"/>
      <c r="GIB4" s="6"/>
      <c r="GIC4" s="6"/>
      <c r="GID4" s="6"/>
      <c r="GIE4" s="6"/>
      <c r="GIF4" s="6"/>
      <c r="GIG4" s="6"/>
      <c r="GIH4" s="6"/>
      <c r="GII4" s="6"/>
      <c r="GIJ4" s="6"/>
      <c r="GIK4" s="6"/>
      <c r="GIL4" s="6"/>
      <c r="GIM4" s="6"/>
      <c r="GIN4" s="6"/>
      <c r="GIO4" s="6"/>
      <c r="GIP4" s="6"/>
      <c r="GIQ4" s="6"/>
      <c r="GIR4" s="6"/>
      <c r="GIS4" s="6"/>
      <c r="GIT4" s="6"/>
      <c r="GIU4" s="6"/>
      <c r="GIV4" s="6"/>
      <c r="GIW4" s="6"/>
      <c r="GIX4" s="6"/>
      <c r="GIY4" s="6"/>
      <c r="GIZ4" s="6"/>
      <c r="GJA4" s="6"/>
      <c r="GJB4" s="6"/>
      <c r="GJC4" s="6"/>
      <c r="GJD4" s="6"/>
      <c r="GJE4" s="6"/>
      <c r="GJF4" s="6"/>
      <c r="GJG4" s="6"/>
      <c r="GJH4" s="6"/>
      <c r="GJI4" s="6"/>
      <c r="GJJ4" s="6"/>
      <c r="GJK4" s="6"/>
      <c r="GJL4" s="6"/>
      <c r="GJM4" s="6"/>
      <c r="GJN4" s="6"/>
      <c r="GJO4" s="6"/>
      <c r="GJP4" s="6"/>
      <c r="GJQ4" s="6"/>
      <c r="GJR4" s="6"/>
      <c r="GJS4" s="6"/>
      <c r="GJT4" s="6"/>
      <c r="GJU4" s="6"/>
      <c r="GJV4" s="6"/>
      <c r="GJW4" s="6"/>
      <c r="GJX4" s="6"/>
      <c r="GJY4" s="6"/>
      <c r="GJZ4" s="6"/>
      <c r="GKA4" s="6"/>
      <c r="GKB4" s="6"/>
      <c r="GKC4" s="6"/>
      <c r="GKD4" s="6"/>
      <c r="GKE4" s="6"/>
      <c r="GKF4" s="6"/>
      <c r="GKG4" s="6"/>
      <c r="GKH4" s="6"/>
      <c r="GKI4" s="6"/>
      <c r="GKJ4" s="6"/>
      <c r="GKK4" s="6"/>
      <c r="GKL4" s="6"/>
      <c r="GKM4" s="6"/>
      <c r="GKN4" s="6"/>
      <c r="GKO4" s="6"/>
      <c r="GKP4" s="6"/>
      <c r="GKQ4" s="6"/>
      <c r="GKR4" s="6"/>
      <c r="GKS4" s="6"/>
      <c r="GKT4" s="6"/>
      <c r="GKU4" s="6"/>
      <c r="GKV4" s="6"/>
      <c r="GKW4" s="6"/>
      <c r="GKX4" s="6"/>
      <c r="GKY4" s="6"/>
      <c r="GKZ4" s="6"/>
      <c r="GLA4" s="6"/>
      <c r="GLB4" s="6"/>
      <c r="GLC4" s="6"/>
      <c r="GLD4" s="6"/>
      <c r="GLE4" s="6"/>
      <c r="GLF4" s="6"/>
      <c r="GLG4" s="6"/>
      <c r="GLH4" s="6"/>
      <c r="GLI4" s="6"/>
      <c r="GLJ4" s="6"/>
      <c r="GLK4" s="6"/>
      <c r="GLL4" s="6"/>
      <c r="GLM4" s="6"/>
      <c r="GLN4" s="6"/>
      <c r="GLO4" s="6"/>
      <c r="GLP4" s="6"/>
      <c r="GLQ4" s="6"/>
      <c r="GLR4" s="6"/>
      <c r="GLS4" s="6"/>
      <c r="GLT4" s="6"/>
      <c r="GLU4" s="6"/>
      <c r="GLV4" s="6"/>
      <c r="GLW4" s="6"/>
      <c r="GLX4" s="6"/>
      <c r="GLY4" s="6"/>
      <c r="GLZ4" s="6"/>
      <c r="GMA4" s="6"/>
      <c r="GMB4" s="6"/>
      <c r="GMC4" s="6"/>
      <c r="GMD4" s="6"/>
      <c r="GME4" s="6"/>
      <c r="GMF4" s="6"/>
      <c r="GMG4" s="6"/>
      <c r="GMH4" s="6"/>
      <c r="GMI4" s="6"/>
      <c r="GMJ4" s="6"/>
      <c r="GMK4" s="6"/>
      <c r="GML4" s="6"/>
      <c r="GMM4" s="6"/>
      <c r="GMN4" s="6"/>
      <c r="GMO4" s="6"/>
      <c r="GMP4" s="6"/>
      <c r="GMQ4" s="6"/>
      <c r="GMR4" s="6"/>
      <c r="GMS4" s="6"/>
      <c r="GMT4" s="6"/>
      <c r="GMU4" s="6"/>
      <c r="GMV4" s="6"/>
      <c r="GMW4" s="6"/>
      <c r="GMX4" s="6"/>
      <c r="GMY4" s="6"/>
      <c r="GMZ4" s="6"/>
      <c r="GNA4" s="6"/>
      <c r="GNB4" s="6"/>
      <c r="GNC4" s="6"/>
      <c r="GND4" s="6"/>
      <c r="GNE4" s="6"/>
      <c r="GNF4" s="6"/>
      <c r="GNG4" s="6"/>
      <c r="GNH4" s="6"/>
      <c r="GNI4" s="6"/>
      <c r="GNJ4" s="6"/>
      <c r="GNK4" s="6"/>
      <c r="GNL4" s="6"/>
      <c r="GNM4" s="6"/>
      <c r="GNN4" s="6"/>
      <c r="GNO4" s="6"/>
      <c r="GNP4" s="6"/>
      <c r="GNQ4" s="6"/>
      <c r="GNR4" s="6"/>
      <c r="GNS4" s="6"/>
      <c r="GNT4" s="6"/>
      <c r="GNU4" s="6"/>
      <c r="GNV4" s="6"/>
      <c r="GNW4" s="6"/>
      <c r="GNX4" s="6"/>
      <c r="GNY4" s="6"/>
      <c r="GNZ4" s="6"/>
      <c r="GOA4" s="6"/>
      <c r="GOB4" s="6"/>
      <c r="GOC4" s="6"/>
      <c r="GOD4" s="6"/>
      <c r="GOE4" s="6"/>
      <c r="GOF4" s="6"/>
      <c r="GOG4" s="6"/>
      <c r="GOH4" s="6"/>
      <c r="GOI4" s="6"/>
      <c r="GOJ4" s="6"/>
      <c r="GOK4" s="6"/>
      <c r="GOL4" s="6"/>
      <c r="GOM4" s="6"/>
      <c r="GON4" s="6"/>
      <c r="GOO4" s="6"/>
      <c r="GOP4" s="6"/>
      <c r="GOQ4" s="6"/>
      <c r="GOR4" s="6"/>
      <c r="GOS4" s="6"/>
      <c r="GOT4" s="6"/>
      <c r="GOU4" s="6"/>
      <c r="GOV4" s="6"/>
      <c r="GOW4" s="6"/>
      <c r="GOX4" s="6"/>
      <c r="GOY4" s="6"/>
      <c r="GOZ4" s="6"/>
      <c r="GPA4" s="6"/>
      <c r="GPB4" s="6"/>
      <c r="GPC4" s="6"/>
      <c r="GPD4" s="6"/>
      <c r="GPE4" s="6"/>
      <c r="GPF4" s="6"/>
      <c r="GPG4" s="6"/>
      <c r="GPH4" s="6"/>
      <c r="GPI4" s="6"/>
      <c r="GPJ4" s="6"/>
      <c r="GPK4" s="6"/>
      <c r="GPL4" s="6"/>
      <c r="GPM4" s="6"/>
      <c r="GPN4" s="6"/>
      <c r="GPO4" s="6"/>
      <c r="GPP4" s="6"/>
      <c r="GPQ4" s="6"/>
      <c r="GPR4" s="6"/>
      <c r="GPS4" s="6"/>
      <c r="GPT4" s="6"/>
      <c r="GPU4" s="6"/>
      <c r="GPV4" s="6"/>
      <c r="GPW4" s="6"/>
      <c r="GPX4" s="6"/>
      <c r="GPY4" s="6"/>
      <c r="GPZ4" s="6"/>
      <c r="GQA4" s="6"/>
      <c r="GQB4" s="6"/>
      <c r="GQC4" s="6"/>
      <c r="GQD4" s="6"/>
      <c r="GQE4" s="6"/>
      <c r="GQF4" s="6"/>
      <c r="GQG4" s="6"/>
      <c r="GQH4" s="6"/>
      <c r="GQI4" s="6"/>
      <c r="GQJ4" s="6"/>
      <c r="GQK4" s="6"/>
      <c r="GQL4" s="6"/>
      <c r="GQM4" s="6"/>
      <c r="GQN4" s="6"/>
      <c r="GQO4" s="6"/>
      <c r="GQP4" s="6"/>
      <c r="GQQ4" s="6"/>
      <c r="GQR4" s="6"/>
      <c r="GQS4" s="6"/>
      <c r="GQT4" s="6"/>
      <c r="GQU4" s="6"/>
      <c r="GQV4" s="6"/>
      <c r="GQW4" s="6"/>
      <c r="GQX4" s="6"/>
      <c r="GQY4" s="6"/>
      <c r="GQZ4" s="6"/>
      <c r="GRA4" s="6"/>
      <c r="GRB4" s="6"/>
      <c r="GRC4" s="6"/>
      <c r="GRD4" s="6"/>
      <c r="GRE4" s="6"/>
      <c r="GRF4" s="6"/>
      <c r="GRG4" s="6"/>
      <c r="GRH4" s="6"/>
      <c r="GRI4" s="6"/>
      <c r="GRJ4" s="6"/>
      <c r="GRK4" s="6"/>
      <c r="GRL4" s="6"/>
      <c r="GRM4" s="6"/>
      <c r="GRN4" s="6"/>
      <c r="GRO4" s="6"/>
      <c r="GRP4" s="6"/>
      <c r="GRQ4" s="6"/>
      <c r="GRR4" s="6"/>
      <c r="GRS4" s="6"/>
      <c r="GRT4" s="6"/>
      <c r="GRU4" s="6"/>
      <c r="GRV4" s="6"/>
      <c r="GRW4" s="6"/>
      <c r="GRX4" s="6"/>
      <c r="GRY4" s="6"/>
      <c r="GRZ4" s="6"/>
      <c r="GSA4" s="6"/>
      <c r="GSB4" s="6"/>
      <c r="GSC4" s="6"/>
      <c r="GSD4" s="6"/>
      <c r="GSE4" s="6"/>
      <c r="GSF4" s="6"/>
      <c r="GSG4" s="6"/>
      <c r="GSH4" s="6"/>
      <c r="GSI4" s="6"/>
      <c r="GSJ4" s="6"/>
      <c r="GSK4" s="6"/>
      <c r="GSL4" s="6"/>
      <c r="GSM4" s="6"/>
      <c r="GSN4" s="6"/>
      <c r="GSO4" s="6"/>
      <c r="GSP4" s="6"/>
      <c r="GSQ4" s="6"/>
      <c r="GSR4" s="6"/>
      <c r="GSS4" s="6"/>
      <c r="GST4" s="6"/>
      <c r="GSU4" s="6"/>
      <c r="GSV4" s="6"/>
      <c r="GSW4" s="6"/>
      <c r="GSX4" s="6"/>
      <c r="GSY4" s="6"/>
      <c r="GSZ4" s="6"/>
      <c r="GTA4" s="6"/>
      <c r="GTB4" s="6"/>
      <c r="GTC4" s="6"/>
      <c r="GTD4" s="6"/>
      <c r="GTE4" s="6"/>
      <c r="GTF4" s="6"/>
      <c r="GTG4" s="6"/>
      <c r="GTH4" s="6"/>
      <c r="GTI4" s="6"/>
      <c r="GTJ4" s="6"/>
      <c r="GTK4" s="6"/>
      <c r="GTL4" s="6"/>
      <c r="GTM4" s="6"/>
      <c r="GTN4" s="6"/>
      <c r="GTO4" s="6"/>
      <c r="GTP4" s="6"/>
      <c r="GTQ4" s="6"/>
      <c r="GTR4" s="6"/>
      <c r="GTS4" s="6"/>
      <c r="GTT4" s="6"/>
      <c r="GTU4" s="6"/>
      <c r="GTV4" s="6"/>
      <c r="GTW4" s="6"/>
      <c r="GTX4" s="6"/>
      <c r="GTY4" s="6"/>
      <c r="GTZ4" s="6"/>
      <c r="GUA4" s="6"/>
      <c r="GUB4" s="6"/>
      <c r="GUC4" s="6"/>
      <c r="GUD4" s="6"/>
      <c r="GUE4" s="6"/>
      <c r="GUF4" s="6"/>
      <c r="GUG4" s="6"/>
      <c r="GUH4" s="6"/>
      <c r="GUI4" s="6"/>
      <c r="GUJ4" s="6"/>
      <c r="GUK4" s="6"/>
      <c r="GUL4" s="6"/>
      <c r="GUM4" s="6"/>
      <c r="GUN4" s="6"/>
      <c r="GUO4" s="6"/>
      <c r="GUP4" s="6"/>
      <c r="GUQ4" s="6"/>
      <c r="GUR4" s="6"/>
      <c r="GUS4" s="6"/>
      <c r="GUT4" s="6"/>
      <c r="GUU4" s="6"/>
      <c r="GUV4" s="6"/>
      <c r="GUW4" s="6"/>
      <c r="GUX4" s="6"/>
      <c r="GUY4" s="6"/>
      <c r="GUZ4" s="6"/>
      <c r="GVA4" s="6"/>
      <c r="GVB4" s="6"/>
      <c r="GVC4" s="6"/>
      <c r="GVD4" s="6"/>
      <c r="GVE4" s="6"/>
      <c r="GVF4" s="6"/>
      <c r="GVG4" s="6"/>
      <c r="GVH4" s="6"/>
      <c r="GVI4" s="6"/>
      <c r="GVJ4" s="6"/>
      <c r="GVK4" s="6"/>
      <c r="GVL4" s="6"/>
      <c r="GVM4" s="6"/>
      <c r="GVN4" s="6"/>
      <c r="GVO4" s="6"/>
      <c r="GVP4" s="6"/>
      <c r="GVQ4" s="6"/>
      <c r="GVR4" s="6"/>
      <c r="GVS4" s="6"/>
      <c r="GVT4" s="6"/>
      <c r="GVU4" s="6"/>
      <c r="GVV4" s="6"/>
      <c r="GVW4" s="6"/>
      <c r="GVX4" s="6"/>
      <c r="GVY4" s="6"/>
      <c r="GVZ4" s="6"/>
      <c r="GWA4" s="6"/>
      <c r="GWB4" s="6"/>
      <c r="GWC4" s="6"/>
      <c r="GWD4" s="6"/>
      <c r="GWE4" s="6"/>
      <c r="GWF4" s="6"/>
      <c r="GWG4" s="6"/>
      <c r="GWH4" s="6"/>
      <c r="GWI4" s="6"/>
      <c r="GWJ4" s="6"/>
      <c r="GWK4" s="6"/>
      <c r="GWL4" s="6"/>
      <c r="GWM4" s="6"/>
      <c r="GWN4" s="6"/>
      <c r="GWO4" s="6"/>
      <c r="GWP4" s="6"/>
      <c r="GWQ4" s="6"/>
      <c r="GWR4" s="6"/>
      <c r="GWS4" s="6"/>
      <c r="GWT4" s="6"/>
      <c r="GWU4" s="6"/>
      <c r="GWV4" s="6"/>
      <c r="GWW4" s="6"/>
      <c r="GWX4" s="6"/>
      <c r="GWY4" s="6"/>
      <c r="GWZ4" s="6"/>
      <c r="GXA4" s="6"/>
      <c r="GXB4" s="6"/>
      <c r="GXC4" s="6"/>
      <c r="GXD4" s="6"/>
      <c r="GXE4" s="6"/>
      <c r="GXF4" s="6"/>
      <c r="GXG4" s="6"/>
      <c r="GXH4" s="6"/>
      <c r="GXI4" s="6"/>
      <c r="GXJ4" s="6"/>
      <c r="GXK4" s="6"/>
      <c r="GXL4" s="6"/>
      <c r="GXM4" s="6"/>
      <c r="GXN4" s="6"/>
      <c r="GXO4" s="6"/>
      <c r="GXP4" s="6"/>
      <c r="GXQ4" s="6"/>
      <c r="GXR4" s="6"/>
      <c r="GXS4" s="6"/>
      <c r="GXT4" s="6"/>
      <c r="GXU4" s="6"/>
      <c r="GXV4" s="6"/>
      <c r="GXW4" s="6"/>
      <c r="GXX4" s="6"/>
      <c r="GXY4" s="6"/>
      <c r="GXZ4" s="6"/>
      <c r="GYA4" s="6"/>
      <c r="GYB4" s="6"/>
      <c r="GYC4" s="6"/>
      <c r="GYD4" s="6"/>
      <c r="GYE4" s="6"/>
      <c r="GYF4" s="6"/>
      <c r="GYG4" s="6"/>
      <c r="GYH4" s="6"/>
      <c r="GYI4" s="6"/>
      <c r="GYJ4" s="6"/>
      <c r="GYK4" s="6"/>
      <c r="GYL4" s="6"/>
      <c r="GYM4" s="6"/>
      <c r="GYN4" s="6"/>
      <c r="GYO4" s="6"/>
      <c r="GYP4" s="6"/>
      <c r="GYQ4" s="6"/>
      <c r="GYR4" s="6"/>
      <c r="GYS4" s="6"/>
      <c r="GYT4" s="6"/>
      <c r="GYU4" s="6"/>
      <c r="GYV4" s="6"/>
      <c r="GYW4" s="6"/>
      <c r="GYX4" s="6"/>
      <c r="GYY4" s="6"/>
      <c r="GYZ4" s="6"/>
      <c r="GZA4" s="6"/>
      <c r="GZB4" s="6"/>
      <c r="GZC4" s="6"/>
      <c r="GZD4" s="6"/>
      <c r="GZE4" s="6"/>
      <c r="GZF4" s="6"/>
      <c r="GZG4" s="6"/>
      <c r="GZH4" s="6"/>
      <c r="GZI4" s="6"/>
      <c r="GZJ4" s="6"/>
      <c r="GZK4" s="6"/>
      <c r="GZL4" s="6"/>
      <c r="GZM4" s="6"/>
      <c r="GZN4" s="6"/>
      <c r="GZO4" s="6"/>
      <c r="GZP4" s="6"/>
      <c r="GZQ4" s="6"/>
      <c r="GZR4" s="6"/>
      <c r="GZS4" s="6"/>
      <c r="GZT4" s="6"/>
      <c r="GZU4" s="6"/>
      <c r="GZV4" s="6"/>
      <c r="GZW4" s="6"/>
      <c r="GZX4" s="6"/>
      <c r="GZY4" s="6"/>
      <c r="GZZ4" s="6"/>
      <c r="HAA4" s="6"/>
      <c r="HAB4" s="6"/>
      <c r="HAC4" s="6"/>
      <c r="HAD4" s="6"/>
      <c r="HAE4" s="6"/>
      <c r="HAF4" s="6"/>
      <c r="HAG4" s="6"/>
      <c r="HAH4" s="6"/>
      <c r="HAI4" s="6"/>
      <c r="HAJ4" s="6"/>
      <c r="HAK4" s="6"/>
      <c r="HAL4" s="6"/>
      <c r="HAM4" s="6"/>
      <c r="HAN4" s="6"/>
      <c r="HAO4" s="6"/>
      <c r="HAP4" s="6"/>
      <c r="HAQ4" s="6"/>
      <c r="HAR4" s="6"/>
      <c r="HAS4" s="6"/>
      <c r="HAT4" s="6"/>
      <c r="HAU4" s="6"/>
      <c r="HAV4" s="6"/>
      <c r="HAW4" s="6"/>
      <c r="HAX4" s="6"/>
      <c r="HAY4" s="6"/>
      <c r="HAZ4" s="6"/>
      <c r="HBA4" s="6"/>
      <c r="HBB4" s="6"/>
      <c r="HBC4" s="6"/>
      <c r="HBD4" s="6"/>
      <c r="HBE4" s="6"/>
      <c r="HBF4" s="6"/>
      <c r="HBG4" s="6"/>
      <c r="HBH4" s="6"/>
      <c r="HBI4" s="6"/>
      <c r="HBJ4" s="6"/>
      <c r="HBK4" s="6"/>
      <c r="HBL4" s="6"/>
      <c r="HBM4" s="6"/>
      <c r="HBN4" s="6"/>
      <c r="HBO4" s="6"/>
      <c r="HBP4" s="6"/>
      <c r="HBQ4" s="6"/>
      <c r="HBR4" s="6"/>
      <c r="HBS4" s="6"/>
      <c r="HBT4" s="6"/>
      <c r="HBU4" s="6"/>
      <c r="HBV4" s="6"/>
      <c r="HBW4" s="6"/>
      <c r="HBX4" s="6"/>
      <c r="HBY4" s="6"/>
      <c r="HBZ4" s="6"/>
      <c r="HCA4" s="6"/>
      <c r="HCB4" s="6"/>
      <c r="HCC4" s="6"/>
      <c r="HCD4" s="6"/>
      <c r="HCE4" s="6"/>
      <c r="HCF4" s="6"/>
      <c r="HCG4" s="6"/>
      <c r="HCH4" s="6"/>
      <c r="HCI4" s="6"/>
      <c r="HCJ4" s="6"/>
      <c r="HCK4" s="6"/>
      <c r="HCL4" s="6"/>
      <c r="HCM4" s="6"/>
      <c r="HCN4" s="6"/>
      <c r="HCO4" s="6"/>
      <c r="HCP4" s="6"/>
      <c r="HCQ4" s="6"/>
      <c r="HCR4" s="6"/>
      <c r="HCS4" s="6"/>
      <c r="HCT4" s="6"/>
      <c r="HCU4" s="6"/>
      <c r="HCV4" s="6"/>
      <c r="HCW4" s="6"/>
      <c r="HCX4" s="6"/>
      <c r="HCY4" s="6"/>
      <c r="HCZ4" s="6"/>
      <c r="HDA4" s="6"/>
      <c r="HDB4" s="6"/>
      <c r="HDC4" s="6"/>
      <c r="HDD4" s="6"/>
      <c r="HDE4" s="6"/>
      <c r="HDF4" s="6"/>
      <c r="HDG4" s="6"/>
      <c r="HDH4" s="6"/>
      <c r="HDI4" s="6"/>
      <c r="HDJ4" s="6"/>
      <c r="HDK4" s="6"/>
      <c r="HDL4" s="6"/>
      <c r="HDM4" s="6"/>
      <c r="HDN4" s="6"/>
      <c r="HDO4" s="6"/>
      <c r="HDP4" s="6"/>
      <c r="HDQ4" s="6"/>
      <c r="HDR4" s="6"/>
      <c r="HDS4" s="6"/>
      <c r="HDT4" s="6"/>
      <c r="HDU4" s="6"/>
      <c r="HDV4" s="6"/>
      <c r="HDW4" s="6"/>
      <c r="HDX4" s="6"/>
      <c r="HDY4" s="6"/>
      <c r="HDZ4" s="6"/>
      <c r="HEA4" s="6"/>
      <c r="HEB4" s="6"/>
      <c r="HEC4" s="6"/>
      <c r="HED4" s="6"/>
      <c r="HEE4" s="6"/>
      <c r="HEF4" s="6"/>
      <c r="HEG4" s="6"/>
      <c r="HEH4" s="6"/>
      <c r="HEI4" s="6"/>
      <c r="HEJ4" s="6"/>
      <c r="HEK4" s="6"/>
      <c r="HEL4" s="6"/>
      <c r="HEM4" s="6"/>
      <c r="HEN4" s="6"/>
      <c r="HEO4" s="6"/>
      <c r="HEP4" s="6"/>
      <c r="HEQ4" s="6"/>
      <c r="HER4" s="6"/>
      <c r="HES4" s="6"/>
      <c r="HET4" s="6"/>
      <c r="HEU4" s="6"/>
      <c r="HEV4" s="6"/>
      <c r="HEW4" s="6"/>
      <c r="HEX4" s="6"/>
      <c r="HEY4" s="6"/>
      <c r="HEZ4" s="6"/>
      <c r="HFA4" s="6"/>
      <c r="HFB4" s="6"/>
      <c r="HFC4" s="6"/>
      <c r="HFD4" s="6"/>
      <c r="HFE4" s="6"/>
      <c r="HFF4" s="6"/>
      <c r="HFG4" s="6"/>
      <c r="HFH4" s="6"/>
      <c r="HFI4" s="6"/>
      <c r="HFJ4" s="6"/>
      <c r="HFK4" s="6"/>
      <c r="HFL4" s="6"/>
      <c r="HFM4" s="6"/>
      <c r="HFN4" s="6"/>
      <c r="HFO4" s="6"/>
      <c r="HFP4" s="6"/>
      <c r="HFQ4" s="6"/>
      <c r="HFR4" s="6"/>
      <c r="HFS4" s="6"/>
      <c r="HFT4" s="6"/>
      <c r="HFU4" s="6"/>
      <c r="HFV4" s="6"/>
      <c r="HFW4" s="6"/>
      <c r="HFX4" s="6"/>
      <c r="HFY4" s="6"/>
      <c r="HFZ4" s="6"/>
      <c r="HGA4" s="6"/>
      <c r="HGB4" s="6"/>
      <c r="HGC4" s="6"/>
      <c r="HGD4" s="6"/>
      <c r="HGE4" s="6"/>
      <c r="HGF4" s="6"/>
      <c r="HGG4" s="6"/>
      <c r="HGH4" s="6"/>
      <c r="HGI4" s="6"/>
      <c r="HGJ4" s="6"/>
      <c r="HGK4" s="6"/>
      <c r="HGL4" s="6"/>
      <c r="HGM4" s="6"/>
      <c r="HGN4" s="6"/>
      <c r="HGO4" s="6"/>
      <c r="HGP4" s="6"/>
      <c r="HGQ4" s="6"/>
      <c r="HGR4" s="6"/>
      <c r="HGS4" s="6"/>
      <c r="HGT4" s="6"/>
      <c r="HGU4" s="6"/>
      <c r="HGV4" s="6"/>
      <c r="HGW4" s="6"/>
      <c r="HGX4" s="6"/>
      <c r="HGY4" s="6"/>
      <c r="HGZ4" s="6"/>
      <c r="HHA4" s="6"/>
      <c r="HHB4" s="6"/>
      <c r="HHC4" s="6"/>
      <c r="HHD4" s="6"/>
      <c r="HHE4" s="6"/>
      <c r="HHF4" s="6"/>
      <c r="HHG4" s="6"/>
      <c r="HHH4" s="6"/>
      <c r="HHI4" s="6"/>
      <c r="HHJ4" s="6"/>
      <c r="HHK4" s="6"/>
      <c r="HHL4" s="6"/>
      <c r="HHM4" s="6"/>
      <c r="HHN4" s="6"/>
      <c r="HHO4" s="6"/>
      <c r="HHP4" s="6"/>
      <c r="HHQ4" s="6"/>
      <c r="HHR4" s="6"/>
      <c r="HHS4" s="6"/>
      <c r="HHT4" s="6"/>
      <c r="HHU4" s="6"/>
      <c r="HHV4" s="6"/>
      <c r="HHW4" s="6"/>
      <c r="HHX4" s="6"/>
      <c r="HHY4" s="6"/>
      <c r="HHZ4" s="6"/>
      <c r="HIA4" s="6"/>
      <c r="HIB4" s="6"/>
      <c r="HIC4" s="6"/>
      <c r="HID4" s="6"/>
      <c r="HIE4" s="6"/>
      <c r="HIF4" s="6"/>
      <c r="HIG4" s="6"/>
      <c r="HIH4" s="6"/>
      <c r="HII4" s="6"/>
      <c r="HIJ4" s="6"/>
      <c r="HIK4" s="6"/>
      <c r="HIL4" s="6"/>
      <c r="HIM4" s="6"/>
      <c r="HIN4" s="6"/>
      <c r="HIO4" s="6"/>
      <c r="HIP4" s="6"/>
      <c r="HIQ4" s="6"/>
      <c r="HIR4" s="6"/>
      <c r="HIS4" s="6"/>
      <c r="HIT4" s="6"/>
      <c r="HIU4" s="6"/>
      <c r="HIV4" s="6"/>
      <c r="HIW4" s="6"/>
      <c r="HIX4" s="6"/>
      <c r="HIY4" s="6"/>
      <c r="HIZ4" s="6"/>
      <c r="HJA4" s="6"/>
      <c r="HJB4" s="6"/>
      <c r="HJC4" s="6"/>
      <c r="HJD4" s="6"/>
      <c r="HJE4" s="6"/>
      <c r="HJF4" s="6"/>
      <c r="HJG4" s="6"/>
      <c r="HJH4" s="6"/>
      <c r="HJI4" s="6"/>
      <c r="HJJ4" s="6"/>
      <c r="HJK4" s="6"/>
      <c r="HJL4" s="6"/>
      <c r="HJM4" s="6"/>
      <c r="HJN4" s="6"/>
      <c r="HJO4" s="6"/>
      <c r="HJP4" s="6"/>
      <c r="HJQ4" s="6"/>
      <c r="HJR4" s="6"/>
      <c r="HJS4" s="6"/>
      <c r="HJT4" s="6"/>
      <c r="HJU4" s="6"/>
      <c r="HJV4" s="6"/>
      <c r="HJW4" s="6"/>
      <c r="HJX4" s="6"/>
      <c r="HJY4" s="6"/>
      <c r="HJZ4" s="6"/>
      <c r="HKA4" s="6"/>
      <c r="HKB4" s="6"/>
      <c r="HKC4" s="6"/>
      <c r="HKD4" s="6"/>
      <c r="HKE4" s="6"/>
      <c r="HKF4" s="6"/>
      <c r="HKG4" s="6"/>
      <c r="HKH4" s="6"/>
      <c r="HKI4" s="6"/>
      <c r="HKJ4" s="6"/>
      <c r="HKK4" s="6"/>
      <c r="HKL4" s="6"/>
      <c r="HKM4" s="6"/>
      <c r="HKN4" s="6"/>
      <c r="HKO4" s="6"/>
      <c r="HKP4" s="6"/>
      <c r="HKQ4" s="6"/>
      <c r="HKR4" s="6"/>
      <c r="HKS4" s="6"/>
      <c r="HKT4" s="6"/>
      <c r="HKU4" s="6"/>
      <c r="HKV4" s="6"/>
      <c r="HKW4" s="6"/>
      <c r="HKX4" s="6"/>
      <c r="HKY4" s="6"/>
      <c r="HKZ4" s="6"/>
      <c r="HLA4" s="6"/>
      <c r="HLB4" s="6"/>
      <c r="HLC4" s="6"/>
      <c r="HLD4" s="6"/>
      <c r="HLE4" s="6"/>
      <c r="HLF4" s="6"/>
      <c r="HLG4" s="6"/>
      <c r="HLH4" s="6"/>
      <c r="HLI4" s="6"/>
      <c r="HLJ4" s="6"/>
      <c r="HLK4" s="6"/>
      <c r="HLL4" s="6"/>
      <c r="HLM4" s="6"/>
      <c r="HLN4" s="6"/>
      <c r="HLO4" s="6"/>
      <c r="HLP4" s="6"/>
      <c r="HLQ4" s="6"/>
      <c r="HLR4" s="6"/>
      <c r="HLS4" s="6"/>
      <c r="HLT4" s="6"/>
      <c r="HLU4" s="6"/>
      <c r="HLV4" s="6"/>
      <c r="HLW4" s="6"/>
      <c r="HLX4" s="6"/>
      <c r="HLY4" s="6"/>
      <c r="HLZ4" s="6"/>
      <c r="HMA4" s="6"/>
      <c r="HMB4" s="6"/>
      <c r="HMC4" s="6"/>
      <c r="HMD4" s="6"/>
      <c r="HME4" s="6"/>
      <c r="HMF4" s="6"/>
      <c r="HMG4" s="6"/>
      <c r="HMH4" s="6"/>
      <c r="HMI4" s="6"/>
      <c r="HMJ4" s="6"/>
      <c r="HMK4" s="6"/>
      <c r="HML4" s="6"/>
      <c r="HMM4" s="6"/>
      <c r="HMN4" s="6"/>
      <c r="HMO4" s="6"/>
      <c r="HMP4" s="6"/>
      <c r="HMQ4" s="6"/>
      <c r="HMR4" s="6"/>
      <c r="HMS4" s="6"/>
      <c r="HMT4" s="6"/>
      <c r="HMU4" s="6"/>
      <c r="HMV4" s="6"/>
      <c r="HMW4" s="6"/>
      <c r="HMX4" s="6"/>
      <c r="HMY4" s="6"/>
      <c r="HMZ4" s="6"/>
      <c r="HNA4" s="6"/>
      <c r="HNB4" s="6"/>
      <c r="HNC4" s="6"/>
      <c r="HND4" s="6"/>
      <c r="HNE4" s="6"/>
      <c r="HNF4" s="6"/>
      <c r="HNG4" s="6"/>
      <c r="HNH4" s="6"/>
      <c r="HNI4" s="6"/>
      <c r="HNJ4" s="6"/>
      <c r="HNK4" s="6"/>
      <c r="HNL4" s="6"/>
      <c r="HNM4" s="6"/>
      <c r="HNN4" s="6"/>
      <c r="HNO4" s="6"/>
      <c r="HNP4" s="6"/>
      <c r="HNQ4" s="6"/>
      <c r="HNR4" s="6"/>
      <c r="HNS4" s="6"/>
      <c r="HNT4" s="6"/>
      <c r="HNU4" s="6"/>
      <c r="HNV4" s="6"/>
      <c r="HNW4" s="6"/>
      <c r="HNX4" s="6"/>
      <c r="HNY4" s="6"/>
      <c r="HNZ4" s="6"/>
      <c r="HOA4" s="6"/>
      <c r="HOB4" s="6"/>
      <c r="HOC4" s="6"/>
      <c r="HOD4" s="6"/>
      <c r="HOE4" s="6"/>
      <c r="HOF4" s="6"/>
      <c r="HOG4" s="6"/>
      <c r="HOH4" s="6"/>
      <c r="HOI4" s="6"/>
      <c r="HOJ4" s="6"/>
      <c r="HOK4" s="6"/>
      <c r="HOL4" s="6"/>
      <c r="HOM4" s="6"/>
      <c r="HON4" s="6"/>
      <c r="HOO4" s="6"/>
      <c r="HOP4" s="6"/>
      <c r="HOQ4" s="6"/>
      <c r="HOR4" s="6"/>
      <c r="HOS4" s="6"/>
      <c r="HOT4" s="6"/>
      <c r="HOU4" s="6"/>
      <c r="HOV4" s="6"/>
      <c r="HOW4" s="6"/>
      <c r="HOX4" s="6"/>
      <c r="HOY4" s="6"/>
      <c r="HOZ4" s="6"/>
      <c r="HPA4" s="6"/>
      <c r="HPB4" s="6"/>
      <c r="HPC4" s="6"/>
      <c r="HPD4" s="6"/>
      <c r="HPE4" s="6"/>
      <c r="HPF4" s="6"/>
      <c r="HPG4" s="6"/>
      <c r="HPH4" s="6"/>
      <c r="HPI4" s="6"/>
      <c r="HPJ4" s="6"/>
      <c r="HPK4" s="6"/>
      <c r="HPL4" s="6"/>
      <c r="HPM4" s="6"/>
      <c r="HPN4" s="6"/>
      <c r="HPO4" s="6"/>
      <c r="HPP4" s="6"/>
      <c r="HPQ4" s="6"/>
      <c r="HPR4" s="6"/>
      <c r="HPS4" s="6"/>
      <c r="HPT4" s="6"/>
      <c r="HPU4" s="6"/>
      <c r="HPV4" s="6"/>
      <c r="HPW4" s="6"/>
      <c r="HPX4" s="6"/>
      <c r="HPY4" s="6"/>
      <c r="HPZ4" s="6"/>
      <c r="HQA4" s="6"/>
      <c r="HQB4" s="6"/>
      <c r="HQC4" s="6"/>
      <c r="HQD4" s="6"/>
      <c r="HQE4" s="6"/>
      <c r="HQF4" s="6"/>
      <c r="HQG4" s="6"/>
      <c r="HQH4" s="6"/>
      <c r="HQI4" s="6"/>
      <c r="HQJ4" s="6"/>
      <c r="HQK4" s="6"/>
      <c r="HQL4" s="6"/>
      <c r="HQM4" s="6"/>
      <c r="HQN4" s="6"/>
      <c r="HQO4" s="6"/>
      <c r="HQP4" s="6"/>
      <c r="HQQ4" s="6"/>
      <c r="HQR4" s="6"/>
      <c r="HQS4" s="6"/>
      <c r="HQT4" s="6"/>
      <c r="HQU4" s="6"/>
      <c r="HQV4" s="6"/>
      <c r="HQW4" s="6"/>
      <c r="HQX4" s="6"/>
      <c r="HQY4" s="6"/>
      <c r="HQZ4" s="6"/>
      <c r="HRA4" s="6"/>
      <c r="HRB4" s="6"/>
      <c r="HRC4" s="6"/>
      <c r="HRD4" s="6"/>
      <c r="HRE4" s="6"/>
      <c r="HRF4" s="6"/>
      <c r="HRG4" s="6"/>
      <c r="HRH4" s="6"/>
      <c r="HRI4" s="6"/>
      <c r="HRJ4" s="6"/>
      <c r="HRK4" s="6"/>
      <c r="HRL4" s="6"/>
      <c r="HRM4" s="6"/>
      <c r="HRN4" s="6"/>
      <c r="HRO4" s="6"/>
      <c r="HRP4" s="6"/>
      <c r="HRQ4" s="6"/>
      <c r="HRR4" s="6"/>
      <c r="HRS4" s="6"/>
      <c r="HRT4" s="6"/>
      <c r="HRU4" s="6"/>
      <c r="HRV4" s="6"/>
      <c r="HRW4" s="6"/>
      <c r="HRX4" s="6"/>
      <c r="HRY4" s="6"/>
      <c r="HRZ4" s="6"/>
      <c r="HSA4" s="6"/>
      <c r="HSB4" s="6"/>
      <c r="HSC4" s="6"/>
      <c r="HSD4" s="6"/>
      <c r="HSE4" s="6"/>
      <c r="HSF4" s="6"/>
      <c r="HSG4" s="6"/>
      <c r="HSH4" s="6"/>
      <c r="HSI4" s="6"/>
      <c r="HSJ4" s="6"/>
      <c r="HSK4" s="6"/>
      <c r="HSL4" s="6"/>
      <c r="HSM4" s="6"/>
      <c r="HSN4" s="6"/>
      <c r="HSO4" s="6"/>
      <c r="HSP4" s="6"/>
      <c r="HSQ4" s="6"/>
      <c r="HSR4" s="6"/>
      <c r="HSS4" s="6"/>
      <c r="HST4" s="6"/>
      <c r="HSU4" s="6"/>
      <c r="HSV4" s="6"/>
      <c r="HSW4" s="6"/>
      <c r="HSX4" s="6"/>
      <c r="HSY4" s="6"/>
      <c r="HSZ4" s="6"/>
      <c r="HTA4" s="6"/>
      <c r="HTB4" s="6"/>
      <c r="HTC4" s="6"/>
      <c r="HTD4" s="6"/>
      <c r="HTE4" s="6"/>
      <c r="HTF4" s="6"/>
      <c r="HTG4" s="6"/>
      <c r="HTH4" s="6"/>
      <c r="HTI4" s="6"/>
      <c r="HTJ4" s="6"/>
      <c r="HTK4" s="6"/>
      <c r="HTL4" s="6"/>
      <c r="HTM4" s="6"/>
      <c r="HTN4" s="6"/>
      <c r="HTO4" s="6"/>
      <c r="HTP4" s="6"/>
      <c r="HTQ4" s="6"/>
      <c r="HTR4" s="6"/>
      <c r="HTS4" s="6"/>
      <c r="HTT4" s="6"/>
      <c r="HTU4" s="6"/>
      <c r="HTV4" s="6"/>
      <c r="HTW4" s="6"/>
      <c r="HTX4" s="6"/>
      <c r="HTY4" s="6"/>
      <c r="HTZ4" s="6"/>
      <c r="HUA4" s="6"/>
      <c r="HUB4" s="6"/>
      <c r="HUC4" s="6"/>
      <c r="HUD4" s="6"/>
      <c r="HUE4" s="6"/>
      <c r="HUF4" s="6"/>
      <c r="HUG4" s="6"/>
      <c r="HUH4" s="6"/>
      <c r="HUI4" s="6"/>
      <c r="HUJ4" s="6"/>
      <c r="HUK4" s="6"/>
      <c r="HUL4" s="6"/>
      <c r="HUM4" s="6"/>
      <c r="HUN4" s="6"/>
      <c r="HUO4" s="6"/>
      <c r="HUP4" s="6"/>
      <c r="HUQ4" s="6"/>
      <c r="HUR4" s="6"/>
      <c r="HUS4" s="6"/>
      <c r="HUT4" s="6"/>
      <c r="HUU4" s="6"/>
      <c r="HUV4" s="6"/>
      <c r="HUW4" s="6"/>
      <c r="HUX4" s="6"/>
      <c r="HUY4" s="6"/>
      <c r="HUZ4" s="6"/>
      <c r="HVA4" s="6"/>
      <c r="HVB4" s="6"/>
      <c r="HVC4" s="6"/>
      <c r="HVD4" s="6"/>
      <c r="HVE4" s="6"/>
      <c r="HVF4" s="6"/>
      <c r="HVG4" s="6"/>
      <c r="HVH4" s="6"/>
      <c r="HVI4" s="6"/>
      <c r="HVJ4" s="6"/>
      <c r="HVK4" s="6"/>
      <c r="HVL4" s="6"/>
      <c r="HVM4" s="6"/>
      <c r="HVN4" s="6"/>
      <c r="HVO4" s="6"/>
      <c r="HVP4" s="6"/>
      <c r="HVQ4" s="6"/>
      <c r="HVR4" s="6"/>
      <c r="HVS4" s="6"/>
      <c r="HVT4" s="6"/>
      <c r="HVU4" s="6"/>
      <c r="HVV4" s="6"/>
      <c r="HVW4" s="6"/>
      <c r="HVX4" s="6"/>
      <c r="HVY4" s="6"/>
      <c r="HVZ4" s="6"/>
      <c r="HWA4" s="6"/>
      <c r="HWB4" s="6"/>
      <c r="HWC4" s="6"/>
      <c r="HWD4" s="6"/>
      <c r="HWE4" s="6"/>
      <c r="HWF4" s="6"/>
      <c r="HWG4" s="6"/>
      <c r="HWH4" s="6"/>
      <c r="HWI4" s="6"/>
      <c r="HWJ4" s="6"/>
      <c r="HWK4" s="6"/>
      <c r="HWL4" s="6"/>
      <c r="HWM4" s="6"/>
      <c r="HWN4" s="6"/>
      <c r="HWO4" s="6"/>
      <c r="HWP4" s="6"/>
      <c r="HWQ4" s="6"/>
      <c r="HWR4" s="6"/>
      <c r="HWS4" s="6"/>
      <c r="HWT4" s="6"/>
      <c r="HWU4" s="6"/>
      <c r="HWV4" s="6"/>
      <c r="HWW4" s="6"/>
      <c r="HWX4" s="6"/>
      <c r="HWY4" s="6"/>
      <c r="HWZ4" s="6"/>
      <c r="HXA4" s="6"/>
      <c r="HXB4" s="6"/>
      <c r="HXC4" s="6"/>
      <c r="HXD4" s="6"/>
      <c r="HXE4" s="6"/>
      <c r="HXF4" s="6"/>
      <c r="HXG4" s="6"/>
      <c r="HXH4" s="6"/>
      <c r="HXI4" s="6"/>
      <c r="HXJ4" s="6"/>
      <c r="HXK4" s="6"/>
      <c r="HXL4" s="6"/>
      <c r="HXM4" s="6"/>
      <c r="HXN4" s="6"/>
      <c r="HXO4" s="6"/>
      <c r="HXP4" s="6"/>
      <c r="HXQ4" s="6"/>
      <c r="HXR4" s="6"/>
      <c r="HXS4" s="6"/>
      <c r="HXT4" s="6"/>
      <c r="HXU4" s="6"/>
      <c r="HXV4" s="6"/>
      <c r="HXW4" s="6"/>
      <c r="HXX4" s="6"/>
      <c r="HXY4" s="6"/>
      <c r="HXZ4" s="6"/>
      <c r="HYA4" s="6"/>
      <c r="HYB4" s="6"/>
      <c r="HYC4" s="6"/>
      <c r="HYD4" s="6"/>
      <c r="HYE4" s="6"/>
      <c r="HYF4" s="6"/>
      <c r="HYG4" s="6"/>
      <c r="HYH4" s="6"/>
      <c r="HYI4" s="6"/>
      <c r="HYJ4" s="6"/>
      <c r="HYK4" s="6"/>
      <c r="HYL4" s="6"/>
      <c r="HYM4" s="6"/>
      <c r="HYN4" s="6"/>
      <c r="HYO4" s="6"/>
      <c r="HYP4" s="6"/>
      <c r="HYQ4" s="6"/>
      <c r="HYR4" s="6"/>
      <c r="HYS4" s="6"/>
      <c r="HYT4" s="6"/>
      <c r="HYU4" s="6"/>
      <c r="HYV4" s="6"/>
      <c r="HYW4" s="6"/>
      <c r="HYX4" s="6"/>
      <c r="HYY4" s="6"/>
      <c r="HYZ4" s="6"/>
      <c r="HZA4" s="6"/>
      <c r="HZB4" s="6"/>
      <c r="HZC4" s="6"/>
      <c r="HZD4" s="6"/>
      <c r="HZE4" s="6"/>
      <c r="HZF4" s="6"/>
      <c r="HZG4" s="6"/>
      <c r="HZH4" s="6"/>
      <c r="HZI4" s="6"/>
      <c r="HZJ4" s="6"/>
      <c r="HZK4" s="6"/>
      <c r="HZL4" s="6"/>
      <c r="HZM4" s="6"/>
      <c r="HZN4" s="6"/>
      <c r="HZO4" s="6"/>
      <c r="HZP4" s="6"/>
      <c r="HZQ4" s="6"/>
      <c r="HZR4" s="6"/>
      <c r="HZS4" s="6"/>
      <c r="HZT4" s="6"/>
      <c r="HZU4" s="6"/>
      <c r="HZV4" s="6"/>
      <c r="HZW4" s="6"/>
      <c r="HZX4" s="6"/>
      <c r="HZY4" s="6"/>
      <c r="HZZ4" s="6"/>
      <c r="IAA4" s="6"/>
      <c r="IAB4" s="6"/>
      <c r="IAC4" s="6"/>
      <c r="IAD4" s="6"/>
      <c r="IAE4" s="6"/>
      <c r="IAF4" s="6"/>
      <c r="IAG4" s="6"/>
      <c r="IAH4" s="6"/>
      <c r="IAI4" s="6"/>
      <c r="IAJ4" s="6"/>
      <c r="IAK4" s="6"/>
      <c r="IAL4" s="6"/>
      <c r="IAM4" s="6"/>
      <c r="IAN4" s="6"/>
      <c r="IAO4" s="6"/>
      <c r="IAP4" s="6"/>
      <c r="IAQ4" s="6"/>
      <c r="IAR4" s="6"/>
      <c r="IAS4" s="6"/>
      <c r="IAT4" s="6"/>
      <c r="IAU4" s="6"/>
      <c r="IAV4" s="6"/>
      <c r="IAW4" s="6"/>
      <c r="IAX4" s="6"/>
      <c r="IAY4" s="6"/>
      <c r="IAZ4" s="6"/>
      <c r="IBA4" s="6"/>
      <c r="IBB4" s="6"/>
      <c r="IBC4" s="6"/>
      <c r="IBD4" s="6"/>
      <c r="IBE4" s="6"/>
      <c r="IBF4" s="6"/>
      <c r="IBG4" s="6"/>
      <c r="IBH4" s="6"/>
      <c r="IBI4" s="6"/>
      <c r="IBJ4" s="6"/>
      <c r="IBK4" s="6"/>
      <c r="IBL4" s="6"/>
      <c r="IBM4" s="6"/>
      <c r="IBN4" s="6"/>
      <c r="IBO4" s="6"/>
      <c r="IBP4" s="6"/>
      <c r="IBQ4" s="6"/>
      <c r="IBR4" s="6"/>
      <c r="IBS4" s="6"/>
      <c r="IBT4" s="6"/>
      <c r="IBU4" s="6"/>
      <c r="IBV4" s="6"/>
      <c r="IBW4" s="6"/>
      <c r="IBX4" s="6"/>
      <c r="IBY4" s="6"/>
      <c r="IBZ4" s="6"/>
      <c r="ICA4" s="6"/>
      <c r="ICB4" s="6"/>
      <c r="ICC4" s="6"/>
      <c r="ICD4" s="6"/>
      <c r="ICE4" s="6"/>
      <c r="ICF4" s="6"/>
      <c r="ICG4" s="6"/>
      <c r="ICH4" s="6"/>
      <c r="ICI4" s="6"/>
      <c r="ICJ4" s="6"/>
      <c r="ICK4" s="6"/>
      <c r="ICL4" s="6"/>
      <c r="ICM4" s="6"/>
      <c r="ICN4" s="6"/>
      <c r="ICO4" s="6"/>
      <c r="ICP4" s="6"/>
      <c r="ICQ4" s="6"/>
      <c r="ICR4" s="6"/>
      <c r="ICS4" s="6"/>
      <c r="ICT4" s="6"/>
      <c r="ICU4" s="6"/>
      <c r="ICV4" s="6"/>
      <c r="ICW4" s="6"/>
      <c r="ICX4" s="6"/>
      <c r="ICY4" s="6"/>
      <c r="ICZ4" s="6"/>
      <c r="IDA4" s="6"/>
      <c r="IDB4" s="6"/>
      <c r="IDC4" s="6"/>
      <c r="IDD4" s="6"/>
      <c r="IDE4" s="6"/>
      <c r="IDF4" s="6"/>
      <c r="IDG4" s="6"/>
      <c r="IDH4" s="6"/>
      <c r="IDI4" s="6"/>
      <c r="IDJ4" s="6"/>
      <c r="IDK4" s="6"/>
      <c r="IDL4" s="6"/>
      <c r="IDM4" s="6"/>
      <c r="IDN4" s="6"/>
      <c r="IDO4" s="6"/>
      <c r="IDP4" s="6"/>
      <c r="IDQ4" s="6"/>
      <c r="IDR4" s="6"/>
      <c r="IDS4" s="6"/>
      <c r="IDT4" s="6"/>
      <c r="IDU4" s="6"/>
      <c r="IDV4" s="6"/>
      <c r="IDW4" s="6"/>
      <c r="IDX4" s="6"/>
      <c r="IDY4" s="6"/>
      <c r="IDZ4" s="6"/>
      <c r="IEA4" s="6"/>
      <c r="IEB4" s="6"/>
      <c r="IEC4" s="6"/>
      <c r="IED4" s="6"/>
      <c r="IEE4" s="6"/>
      <c r="IEF4" s="6"/>
      <c r="IEG4" s="6"/>
      <c r="IEH4" s="6"/>
      <c r="IEI4" s="6"/>
      <c r="IEJ4" s="6"/>
      <c r="IEK4" s="6"/>
      <c r="IEL4" s="6"/>
      <c r="IEM4" s="6"/>
      <c r="IEN4" s="6"/>
      <c r="IEO4" s="6"/>
      <c r="IEP4" s="6"/>
      <c r="IEQ4" s="6"/>
      <c r="IER4" s="6"/>
      <c r="IES4" s="6"/>
      <c r="IET4" s="6"/>
      <c r="IEU4" s="6"/>
      <c r="IEV4" s="6"/>
      <c r="IEW4" s="6"/>
      <c r="IEX4" s="6"/>
      <c r="IEY4" s="6"/>
      <c r="IEZ4" s="6"/>
      <c r="IFA4" s="6"/>
      <c r="IFB4" s="6"/>
      <c r="IFC4" s="6"/>
      <c r="IFD4" s="6"/>
      <c r="IFE4" s="6"/>
      <c r="IFF4" s="6"/>
      <c r="IFG4" s="6"/>
      <c r="IFH4" s="6"/>
      <c r="IFI4" s="6"/>
      <c r="IFJ4" s="6"/>
      <c r="IFK4" s="6"/>
      <c r="IFL4" s="6"/>
      <c r="IFM4" s="6"/>
      <c r="IFN4" s="6"/>
      <c r="IFO4" s="6"/>
      <c r="IFP4" s="6"/>
      <c r="IFQ4" s="6"/>
      <c r="IFR4" s="6"/>
      <c r="IFS4" s="6"/>
      <c r="IFT4" s="6"/>
      <c r="IFU4" s="6"/>
      <c r="IFV4" s="6"/>
      <c r="IFW4" s="6"/>
      <c r="IFX4" s="6"/>
      <c r="IFY4" s="6"/>
      <c r="IFZ4" s="6"/>
      <c r="IGA4" s="6"/>
      <c r="IGB4" s="6"/>
      <c r="IGC4" s="6"/>
      <c r="IGD4" s="6"/>
      <c r="IGE4" s="6"/>
      <c r="IGF4" s="6"/>
      <c r="IGG4" s="6"/>
      <c r="IGH4" s="6"/>
      <c r="IGI4" s="6"/>
      <c r="IGJ4" s="6"/>
      <c r="IGK4" s="6"/>
      <c r="IGL4" s="6"/>
      <c r="IGM4" s="6"/>
      <c r="IGN4" s="6"/>
      <c r="IGO4" s="6"/>
      <c r="IGP4" s="6"/>
      <c r="IGQ4" s="6"/>
      <c r="IGR4" s="6"/>
      <c r="IGS4" s="6"/>
      <c r="IGT4" s="6"/>
      <c r="IGU4" s="6"/>
      <c r="IGV4" s="6"/>
      <c r="IGW4" s="6"/>
      <c r="IGX4" s="6"/>
      <c r="IGY4" s="6"/>
      <c r="IGZ4" s="6"/>
      <c r="IHA4" s="6"/>
      <c r="IHB4" s="6"/>
      <c r="IHC4" s="6"/>
      <c r="IHD4" s="6"/>
      <c r="IHE4" s="6"/>
      <c r="IHF4" s="6"/>
      <c r="IHG4" s="6"/>
      <c r="IHH4" s="6"/>
      <c r="IHI4" s="6"/>
      <c r="IHJ4" s="6"/>
      <c r="IHK4" s="6"/>
      <c r="IHL4" s="6"/>
      <c r="IHM4" s="6"/>
      <c r="IHN4" s="6"/>
      <c r="IHO4" s="6"/>
      <c r="IHP4" s="6"/>
      <c r="IHQ4" s="6"/>
      <c r="IHR4" s="6"/>
      <c r="IHS4" s="6"/>
      <c r="IHT4" s="6"/>
      <c r="IHU4" s="6"/>
      <c r="IHV4" s="6"/>
      <c r="IHW4" s="6"/>
      <c r="IHX4" s="6"/>
      <c r="IHY4" s="6"/>
      <c r="IHZ4" s="6"/>
      <c r="IIA4" s="6"/>
      <c r="IIB4" s="6"/>
      <c r="IIC4" s="6"/>
      <c r="IID4" s="6"/>
      <c r="IIE4" s="6"/>
      <c r="IIF4" s="6"/>
      <c r="IIG4" s="6"/>
      <c r="IIH4" s="6"/>
      <c r="III4" s="6"/>
      <c r="IIJ4" s="6"/>
      <c r="IIK4" s="6"/>
      <c r="IIL4" s="6"/>
      <c r="IIM4" s="6"/>
      <c r="IIN4" s="6"/>
      <c r="IIO4" s="6"/>
      <c r="IIP4" s="6"/>
      <c r="IIQ4" s="6"/>
      <c r="IIR4" s="6"/>
      <c r="IIS4" s="6"/>
      <c r="IIT4" s="6"/>
      <c r="IIU4" s="6"/>
      <c r="IIV4" s="6"/>
      <c r="IIW4" s="6"/>
      <c r="IIX4" s="6"/>
      <c r="IIY4" s="6"/>
      <c r="IIZ4" s="6"/>
      <c r="IJA4" s="6"/>
      <c r="IJB4" s="6"/>
      <c r="IJC4" s="6"/>
      <c r="IJD4" s="6"/>
      <c r="IJE4" s="6"/>
      <c r="IJF4" s="6"/>
      <c r="IJG4" s="6"/>
      <c r="IJH4" s="6"/>
      <c r="IJI4" s="6"/>
      <c r="IJJ4" s="6"/>
      <c r="IJK4" s="6"/>
      <c r="IJL4" s="6"/>
      <c r="IJM4" s="6"/>
      <c r="IJN4" s="6"/>
      <c r="IJO4" s="6"/>
      <c r="IJP4" s="6"/>
      <c r="IJQ4" s="6"/>
      <c r="IJR4" s="6"/>
      <c r="IJS4" s="6"/>
      <c r="IJT4" s="6"/>
      <c r="IJU4" s="6"/>
      <c r="IJV4" s="6"/>
      <c r="IJW4" s="6"/>
      <c r="IJX4" s="6"/>
      <c r="IJY4" s="6"/>
      <c r="IJZ4" s="6"/>
      <c r="IKA4" s="6"/>
      <c r="IKB4" s="6"/>
      <c r="IKC4" s="6"/>
      <c r="IKD4" s="6"/>
      <c r="IKE4" s="6"/>
      <c r="IKF4" s="6"/>
      <c r="IKG4" s="6"/>
      <c r="IKH4" s="6"/>
      <c r="IKI4" s="6"/>
      <c r="IKJ4" s="6"/>
      <c r="IKK4" s="6"/>
      <c r="IKL4" s="6"/>
      <c r="IKM4" s="6"/>
      <c r="IKN4" s="6"/>
      <c r="IKO4" s="6"/>
      <c r="IKP4" s="6"/>
      <c r="IKQ4" s="6"/>
      <c r="IKR4" s="6"/>
      <c r="IKS4" s="6"/>
      <c r="IKT4" s="6"/>
      <c r="IKU4" s="6"/>
      <c r="IKV4" s="6"/>
      <c r="IKW4" s="6"/>
      <c r="IKX4" s="6"/>
      <c r="IKY4" s="6"/>
      <c r="IKZ4" s="6"/>
      <c r="ILA4" s="6"/>
      <c r="ILB4" s="6"/>
      <c r="ILC4" s="6"/>
      <c r="ILD4" s="6"/>
      <c r="ILE4" s="6"/>
      <c r="ILF4" s="6"/>
      <c r="ILG4" s="6"/>
      <c r="ILH4" s="6"/>
      <c r="ILI4" s="6"/>
      <c r="ILJ4" s="6"/>
      <c r="ILK4" s="6"/>
      <c r="ILL4" s="6"/>
      <c r="ILM4" s="6"/>
      <c r="ILN4" s="6"/>
      <c r="ILO4" s="6"/>
      <c r="ILP4" s="6"/>
      <c r="ILQ4" s="6"/>
      <c r="ILR4" s="6"/>
      <c r="ILS4" s="6"/>
      <c r="ILT4" s="6"/>
      <c r="ILU4" s="6"/>
      <c r="ILV4" s="6"/>
      <c r="ILW4" s="6"/>
      <c r="ILX4" s="6"/>
      <c r="ILY4" s="6"/>
      <c r="ILZ4" s="6"/>
      <c r="IMA4" s="6"/>
      <c r="IMB4" s="6"/>
      <c r="IMC4" s="6"/>
      <c r="IMD4" s="6"/>
      <c r="IME4" s="6"/>
      <c r="IMF4" s="6"/>
      <c r="IMG4" s="6"/>
      <c r="IMH4" s="6"/>
      <c r="IMI4" s="6"/>
      <c r="IMJ4" s="6"/>
      <c r="IMK4" s="6"/>
      <c r="IML4" s="6"/>
      <c r="IMM4" s="6"/>
      <c r="IMN4" s="6"/>
      <c r="IMO4" s="6"/>
      <c r="IMP4" s="6"/>
      <c r="IMQ4" s="6"/>
      <c r="IMR4" s="6"/>
      <c r="IMS4" s="6"/>
      <c r="IMT4" s="6"/>
      <c r="IMU4" s="6"/>
      <c r="IMV4" s="6"/>
      <c r="IMW4" s="6"/>
      <c r="IMX4" s="6"/>
      <c r="IMY4" s="6"/>
      <c r="IMZ4" s="6"/>
      <c r="INA4" s="6"/>
      <c r="INB4" s="6"/>
      <c r="INC4" s="6"/>
      <c r="IND4" s="6"/>
      <c r="INE4" s="6"/>
      <c r="INF4" s="6"/>
      <c r="ING4" s="6"/>
      <c r="INH4" s="6"/>
      <c r="INI4" s="6"/>
      <c r="INJ4" s="6"/>
      <c r="INK4" s="6"/>
      <c r="INL4" s="6"/>
      <c r="INM4" s="6"/>
      <c r="INN4" s="6"/>
      <c r="INO4" s="6"/>
      <c r="INP4" s="6"/>
      <c r="INQ4" s="6"/>
      <c r="INR4" s="6"/>
      <c r="INS4" s="6"/>
      <c r="INT4" s="6"/>
      <c r="INU4" s="6"/>
      <c r="INV4" s="6"/>
      <c r="INW4" s="6"/>
      <c r="INX4" s="6"/>
      <c r="INY4" s="6"/>
      <c r="INZ4" s="6"/>
      <c r="IOA4" s="6"/>
      <c r="IOB4" s="6"/>
      <c r="IOC4" s="6"/>
      <c r="IOD4" s="6"/>
      <c r="IOE4" s="6"/>
      <c r="IOF4" s="6"/>
      <c r="IOG4" s="6"/>
      <c r="IOH4" s="6"/>
      <c r="IOI4" s="6"/>
      <c r="IOJ4" s="6"/>
      <c r="IOK4" s="6"/>
      <c r="IOL4" s="6"/>
      <c r="IOM4" s="6"/>
      <c r="ION4" s="6"/>
      <c r="IOO4" s="6"/>
      <c r="IOP4" s="6"/>
      <c r="IOQ4" s="6"/>
      <c r="IOR4" s="6"/>
      <c r="IOS4" s="6"/>
      <c r="IOT4" s="6"/>
      <c r="IOU4" s="6"/>
      <c r="IOV4" s="6"/>
      <c r="IOW4" s="6"/>
      <c r="IOX4" s="6"/>
      <c r="IOY4" s="6"/>
      <c r="IOZ4" s="6"/>
      <c r="IPA4" s="6"/>
      <c r="IPB4" s="6"/>
      <c r="IPC4" s="6"/>
      <c r="IPD4" s="6"/>
      <c r="IPE4" s="6"/>
      <c r="IPF4" s="6"/>
      <c r="IPG4" s="6"/>
      <c r="IPH4" s="6"/>
      <c r="IPI4" s="6"/>
      <c r="IPJ4" s="6"/>
      <c r="IPK4" s="6"/>
      <c r="IPL4" s="6"/>
      <c r="IPM4" s="6"/>
      <c r="IPN4" s="6"/>
      <c r="IPO4" s="6"/>
      <c r="IPP4" s="6"/>
      <c r="IPQ4" s="6"/>
      <c r="IPR4" s="6"/>
      <c r="IPS4" s="6"/>
      <c r="IPT4" s="6"/>
      <c r="IPU4" s="6"/>
      <c r="IPV4" s="6"/>
      <c r="IPW4" s="6"/>
      <c r="IPX4" s="6"/>
      <c r="IPY4" s="6"/>
      <c r="IPZ4" s="6"/>
      <c r="IQA4" s="6"/>
      <c r="IQB4" s="6"/>
      <c r="IQC4" s="6"/>
      <c r="IQD4" s="6"/>
      <c r="IQE4" s="6"/>
      <c r="IQF4" s="6"/>
      <c r="IQG4" s="6"/>
      <c r="IQH4" s="6"/>
      <c r="IQI4" s="6"/>
      <c r="IQJ4" s="6"/>
      <c r="IQK4" s="6"/>
      <c r="IQL4" s="6"/>
      <c r="IQM4" s="6"/>
      <c r="IQN4" s="6"/>
      <c r="IQO4" s="6"/>
      <c r="IQP4" s="6"/>
      <c r="IQQ4" s="6"/>
      <c r="IQR4" s="6"/>
      <c r="IQS4" s="6"/>
      <c r="IQT4" s="6"/>
      <c r="IQU4" s="6"/>
      <c r="IQV4" s="6"/>
      <c r="IQW4" s="6"/>
      <c r="IQX4" s="6"/>
      <c r="IQY4" s="6"/>
      <c r="IQZ4" s="6"/>
      <c r="IRA4" s="6"/>
      <c r="IRB4" s="6"/>
      <c r="IRC4" s="6"/>
      <c r="IRD4" s="6"/>
      <c r="IRE4" s="6"/>
      <c r="IRF4" s="6"/>
      <c r="IRG4" s="6"/>
      <c r="IRH4" s="6"/>
      <c r="IRI4" s="6"/>
      <c r="IRJ4" s="6"/>
      <c r="IRK4" s="6"/>
      <c r="IRL4" s="6"/>
      <c r="IRM4" s="6"/>
      <c r="IRN4" s="6"/>
      <c r="IRO4" s="6"/>
      <c r="IRP4" s="6"/>
      <c r="IRQ4" s="6"/>
      <c r="IRR4" s="6"/>
      <c r="IRS4" s="6"/>
      <c r="IRT4" s="6"/>
      <c r="IRU4" s="6"/>
      <c r="IRV4" s="6"/>
      <c r="IRW4" s="6"/>
      <c r="IRX4" s="6"/>
      <c r="IRY4" s="6"/>
      <c r="IRZ4" s="6"/>
      <c r="ISA4" s="6"/>
      <c r="ISB4" s="6"/>
      <c r="ISC4" s="6"/>
      <c r="ISD4" s="6"/>
      <c r="ISE4" s="6"/>
      <c r="ISF4" s="6"/>
      <c r="ISG4" s="6"/>
      <c r="ISH4" s="6"/>
      <c r="ISI4" s="6"/>
      <c r="ISJ4" s="6"/>
      <c r="ISK4" s="6"/>
      <c r="ISL4" s="6"/>
      <c r="ISM4" s="6"/>
      <c r="ISN4" s="6"/>
      <c r="ISO4" s="6"/>
      <c r="ISP4" s="6"/>
      <c r="ISQ4" s="6"/>
      <c r="ISR4" s="6"/>
      <c r="ISS4" s="6"/>
      <c r="IST4" s="6"/>
      <c r="ISU4" s="6"/>
      <c r="ISV4" s="6"/>
      <c r="ISW4" s="6"/>
      <c r="ISX4" s="6"/>
      <c r="ISY4" s="6"/>
      <c r="ISZ4" s="6"/>
      <c r="ITA4" s="6"/>
      <c r="ITB4" s="6"/>
      <c r="ITC4" s="6"/>
      <c r="ITD4" s="6"/>
      <c r="ITE4" s="6"/>
      <c r="ITF4" s="6"/>
      <c r="ITG4" s="6"/>
      <c r="ITH4" s="6"/>
      <c r="ITI4" s="6"/>
      <c r="ITJ4" s="6"/>
      <c r="ITK4" s="6"/>
      <c r="ITL4" s="6"/>
      <c r="ITM4" s="6"/>
      <c r="ITN4" s="6"/>
      <c r="ITO4" s="6"/>
      <c r="ITP4" s="6"/>
      <c r="ITQ4" s="6"/>
      <c r="ITR4" s="6"/>
      <c r="ITS4" s="6"/>
      <c r="ITT4" s="6"/>
      <c r="ITU4" s="6"/>
      <c r="ITV4" s="6"/>
      <c r="ITW4" s="6"/>
      <c r="ITX4" s="6"/>
      <c r="ITY4" s="6"/>
      <c r="ITZ4" s="6"/>
      <c r="IUA4" s="6"/>
      <c r="IUB4" s="6"/>
      <c r="IUC4" s="6"/>
      <c r="IUD4" s="6"/>
      <c r="IUE4" s="6"/>
      <c r="IUF4" s="6"/>
      <c r="IUG4" s="6"/>
      <c r="IUH4" s="6"/>
      <c r="IUI4" s="6"/>
      <c r="IUJ4" s="6"/>
      <c r="IUK4" s="6"/>
      <c r="IUL4" s="6"/>
      <c r="IUM4" s="6"/>
      <c r="IUN4" s="6"/>
      <c r="IUO4" s="6"/>
      <c r="IUP4" s="6"/>
      <c r="IUQ4" s="6"/>
      <c r="IUR4" s="6"/>
      <c r="IUS4" s="6"/>
      <c r="IUT4" s="6"/>
      <c r="IUU4" s="6"/>
      <c r="IUV4" s="6"/>
      <c r="IUW4" s="6"/>
      <c r="IUX4" s="6"/>
      <c r="IUY4" s="6"/>
      <c r="IUZ4" s="6"/>
      <c r="IVA4" s="6"/>
      <c r="IVB4" s="6"/>
      <c r="IVC4" s="6"/>
      <c r="IVD4" s="6"/>
      <c r="IVE4" s="6"/>
      <c r="IVF4" s="6"/>
      <c r="IVG4" s="6"/>
      <c r="IVH4" s="6"/>
      <c r="IVI4" s="6"/>
      <c r="IVJ4" s="6"/>
      <c r="IVK4" s="6"/>
      <c r="IVL4" s="6"/>
      <c r="IVM4" s="6"/>
      <c r="IVN4" s="6"/>
      <c r="IVO4" s="6"/>
      <c r="IVP4" s="6"/>
      <c r="IVQ4" s="6"/>
      <c r="IVR4" s="6"/>
      <c r="IVS4" s="6"/>
      <c r="IVT4" s="6"/>
      <c r="IVU4" s="6"/>
      <c r="IVV4" s="6"/>
      <c r="IVW4" s="6"/>
      <c r="IVX4" s="6"/>
      <c r="IVY4" s="6"/>
      <c r="IVZ4" s="6"/>
      <c r="IWA4" s="6"/>
      <c r="IWB4" s="6"/>
      <c r="IWC4" s="6"/>
      <c r="IWD4" s="6"/>
      <c r="IWE4" s="6"/>
      <c r="IWF4" s="6"/>
      <c r="IWG4" s="6"/>
      <c r="IWH4" s="6"/>
      <c r="IWI4" s="6"/>
      <c r="IWJ4" s="6"/>
      <c r="IWK4" s="6"/>
      <c r="IWL4" s="6"/>
      <c r="IWM4" s="6"/>
      <c r="IWN4" s="6"/>
      <c r="IWO4" s="6"/>
      <c r="IWP4" s="6"/>
      <c r="IWQ4" s="6"/>
      <c r="IWR4" s="6"/>
      <c r="IWS4" s="6"/>
      <c r="IWT4" s="6"/>
      <c r="IWU4" s="6"/>
      <c r="IWV4" s="6"/>
      <c r="IWW4" s="6"/>
      <c r="IWX4" s="6"/>
      <c r="IWY4" s="6"/>
      <c r="IWZ4" s="6"/>
      <c r="IXA4" s="6"/>
      <c r="IXB4" s="6"/>
      <c r="IXC4" s="6"/>
      <c r="IXD4" s="6"/>
      <c r="IXE4" s="6"/>
      <c r="IXF4" s="6"/>
      <c r="IXG4" s="6"/>
      <c r="IXH4" s="6"/>
      <c r="IXI4" s="6"/>
      <c r="IXJ4" s="6"/>
      <c r="IXK4" s="6"/>
      <c r="IXL4" s="6"/>
      <c r="IXM4" s="6"/>
      <c r="IXN4" s="6"/>
      <c r="IXO4" s="6"/>
      <c r="IXP4" s="6"/>
      <c r="IXQ4" s="6"/>
      <c r="IXR4" s="6"/>
      <c r="IXS4" s="6"/>
      <c r="IXT4" s="6"/>
      <c r="IXU4" s="6"/>
      <c r="IXV4" s="6"/>
      <c r="IXW4" s="6"/>
      <c r="IXX4" s="6"/>
      <c r="IXY4" s="6"/>
      <c r="IXZ4" s="6"/>
      <c r="IYA4" s="6"/>
      <c r="IYB4" s="6"/>
      <c r="IYC4" s="6"/>
      <c r="IYD4" s="6"/>
      <c r="IYE4" s="6"/>
      <c r="IYF4" s="6"/>
      <c r="IYG4" s="6"/>
      <c r="IYH4" s="6"/>
      <c r="IYI4" s="6"/>
      <c r="IYJ4" s="6"/>
      <c r="IYK4" s="6"/>
      <c r="IYL4" s="6"/>
      <c r="IYM4" s="6"/>
      <c r="IYN4" s="6"/>
      <c r="IYO4" s="6"/>
      <c r="IYP4" s="6"/>
      <c r="IYQ4" s="6"/>
      <c r="IYR4" s="6"/>
      <c r="IYS4" s="6"/>
      <c r="IYT4" s="6"/>
      <c r="IYU4" s="6"/>
      <c r="IYV4" s="6"/>
      <c r="IYW4" s="6"/>
      <c r="IYX4" s="6"/>
      <c r="IYY4" s="6"/>
      <c r="IYZ4" s="6"/>
      <c r="IZA4" s="6"/>
      <c r="IZB4" s="6"/>
      <c r="IZC4" s="6"/>
      <c r="IZD4" s="6"/>
      <c r="IZE4" s="6"/>
      <c r="IZF4" s="6"/>
      <c r="IZG4" s="6"/>
      <c r="IZH4" s="6"/>
      <c r="IZI4" s="6"/>
      <c r="IZJ4" s="6"/>
      <c r="IZK4" s="6"/>
      <c r="IZL4" s="6"/>
      <c r="IZM4" s="6"/>
      <c r="IZN4" s="6"/>
      <c r="IZO4" s="6"/>
      <c r="IZP4" s="6"/>
      <c r="IZQ4" s="6"/>
      <c r="IZR4" s="6"/>
      <c r="IZS4" s="6"/>
      <c r="IZT4" s="6"/>
      <c r="IZU4" s="6"/>
      <c r="IZV4" s="6"/>
      <c r="IZW4" s="6"/>
      <c r="IZX4" s="6"/>
      <c r="IZY4" s="6"/>
      <c r="IZZ4" s="6"/>
      <c r="JAA4" s="6"/>
      <c r="JAB4" s="6"/>
      <c r="JAC4" s="6"/>
      <c r="JAD4" s="6"/>
      <c r="JAE4" s="6"/>
      <c r="JAF4" s="6"/>
      <c r="JAG4" s="6"/>
      <c r="JAH4" s="6"/>
      <c r="JAI4" s="6"/>
      <c r="JAJ4" s="6"/>
      <c r="JAK4" s="6"/>
      <c r="JAL4" s="6"/>
      <c r="JAM4" s="6"/>
      <c r="JAN4" s="6"/>
      <c r="JAO4" s="6"/>
      <c r="JAP4" s="6"/>
      <c r="JAQ4" s="6"/>
      <c r="JAR4" s="6"/>
      <c r="JAS4" s="6"/>
      <c r="JAT4" s="6"/>
      <c r="JAU4" s="6"/>
      <c r="JAV4" s="6"/>
      <c r="JAW4" s="6"/>
      <c r="JAX4" s="6"/>
      <c r="JAY4" s="6"/>
      <c r="JAZ4" s="6"/>
      <c r="JBA4" s="6"/>
      <c r="JBB4" s="6"/>
      <c r="JBC4" s="6"/>
      <c r="JBD4" s="6"/>
      <c r="JBE4" s="6"/>
      <c r="JBF4" s="6"/>
      <c r="JBG4" s="6"/>
      <c r="JBH4" s="6"/>
      <c r="JBI4" s="6"/>
      <c r="JBJ4" s="6"/>
      <c r="JBK4" s="6"/>
      <c r="JBL4" s="6"/>
      <c r="JBM4" s="6"/>
      <c r="JBN4" s="6"/>
      <c r="JBO4" s="6"/>
      <c r="JBP4" s="6"/>
      <c r="JBQ4" s="6"/>
      <c r="JBR4" s="6"/>
      <c r="JBS4" s="6"/>
      <c r="JBT4" s="6"/>
      <c r="JBU4" s="6"/>
      <c r="JBV4" s="6"/>
      <c r="JBW4" s="6"/>
      <c r="JBX4" s="6"/>
      <c r="JBY4" s="6"/>
      <c r="JBZ4" s="6"/>
      <c r="JCA4" s="6"/>
      <c r="JCB4" s="6"/>
      <c r="JCC4" s="6"/>
      <c r="JCD4" s="6"/>
      <c r="JCE4" s="6"/>
      <c r="JCF4" s="6"/>
      <c r="JCG4" s="6"/>
      <c r="JCH4" s="6"/>
      <c r="JCI4" s="6"/>
      <c r="JCJ4" s="6"/>
      <c r="JCK4" s="6"/>
      <c r="JCL4" s="6"/>
      <c r="JCM4" s="6"/>
      <c r="JCN4" s="6"/>
      <c r="JCO4" s="6"/>
      <c r="JCP4" s="6"/>
      <c r="JCQ4" s="6"/>
      <c r="JCR4" s="6"/>
      <c r="JCS4" s="6"/>
      <c r="JCT4" s="6"/>
      <c r="JCU4" s="6"/>
      <c r="JCV4" s="6"/>
      <c r="JCW4" s="6"/>
      <c r="JCX4" s="6"/>
      <c r="JCY4" s="6"/>
      <c r="JCZ4" s="6"/>
      <c r="JDA4" s="6"/>
      <c r="JDB4" s="6"/>
      <c r="JDC4" s="6"/>
      <c r="JDD4" s="6"/>
      <c r="JDE4" s="6"/>
      <c r="JDF4" s="6"/>
      <c r="JDG4" s="6"/>
      <c r="JDH4" s="6"/>
      <c r="JDI4" s="6"/>
      <c r="JDJ4" s="6"/>
      <c r="JDK4" s="6"/>
      <c r="JDL4" s="6"/>
      <c r="JDM4" s="6"/>
      <c r="JDN4" s="6"/>
      <c r="JDO4" s="6"/>
      <c r="JDP4" s="6"/>
      <c r="JDQ4" s="6"/>
      <c r="JDR4" s="6"/>
      <c r="JDS4" s="6"/>
      <c r="JDT4" s="6"/>
      <c r="JDU4" s="6"/>
      <c r="JDV4" s="6"/>
      <c r="JDW4" s="6"/>
      <c r="JDX4" s="6"/>
      <c r="JDY4" s="6"/>
      <c r="JDZ4" s="6"/>
      <c r="JEA4" s="6"/>
      <c r="JEB4" s="6"/>
      <c r="JEC4" s="6"/>
      <c r="JED4" s="6"/>
      <c r="JEE4" s="6"/>
      <c r="JEF4" s="6"/>
      <c r="JEG4" s="6"/>
      <c r="JEH4" s="6"/>
      <c r="JEI4" s="6"/>
      <c r="JEJ4" s="6"/>
      <c r="JEK4" s="6"/>
      <c r="JEL4" s="6"/>
      <c r="JEM4" s="6"/>
      <c r="JEN4" s="6"/>
      <c r="JEO4" s="6"/>
      <c r="JEP4" s="6"/>
      <c r="JEQ4" s="6"/>
      <c r="JER4" s="6"/>
      <c r="JES4" s="6"/>
      <c r="JET4" s="6"/>
      <c r="JEU4" s="6"/>
      <c r="JEV4" s="6"/>
      <c r="JEW4" s="6"/>
      <c r="JEX4" s="6"/>
      <c r="JEY4" s="6"/>
      <c r="JEZ4" s="6"/>
      <c r="JFA4" s="6"/>
      <c r="JFB4" s="6"/>
      <c r="JFC4" s="6"/>
      <c r="JFD4" s="6"/>
      <c r="JFE4" s="6"/>
      <c r="JFF4" s="6"/>
      <c r="JFG4" s="6"/>
      <c r="JFH4" s="6"/>
      <c r="JFI4" s="6"/>
      <c r="JFJ4" s="6"/>
      <c r="JFK4" s="6"/>
      <c r="JFL4" s="6"/>
      <c r="JFM4" s="6"/>
      <c r="JFN4" s="6"/>
      <c r="JFO4" s="6"/>
      <c r="JFP4" s="6"/>
      <c r="JFQ4" s="6"/>
      <c r="JFR4" s="6"/>
      <c r="JFS4" s="6"/>
      <c r="JFT4" s="6"/>
      <c r="JFU4" s="6"/>
      <c r="JFV4" s="6"/>
      <c r="JFW4" s="6"/>
      <c r="JFX4" s="6"/>
      <c r="JFY4" s="6"/>
      <c r="JFZ4" s="6"/>
      <c r="JGA4" s="6"/>
      <c r="JGB4" s="6"/>
      <c r="JGC4" s="6"/>
      <c r="JGD4" s="6"/>
      <c r="JGE4" s="6"/>
      <c r="JGF4" s="6"/>
      <c r="JGG4" s="6"/>
      <c r="JGH4" s="6"/>
      <c r="JGI4" s="6"/>
      <c r="JGJ4" s="6"/>
      <c r="JGK4" s="6"/>
      <c r="JGL4" s="6"/>
      <c r="JGM4" s="6"/>
      <c r="JGN4" s="6"/>
      <c r="JGO4" s="6"/>
      <c r="JGP4" s="6"/>
      <c r="JGQ4" s="6"/>
      <c r="JGR4" s="6"/>
      <c r="JGS4" s="6"/>
      <c r="JGT4" s="6"/>
      <c r="JGU4" s="6"/>
      <c r="JGV4" s="6"/>
      <c r="JGW4" s="6"/>
      <c r="JGX4" s="6"/>
      <c r="JGY4" s="6"/>
      <c r="JGZ4" s="6"/>
      <c r="JHA4" s="6"/>
      <c r="JHB4" s="6"/>
      <c r="JHC4" s="6"/>
      <c r="JHD4" s="6"/>
      <c r="JHE4" s="6"/>
      <c r="JHF4" s="6"/>
      <c r="JHG4" s="6"/>
      <c r="JHH4" s="6"/>
      <c r="JHI4" s="6"/>
      <c r="JHJ4" s="6"/>
      <c r="JHK4" s="6"/>
      <c r="JHL4" s="6"/>
      <c r="JHM4" s="6"/>
      <c r="JHN4" s="6"/>
      <c r="JHO4" s="6"/>
      <c r="JHP4" s="6"/>
      <c r="JHQ4" s="6"/>
      <c r="JHR4" s="6"/>
      <c r="JHS4" s="6"/>
      <c r="JHT4" s="6"/>
      <c r="JHU4" s="6"/>
      <c r="JHV4" s="6"/>
      <c r="JHW4" s="6"/>
      <c r="JHX4" s="6"/>
      <c r="JHY4" s="6"/>
      <c r="JHZ4" s="6"/>
      <c r="JIA4" s="6"/>
      <c r="JIB4" s="6"/>
      <c r="JIC4" s="6"/>
      <c r="JID4" s="6"/>
      <c r="JIE4" s="6"/>
      <c r="JIF4" s="6"/>
      <c r="JIG4" s="6"/>
      <c r="JIH4" s="6"/>
      <c r="JII4" s="6"/>
      <c r="JIJ4" s="6"/>
      <c r="JIK4" s="6"/>
      <c r="JIL4" s="6"/>
      <c r="JIM4" s="6"/>
      <c r="JIN4" s="6"/>
      <c r="JIO4" s="6"/>
      <c r="JIP4" s="6"/>
      <c r="JIQ4" s="6"/>
      <c r="JIR4" s="6"/>
      <c r="JIS4" s="6"/>
      <c r="JIT4" s="6"/>
      <c r="JIU4" s="6"/>
      <c r="JIV4" s="6"/>
      <c r="JIW4" s="6"/>
      <c r="JIX4" s="6"/>
      <c r="JIY4" s="6"/>
      <c r="JIZ4" s="6"/>
      <c r="JJA4" s="6"/>
      <c r="JJB4" s="6"/>
      <c r="JJC4" s="6"/>
      <c r="JJD4" s="6"/>
      <c r="JJE4" s="6"/>
      <c r="JJF4" s="6"/>
      <c r="JJG4" s="6"/>
      <c r="JJH4" s="6"/>
      <c r="JJI4" s="6"/>
      <c r="JJJ4" s="6"/>
      <c r="JJK4" s="6"/>
      <c r="JJL4" s="6"/>
      <c r="JJM4" s="6"/>
      <c r="JJN4" s="6"/>
      <c r="JJO4" s="6"/>
      <c r="JJP4" s="6"/>
      <c r="JJQ4" s="6"/>
      <c r="JJR4" s="6"/>
      <c r="JJS4" s="6"/>
      <c r="JJT4" s="6"/>
      <c r="JJU4" s="6"/>
      <c r="JJV4" s="6"/>
      <c r="JJW4" s="6"/>
      <c r="JJX4" s="6"/>
      <c r="JJY4" s="6"/>
      <c r="JJZ4" s="6"/>
      <c r="JKA4" s="6"/>
      <c r="JKB4" s="6"/>
      <c r="JKC4" s="6"/>
      <c r="JKD4" s="6"/>
      <c r="JKE4" s="6"/>
      <c r="JKF4" s="6"/>
      <c r="JKG4" s="6"/>
      <c r="JKH4" s="6"/>
      <c r="JKI4" s="6"/>
      <c r="JKJ4" s="6"/>
      <c r="JKK4" s="6"/>
      <c r="JKL4" s="6"/>
      <c r="JKM4" s="6"/>
      <c r="JKN4" s="6"/>
      <c r="JKO4" s="6"/>
      <c r="JKP4" s="6"/>
      <c r="JKQ4" s="6"/>
      <c r="JKR4" s="6"/>
      <c r="JKS4" s="6"/>
      <c r="JKT4" s="6"/>
      <c r="JKU4" s="6"/>
      <c r="JKV4" s="6"/>
      <c r="JKW4" s="6"/>
      <c r="JKX4" s="6"/>
      <c r="JKY4" s="6"/>
      <c r="JKZ4" s="6"/>
      <c r="JLA4" s="6"/>
      <c r="JLB4" s="6"/>
      <c r="JLC4" s="6"/>
      <c r="JLD4" s="6"/>
      <c r="JLE4" s="6"/>
      <c r="JLF4" s="6"/>
      <c r="JLG4" s="6"/>
      <c r="JLH4" s="6"/>
      <c r="JLI4" s="6"/>
      <c r="JLJ4" s="6"/>
      <c r="JLK4" s="6"/>
      <c r="JLL4" s="6"/>
      <c r="JLM4" s="6"/>
      <c r="JLN4" s="6"/>
      <c r="JLO4" s="6"/>
      <c r="JLP4" s="6"/>
      <c r="JLQ4" s="6"/>
      <c r="JLR4" s="6"/>
      <c r="JLS4" s="6"/>
      <c r="JLT4" s="6"/>
      <c r="JLU4" s="6"/>
      <c r="JLV4" s="6"/>
      <c r="JLW4" s="6"/>
      <c r="JLX4" s="6"/>
      <c r="JLY4" s="6"/>
      <c r="JLZ4" s="6"/>
      <c r="JMA4" s="6"/>
      <c r="JMB4" s="6"/>
      <c r="JMC4" s="6"/>
      <c r="JMD4" s="6"/>
      <c r="JME4" s="6"/>
      <c r="JMF4" s="6"/>
      <c r="JMG4" s="6"/>
      <c r="JMH4" s="6"/>
      <c r="JMI4" s="6"/>
      <c r="JMJ4" s="6"/>
      <c r="JMK4" s="6"/>
      <c r="JML4" s="6"/>
      <c r="JMM4" s="6"/>
      <c r="JMN4" s="6"/>
      <c r="JMO4" s="6"/>
      <c r="JMP4" s="6"/>
      <c r="JMQ4" s="6"/>
      <c r="JMR4" s="6"/>
      <c r="JMS4" s="6"/>
      <c r="JMT4" s="6"/>
      <c r="JMU4" s="6"/>
      <c r="JMV4" s="6"/>
      <c r="JMW4" s="6"/>
      <c r="JMX4" s="6"/>
      <c r="JMY4" s="6"/>
      <c r="JMZ4" s="6"/>
      <c r="JNA4" s="6"/>
      <c r="JNB4" s="6"/>
      <c r="JNC4" s="6"/>
      <c r="JND4" s="6"/>
      <c r="JNE4" s="6"/>
      <c r="JNF4" s="6"/>
      <c r="JNG4" s="6"/>
      <c r="JNH4" s="6"/>
      <c r="JNI4" s="6"/>
      <c r="JNJ4" s="6"/>
      <c r="JNK4" s="6"/>
      <c r="JNL4" s="6"/>
      <c r="JNM4" s="6"/>
      <c r="JNN4" s="6"/>
      <c r="JNO4" s="6"/>
      <c r="JNP4" s="6"/>
      <c r="JNQ4" s="6"/>
      <c r="JNR4" s="6"/>
      <c r="JNS4" s="6"/>
      <c r="JNT4" s="6"/>
      <c r="JNU4" s="6"/>
      <c r="JNV4" s="6"/>
      <c r="JNW4" s="6"/>
      <c r="JNX4" s="6"/>
      <c r="JNY4" s="6"/>
      <c r="JNZ4" s="6"/>
      <c r="JOA4" s="6"/>
      <c r="JOB4" s="6"/>
      <c r="JOC4" s="6"/>
      <c r="JOD4" s="6"/>
      <c r="JOE4" s="6"/>
      <c r="JOF4" s="6"/>
      <c r="JOG4" s="6"/>
      <c r="JOH4" s="6"/>
      <c r="JOI4" s="6"/>
      <c r="JOJ4" s="6"/>
      <c r="JOK4" s="6"/>
      <c r="JOL4" s="6"/>
      <c r="JOM4" s="6"/>
      <c r="JON4" s="6"/>
      <c r="JOO4" s="6"/>
      <c r="JOP4" s="6"/>
      <c r="JOQ4" s="6"/>
      <c r="JOR4" s="6"/>
      <c r="JOS4" s="6"/>
      <c r="JOT4" s="6"/>
      <c r="JOU4" s="6"/>
      <c r="JOV4" s="6"/>
      <c r="JOW4" s="6"/>
      <c r="JOX4" s="6"/>
      <c r="JOY4" s="6"/>
      <c r="JOZ4" s="6"/>
      <c r="JPA4" s="6"/>
      <c r="JPB4" s="6"/>
      <c r="JPC4" s="6"/>
      <c r="JPD4" s="6"/>
      <c r="JPE4" s="6"/>
      <c r="JPF4" s="6"/>
      <c r="JPG4" s="6"/>
      <c r="JPH4" s="6"/>
      <c r="JPI4" s="6"/>
      <c r="JPJ4" s="6"/>
      <c r="JPK4" s="6"/>
      <c r="JPL4" s="6"/>
      <c r="JPM4" s="6"/>
      <c r="JPN4" s="6"/>
      <c r="JPO4" s="6"/>
      <c r="JPP4" s="6"/>
      <c r="JPQ4" s="6"/>
      <c r="JPR4" s="6"/>
      <c r="JPS4" s="6"/>
      <c r="JPT4" s="6"/>
      <c r="JPU4" s="6"/>
      <c r="JPV4" s="6"/>
      <c r="JPW4" s="6"/>
      <c r="JPX4" s="6"/>
      <c r="JPY4" s="6"/>
      <c r="JPZ4" s="6"/>
      <c r="JQA4" s="6"/>
      <c r="JQB4" s="6"/>
      <c r="JQC4" s="6"/>
      <c r="JQD4" s="6"/>
      <c r="JQE4" s="6"/>
      <c r="JQF4" s="6"/>
      <c r="JQG4" s="6"/>
      <c r="JQH4" s="6"/>
      <c r="JQI4" s="6"/>
      <c r="JQJ4" s="6"/>
      <c r="JQK4" s="6"/>
      <c r="JQL4" s="6"/>
      <c r="JQM4" s="6"/>
      <c r="JQN4" s="6"/>
      <c r="JQO4" s="6"/>
      <c r="JQP4" s="6"/>
      <c r="JQQ4" s="6"/>
      <c r="JQR4" s="6"/>
      <c r="JQS4" s="6"/>
      <c r="JQT4" s="6"/>
      <c r="JQU4" s="6"/>
      <c r="JQV4" s="6"/>
      <c r="JQW4" s="6"/>
      <c r="JQX4" s="6"/>
      <c r="JQY4" s="6"/>
      <c r="JQZ4" s="6"/>
      <c r="JRA4" s="6"/>
      <c r="JRB4" s="6"/>
      <c r="JRC4" s="6"/>
      <c r="JRD4" s="6"/>
      <c r="JRE4" s="6"/>
      <c r="JRF4" s="6"/>
      <c r="JRG4" s="6"/>
      <c r="JRH4" s="6"/>
      <c r="JRI4" s="6"/>
      <c r="JRJ4" s="6"/>
      <c r="JRK4" s="6"/>
      <c r="JRL4" s="6"/>
      <c r="JRM4" s="6"/>
      <c r="JRN4" s="6"/>
      <c r="JRO4" s="6"/>
      <c r="JRP4" s="6"/>
      <c r="JRQ4" s="6"/>
      <c r="JRR4" s="6"/>
      <c r="JRS4" s="6"/>
      <c r="JRT4" s="6"/>
      <c r="JRU4" s="6"/>
      <c r="JRV4" s="6"/>
      <c r="JRW4" s="6"/>
      <c r="JRX4" s="6"/>
      <c r="JRY4" s="6"/>
      <c r="JRZ4" s="6"/>
      <c r="JSA4" s="6"/>
      <c r="JSB4" s="6"/>
      <c r="JSC4" s="6"/>
      <c r="JSD4" s="6"/>
      <c r="JSE4" s="6"/>
      <c r="JSF4" s="6"/>
      <c r="JSG4" s="6"/>
      <c r="JSH4" s="6"/>
      <c r="JSI4" s="6"/>
      <c r="JSJ4" s="6"/>
      <c r="JSK4" s="6"/>
      <c r="JSL4" s="6"/>
      <c r="JSM4" s="6"/>
      <c r="JSN4" s="6"/>
      <c r="JSO4" s="6"/>
      <c r="JSP4" s="6"/>
      <c r="JSQ4" s="6"/>
      <c r="JSR4" s="6"/>
      <c r="JSS4" s="6"/>
      <c r="JST4" s="6"/>
      <c r="JSU4" s="6"/>
      <c r="JSV4" s="6"/>
      <c r="JSW4" s="6"/>
      <c r="JSX4" s="6"/>
      <c r="JSY4" s="6"/>
      <c r="JSZ4" s="6"/>
      <c r="JTA4" s="6"/>
      <c r="JTB4" s="6"/>
      <c r="JTC4" s="6"/>
      <c r="JTD4" s="6"/>
      <c r="JTE4" s="6"/>
      <c r="JTF4" s="6"/>
      <c r="JTG4" s="6"/>
      <c r="JTH4" s="6"/>
      <c r="JTI4" s="6"/>
      <c r="JTJ4" s="6"/>
      <c r="JTK4" s="6"/>
      <c r="JTL4" s="6"/>
      <c r="JTM4" s="6"/>
      <c r="JTN4" s="6"/>
      <c r="JTO4" s="6"/>
      <c r="JTP4" s="6"/>
      <c r="JTQ4" s="6"/>
      <c r="JTR4" s="6"/>
      <c r="JTS4" s="6"/>
      <c r="JTT4" s="6"/>
      <c r="JTU4" s="6"/>
      <c r="JTV4" s="6"/>
      <c r="JTW4" s="6"/>
      <c r="JTX4" s="6"/>
      <c r="JTY4" s="6"/>
      <c r="JTZ4" s="6"/>
      <c r="JUA4" s="6"/>
      <c r="JUB4" s="6"/>
      <c r="JUC4" s="6"/>
      <c r="JUD4" s="6"/>
      <c r="JUE4" s="6"/>
      <c r="JUF4" s="6"/>
      <c r="JUG4" s="6"/>
      <c r="JUH4" s="6"/>
      <c r="JUI4" s="6"/>
      <c r="JUJ4" s="6"/>
      <c r="JUK4" s="6"/>
      <c r="JUL4" s="6"/>
      <c r="JUM4" s="6"/>
      <c r="JUN4" s="6"/>
      <c r="JUO4" s="6"/>
      <c r="JUP4" s="6"/>
      <c r="JUQ4" s="6"/>
      <c r="JUR4" s="6"/>
      <c r="JUS4" s="6"/>
      <c r="JUT4" s="6"/>
      <c r="JUU4" s="6"/>
      <c r="JUV4" s="6"/>
      <c r="JUW4" s="6"/>
      <c r="JUX4" s="6"/>
      <c r="JUY4" s="6"/>
      <c r="JUZ4" s="6"/>
      <c r="JVA4" s="6"/>
      <c r="JVB4" s="6"/>
      <c r="JVC4" s="6"/>
      <c r="JVD4" s="6"/>
      <c r="JVE4" s="6"/>
      <c r="JVF4" s="6"/>
      <c r="JVG4" s="6"/>
      <c r="JVH4" s="6"/>
      <c r="JVI4" s="6"/>
      <c r="JVJ4" s="6"/>
      <c r="JVK4" s="6"/>
      <c r="JVL4" s="6"/>
      <c r="JVM4" s="6"/>
      <c r="JVN4" s="6"/>
      <c r="JVO4" s="6"/>
      <c r="JVP4" s="6"/>
      <c r="JVQ4" s="6"/>
      <c r="JVR4" s="6"/>
      <c r="JVS4" s="6"/>
      <c r="JVT4" s="6"/>
      <c r="JVU4" s="6"/>
      <c r="JVV4" s="6"/>
      <c r="JVW4" s="6"/>
      <c r="JVX4" s="6"/>
      <c r="JVY4" s="6"/>
      <c r="JVZ4" s="6"/>
      <c r="JWA4" s="6"/>
      <c r="JWB4" s="6"/>
      <c r="JWC4" s="6"/>
      <c r="JWD4" s="6"/>
      <c r="JWE4" s="6"/>
      <c r="JWF4" s="6"/>
      <c r="JWG4" s="6"/>
      <c r="JWH4" s="6"/>
      <c r="JWI4" s="6"/>
      <c r="JWJ4" s="6"/>
      <c r="JWK4" s="6"/>
      <c r="JWL4" s="6"/>
      <c r="JWM4" s="6"/>
      <c r="JWN4" s="6"/>
      <c r="JWO4" s="6"/>
      <c r="JWP4" s="6"/>
      <c r="JWQ4" s="6"/>
      <c r="JWR4" s="6"/>
      <c r="JWS4" s="6"/>
      <c r="JWT4" s="6"/>
      <c r="JWU4" s="6"/>
      <c r="JWV4" s="6"/>
      <c r="JWW4" s="6"/>
      <c r="JWX4" s="6"/>
      <c r="JWY4" s="6"/>
      <c r="JWZ4" s="6"/>
      <c r="JXA4" s="6"/>
      <c r="JXB4" s="6"/>
      <c r="JXC4" s="6"/>
      <c r="JXD4" s="6"/>
      <c r="JXE4" s="6"/>
      <c r="JXF4" s="6"/>
      <c r="JXG4" s="6"/>
      <c r="JXH4" s="6"/>
      <c r="JXI4" s="6"/>
      <c r="JXJ4" s="6"/>
      <c r="JXK4" s="6"/>
      <c r="JXL4" s="6"/>
      <c r="JXM4" s="6"/>
      <c r="JXN4" s="6"/>
      <c r="JXO4" s="6"/>
      <c r="JXP4" s="6"/>
      <c r="JXQ4" s="6"/>
      <c r="JXR4" s="6"/>
      <c r="JXS4" s="6"/>
      <c r="JXT4" s="6"/>
      <c r="JXU4" s="6"/>
      <c r="JXV4" s="6"/>
      <c r="JXW4" s="6"/>
      <c r="JXX4" s="6"/>
      <c r="JXY4" s="6"/>
      <c r="JXZ4" s="6"/>
      <c r="JYA4" s="6"/>
      <c r="JYB4" s="6"/>
      <c r="JYC4" s="6"/>
      <c r="JYD4" s="6"/>
      <c r="JYE4" s="6"/>
      <c r="JYF4" s="6"/>
      <c r="JYG4" s="6"/>
      <c r="JYH4" s="6"/>
      <c r="JYI4" s="6"/>
      <c r="JYJ4" s="6"/>
      <c r="JYK4" s="6"/>
      <c r="JYL4" s="6"/>
      <c r="JYM4" s="6"/>
      <c r="JYN4" s="6"/>
      <c r="JYO4" s="6"/>
      <c r="JYP4" s="6"/>
      <c r="JYQ4" s="6"/>
      <c r="JYR4" s="6"/>
      <c r="JYS4" s="6"/>
      <c r="JYT4" s="6"/>
      <c r="JYU4" s="6"/>
      <c r="JYV4" s="6"/>
      <c r="JYW4" s="6"/>
      <c r="JYX4" s="6"/>
      <c r="JYY4" s="6"/>
      <c r="JYZ4" s="6"/>
      <c r="JZA4" s="6"/>
      <c r="JZB4" s="6"/>
      <c r="JZC4" s="6"/>
      <c r="JZD4" s="6"/>
      <c r="JZE4" s="6"/>
      <c r="JZF4" s="6"/>
      <c r="JZG4" s="6"/>
      <c r="JZH4" s="6"/>
      <c r="JZI4" s="6"/>
      <c r="JZJ4" s="6"/>
      <c r="JZK4" s="6"/>
      <c r="JZL4" s="6"/>
      <c r="JZM4" s="6"/>
      <c r="JZN4" s="6"/>
      <c r="JZO4" s="6"/>
      <c r="JZP4" s="6"/>
      <c r="JZQ4" s="6"/>
      <c r="JZR4" s="6"/>
      <c r="JZS4" s="6"/>
      <c r="JZT4" s="6"/>
      <c r="JZU4" s="6"/>
      <c r="JZV4" s="6"/>
      <c r="JZW4" s="6"/>
      <c r="JZX4" s="6"/>
      <c r="JZY4" s="6"/>
      <c r="JZZ4" s="6"/>
      <c r="KAA4" s="6"/>
      <c r="KAB4" s="6"/>
      <c r="KAC4" s="6"/>
      <c r="KAD4" s="6"/>
      <c r="KAE4" s="6"/>
      <c r="KAF4" s="6"/>
      <c r="KAG4" s="6"/>
      <c r="KAH4" s="6"/>
      <c r="KAI4" s="6"/>
      <c r="KAJ4" s="6"/>
      <c r="KAK4" s="6"/>
      <c r="KAL4" s="6"/>
      <c r="KAM4" s="6"/>
      <c r="KAN4" s="6"/>
      <c r="KAO4" s="6"/>
      <c r="KAP4" s="6"/>
      <c r="KAQ4" s="6"/>
      <c r="KAR4" s="6"/>
      <c r="KAS4" s="6"/>
      <c r="KAT4" s="6"/>
      <c r="KAU4" s="6"/>
      <c r="KAV4" s="6"/>
      <c r="KAW4" s="6"/>
      <c r="KAX4" s="6"/>
      <c r="KAY4" s="6"/>
      <c r="KAZ4" s="6"/>
      <c r="KBA4" s="6"/>
      <c r="KBB4" s="6"/>
      <c r="KBC4" s="6"/>
      <c r="KBD4" s="6"/>
      <c r="KBE4" s="6"/>
      <c r="KBF4" s="6"/>
      <c r="KBG4" s="6"/>
      <c r="KBH4" s="6"/>
      <c r="KBI4" s="6"/>
      <c r="KBJ4" s="6"/>
      <c r="KBK4" s="6"/>
      <c r="KBL4" s="6"/>
      <c r="KBM4" s="6"/>
      <c r="KBN4" s="6"/>
      <c r="KBO4" s="6"/>
      <c r="KBP4" s="6"/>
      <c r="KBQ4" s="6"/>
      <c r="KBR4" s="6"/>
      <c r="KBS4" s="6"/>
      <c r="KBT4" s="6"/>
      <c r="KBU4" s="6"/>
      <c r="KBV4" s="6"/>
      <c r="KBW4" s="6"/>
      <c r="KBX4" s="6"/>
      <c r="KBY4" s="6"/>
      <c r="KBZ4" s="6"/>
      <c r="KCA4" s="6"/>
      <c r="KCB4" s="6"/>
      <c r="KCC4" s="6"/>
      <c r="KCD4" s="6"/>
      <c r="KCE4" s="6"/>
      <c r="KCF4" s="6"/>
      <c r="KCG4" s="6"/>
      <c r="KCH4" s="6"/>
      <c r="KCI4" s="6"/>
      <c r="KCJ4" s="6"/>
      <c r="KCK4" s="6"/>
      <c r="KCL4" s="6"/>
      <c r="KCM4" s="6"/>
      <c r="KCN4" s="6"/>
      <c r="KCO4" s="6"/>
      <c r="KCP4" s="6"/>
      <c r="KCQ4" s="6"/>
      <c r="KCR4" s="6"/>
      <c r="KCS4" s="6"/>
      <c r="KCT4" s="6"/>
      <c r="KCU4" s="6"/>
      <c r="KCV4" s="6"/>
      <c r="KCW4" s="6"/>
      <c r="KCX4" s="6"/>
      <c r="KCY4" s="6"/>
      <c r="KCZ4" s="6"/>
      <c r="KDA4" s="6"/>
      <c r="KDB4" s="6"/>
      <c r="KDC4" s="6"/>
      <c r="KDD4" s="6"/>
      <c r="KDE4" s="6"/>
      <c r="KDF4" s="6"/>
      <c r="KDG4" s="6"/>
      <c r="KDH4" s="6"/>
      <c r="KDI4" s="6"/>
      <c r="KDJ4" s="6"/>
      <c r="KDK4" s="6"/>
      <c r="KDL4" s="6"/>
      <c r="KDM4" s="6"/>
      <c r="KDN4" s="6"/>
      <c r="KDO4" s="6"/>
      <c r="KDP4" s="6"/>
      <c r="KDQ4" s="6"/>
      <c r="KDR4" s="6"/>
      <c r="KDS4" s="6"/>
      <c r="KDT4" s="6"/>
      <c r="KDU4" s="6"/>
      <c r="KDV4" s="6"/>
      <c r="KDW4" s="6"/>
      <c r="KDX4" s="6"/>
      <c r="KDY4" s="6"/>
      <c r="KDZ4" s="6"/>
      <c r="KEA4" s="6"/>
      <c r="KEB4" s="6"/>
      <c r="KEC4" s="6"/>
      <c r="KED4" s="6"/>
      <c r="KEE4" s="6"/>
      <c r="KEF4" s="6"/>
      <c r="KEG4" s="6"/>
      <c r="KEH4" s="6"/>
      <c r="KEI4" s="6"/>
      <c r="KEJ4" s="6"/>
      <c r="KEK4" s="6"/>
      <c r="KEL4" s="6"/>
      <c r="KEM4" s="6"/>
      <c r="KEN4" s="6"/>
      <c r="KEO4" s="6"/>
      <c r="KEP4" s="6"/>
      <c r="KEQ4" s="6"/>
      <c r="KER4" s="6"/>
      <c r="KES4" s="6"/>
      <c r="KET4" s="6"/>
      <c r="KEU4" s="6"/>
      <c r="KEV4" s="6"/>
      <c r="KEW4" s="6"/>
      <c r="KEX4" s="6"/>
      <c r="KEY4" s="6"/>
      <c r="KEZ4" s="6"/>
      <c r="KFA4" s="6"/>
      <c r="KFB4" s="6"/>
      <c r="KFC4" s="6"/>
      <c r="KFD4" s="6"/>
      <c r="KFE4" s="6"/>
      <c r="KFF4" s="6"/>
      <c r="KFG4" s="6"/>
      <c r="KFH4" s="6"/>
      <c r="KFI4" s="6"/>
      <c r="KFJ4" s="6"/>
      <c r="KFK4" s="6"/>
      <c r="KFL4" s="6"/>
      <c r="KFM4" s="6"/>
      <c r="KFN4" s="6"/>
      <c r="KFO4" s="6"/>
      <c r="KFP4" s="6"/>
      <c r="KFQ4" s="6"/>
      <c r="KFR4" s="6"/>
      <c r="KFS4" s="6"/>
      <c r="KFT4" s="6"/>
      <c r="KFU4" s="6"/>
      <c r="KFV4" s="6"/>
      <c r="KFW4" s="6"/>
      <c r="KFX4" s="6"/>
      <c r="KFY4" s="6"/>
      <c r="KFZ4" s="6"/>
      <c r="KGA4" s="6"/>
      <c r="KGB4" s="6"/>
      <c r="KGC4" s="6"/>
      <c r="KGD4" s="6"/>
      <c r="KGE4" s="6"/>
      <c r="KGF4" s="6"/>
      <c r="KGG4" s="6"/>
      <c r="KGH4" s="6"/>
      <c r="KGI4" s="6"/>
      <c r="KGJ4" s="6"/>
      <c r="KGK4" s="6"/>
      <c r="KGL4" s="6"/>
      <c r="KGM4" s="6"/>
      <c r="KGN4" s="6"/>
      <c r="KGO4" s="6"/>
      <c r="KGP4" s="6"/>
      <c r="KGQ4" s="6"/>
      <c r="KGR4" s="6"/>
      <c r="KGS4" s="6"/>
      <c r="KGT4" s="6"/>
      <c r="KGU4" s="6"/>
      <c r="KGV4" s="6"/>
      <c r="KGW4" s="6"/>
      <c r="KGX4" s="6"/>
      <c r="KGY4" s="6"/>
      <c r="KGZ4" s="6"/>
      <c r="KHA4" s="6"/>
      <c r="KHB4" s="6"/>
      <c r="KHC4" s="6"/>
      <c r="KHD4" s="6"/>
      <c r="KHE4" s="6"/>
      <c r="KHF4" s="6"/>
      <c r="KHG4" s="6"/>
      <c r="KHH4" s="6"/>
      <c r="KHI4" s="6"/>
      <c r="KHJ4" s="6"/>
      <c r="KHK4" s="6"/>
      <c r="KHL4" s="6"/>
      <c r="KHM4" s="6"/>
      <c r="KHN4" s="6"/>
      <c r="KHO4" s="6"/>
      <c r="KHP4" s="6"/>
      <c r="KHQ4" s="6"/>
      <c r="KHR4" s="6"/>
      <c r="KHS4" s="6"/>
      <c r="KHT4" s="6"/>
      <c r="KHU4" s="6"/>
      <c r="KHV4" s="6"/>
      <c r="KHW4" s="6"/>
      <c r="KHX4" s="6"/>
      <c r="KHY4" s="6"/>
      <c r="KHZ4" s="6"/>
      <c r="KIA4" s="6"/>
      <c r="KIB4" s="6"/>
      <c r="KIC4" s="6"/>
      <c r="KID4" s="6"/>
      <c r="KIE4" s="6"/>
      <c r="KIF4" s="6"/>
      <c r="KIG4" s="6"/>
      <c r="KIH4" s="6"/>
      <c r="KII4" s="6"/>
      <c r="KIJ4" s="6"/>
      <c r="KIK4" s="6"/>
      <c r="KIL4" s="6"/>
      <c r="KIM4" s="6"/>
      <c r="KIN4" s="6"/>
      <c r="KIO4" s="6"/>
      <c r="KIP4" s="6"/>
      <c r="KIQ4" s="6"/>
      <c r="KIR4" s="6"/>
      <c r="KIS4" s="6"/>
      <c r="KIT4" s="6"/>
      <c r="KIU4" s="6"/>
      <c r="KIV4" s="6"/>
      <c r="KIW4" s="6"/>
      <c r="KIX4" s="6"/>
      <c r="KIY4" s="6"/>
      <c r="KIZ4" s="6"/>
      <c r="KJA4" s="6"/>
      <c r="KJB4" s="6"/>
      <c r="KJC4" s="6"/>
      <c r="KJD4" s="6"/>
      <c r="KJE4" s="6"/>
      <c r="KJF4" s="6"/>
      <c r="KJG4" s="6"/>
      <c r="KJH4" s="6"/>
      <c r="KJI4" s="6"/>
      <c r="KJJ4" s="6"/>
      <c r="KJK4" s="6"/>
      <c r="KJL4" s="6"/>
      <c r="KJM4" s="6"/>
      <c r="KJN4" s="6"/>
      <c r="KJO4" s="6"/>
      <c r="KJP4" s="6"/>
      <c r="KJQ4" s="6"/>
      <c r="KJR4" s="6"/>
      <c r="KJS4" s="6"/>
      <c r="KJT4" s="6"/>
      <c r="KJU4" s="6"/>
      <c r="KJV4" s="6"/>
      <c r="KJW4" s="6"/>
      <c r="KJX4" s="6"/>
      <c r="KJY4" s="6"/>
      <c r="KJZ4" s="6"/>
      <c r="KKA4" s="6"/>
      <c r="KKB4" s="6"/>
      <c r="KKC4" s="6"/>
      <c r="KKD4" s="6"/>
      <c r="KKE4" s="6"/>
      <c r="KKF4" s="6"/>
      <c r="KKG4" s="6"/>
      <c r="KKH4" s="6"/>
      <c r="KKI4" s="6"/>
      <c r="KKJ4" s="6"/>
      <c r="KKK4" s="6"/>
      <c r="KKL4" s="6"/>
      <c r="KKM4" s="6"/>
      <c r="KKN4" s="6"/>
      <c r="KKO4" s="6"/>
      <c r="KKP4" s="6"/>
      <c r="KKQ4" s="6"/>
      <c r="KKR4" s="6"/>
      <c r="KKS4" s="6"/>
      <c r="KKT4" s="6"/>
      <c r="KKU4" s="6"/>
      <c r="KKV4" s="6"/>
      <c r="KKW4" s="6"/>
      <c r="KKX4" s="6"/>
      <c r="KKY4" s="6"/>
      <c r="KKZ4" s="6"/>
      <c r="KLA4" s="6"/>
      <c r="KLB4" s="6"/>
      <c r="KLC4" s="6"/>
      <c r="KLD4" s="6"/>
      <c r="KLE4" s="6"/>
      <c r="KLF4" s="6"/>
      <c r="KLG4" s="6"/>
      <c r="KLH4" s="6"/>
      <c r="KLI4" s="6"/>
      <c r="KLJ4" s="6"/>
      <c r="KLK4" s="6"/>
      <c r="KLL4" s="6"/>
      <c r="KLM4" s="6"/>
      <c r="KLN4" s="6"/>
      <c r="KLO4" s="6"/>
      <c r="KLP4" s="6"/>
      <c r="KLQ4" s="6"/>
      <c r="KLR4" s="6"/>
      <c r="KLS4" s="6"/>
      <c r="KLT4" s="6"/>
      <c r="KLU4" s="6"/>
      <c r="KLV4" s="6"/>
      <c r="KLW4" s="6"/>
      <c r="KLX4" s="6"/>
      <c r="KLY4" s="6"/>
      <c r="KLZ4" s="6"/>
      <c r="KMA4" s="6"/>
      <c r="KMB4" s="6"/>
      <c r="KMC4" s="6"/>
      <c r="KMD4" s="6"/>
      <c r="KME4" s="6"/>
      <c r="KMF4" s="6"/>
      <c r="KMG4" s="6"/>
      <c r="KMH4" s="6"/>
      <c r="KMI4" s="6"/>
      <c r="KMJ4" s="6"/>
      <c r="KMK4" s="6"/>
      <c r="KML4" s="6"/>
      <c r="KMM4" s="6"/>
      <c r="KMN4" s="6"/>
      <c r="KMO4" s="6"/>
      <c r="KMP4" s="6"/>
      <c r="KMQ4" s="6"/>
      <c r="KMR4" s="6"/>
      <c r="KMS4" s="6"/>
      <c r="KMT4" s="6"/>
      <c r="KMU4" s="6"/>
      <c r="KMV4" s="6"/>
      <c r="KMW4" s="6"/>
      <c r="KMX4" s="6"/>
      <c r="KMY4" s="6"/>
      <c r="KMZ4" s="6"/>
      <c r="KNA4" s="6"/>
      <c r="KNB4" s="6"/>
      <c r="KNC4" s="6"/>
      <c r="KND4" s="6"/>
      <c r="KNE4" s="6"/>
      <c r="KNF4" s="6"/>
      <c r="KNG4" s="6"/>
      <c r="KNH4" s="6"/>
      <c r="KNI4" s="6"/>
      <c r="KNJ4" s="6"/>
      <c r="KNK4" s="6"/>
      <c r="KNL4" s="6"/>
      <c r="KNM4" s="6"/>
      <c r="KNN4" s="6"/>
      <c r="KNO4" s="6"/>
      <c r="KNP4" s="6"/>
      <c r="KNQ4" s="6"/>
      <c r="KNR4" s="6"/>
      <c r="KNS4" s="6"/>
      <c r="KNT4" s="6"/>
      <c r="KNU4" s="6"/>
      <c r="KNV4" s="6"/>
      <c r="KNW4" s="6"/>
      <c r="KNX4" s="6"/>
      <c r="KNY4" s="6"/>
      <c r="KNZ4" s="6"/>
      <c r="KOA4" s="6"/>
      <c r="KOB4" s="6"/>
      <c r="KOC4" s="6"/>
      <c r="KOD4" s="6"/>
      <c r="KOE4" s="6"/>
      <c r="KOF4" s="6"/>
      <c r="KOG4" s="6"/>
      <c r="KOH4" s="6"/>
      <c r="KOI4" s="6"/>
      <c r="KOJ4" s="6"/>
      <c r="KOK4" s="6"/>
      <c r="KOL4" s="6"/>
      <c r="KOM4" s="6"/>
      <c r="KON4" s="6"/>
      <c r="KOO4" s="6"/>
      <c r="KOP4" s="6"/>
      <c r="KOQ4" s="6"/>
      <c r="KOR4" s="6"/>
      <c r="KOS4" s="6"/>
      <c r="KOT4" s="6"/>
      <c r="KOU4" s="6"/>
      <c r="KOV4" s="6"/>
      <c r="KOW4" s="6"/>
      <c r="KOX4" s="6"/>
      <c r="KOY4" s="6"/>
      <c r="KOZ4" s="6"/>
      <c r="KPA4" s="6"/>
      <c r="KPB4" s="6"/>
      <c r="KPC4" s="6"/>
      <c r="KPD4" s="6"/>
      <c r="KPE4" s="6"/>
      <c r="KPF4" s="6"/>
      <c r="KPG4" s="6"/>
      <c r="KPH4" s="6"/>
      <c r="KPI4" s="6"/>
      <c r="KPJ4" s="6"/>
      <c r="KPK4" s="6"/>
      <c r="KPL4" s="6"/>
      <c r="KPM4" s="6"/>
      <c r="KPN4" s="6"/>
      <c r="KPO4" s="6"/>
      <c r="KPP4" s="6"/>
      <c r="KPQ4" s="6"/>
      <c r="KPR4" s="6"/>
      <c r="KPS4" s="6"/>
      <c r="KPT4" s="6"/>
      <c r="KPU4" s="6"/>
      <c r="KPV4" s="6"/>
      <c r="KPW4" s="6"/>
      <c r="KPX4" s="6"/>
      <c r="KPY4" s="6"/>
      <c r="KPZ4" s="6"/>
      <c r="KQA4" s="6"/>
      <c r="KQB4" s="6"/>
      <c r="KQC4" s="6"/>
      <c r="KQD4" s="6"/>
      <c r="KQE4" s="6"/>
      <c r="KQF4" s="6"/>
      <c r="KQG4" s="6"/>
      <c r="KQH4" s="6"/>
      <c r="KQI4" s="6"/>
      <c r="KQJ4" s="6"/>
      <c r="KQK4" s="6"/>
      <c r="KQL4" s="6"/>
      <c r="KQM4" s="6"/>
      <c r="KQN4" s="6"/>
      <c r="KQO4" s="6"/>
      <c r="KQP4" s="6"/>
      <c r="KQQ4" s="6"/>
      <c r="KQR4" s="6"/>
      <c r="KQS4" s="6"/>
      <c r="KQT4" s="6"/>
      <c r="KQU4" s="6"/>
      <c r="KQV4" s="6"/>
      <c r="KQW4" s="6"/>
      <c r="KQX4" s="6"/>
      <c r="KQY4" s="6"/>
      <c r="KQZ4" s="6"/>
      <c r="KRA4" s="6"/>
      <c r="KRB4" s="6"/>
      <c r="KRC4" s="6"/>
      <c r="KRD4" s="6"/>
      <c r="KRE4" s="6"/>
      <c r="KRF4" s="6"/>
      <c r="KRG4" s="6"/>
      <c r="KRH4" s="6"/>
      <c r="KRI4" s="6"/>
      <c r="KRJ4" s="6"/>
      <c r="KRK4" s="6"/>
      <c r="KRL4" s="6"/>
      <c r="KRM4" s="6"/>
      <c r="KRN4" s="6"/>
      <c r="KRO4" s="6"/>
      <c r="KRP4" s="6"/>
      <c r="KRQ4" s="6"/>
      <c r="KRR4" s="6"/>
      <c r="KRS4" s="6"/>
      <c r="KRT4" s="6"/>
      <c r="KRU4" s="6"/>
      <c r="KRV4" s="6"/>
      <c r="KRW4" s="6"/>
      <c r="KRX4" s="6"/>
      <c r="KRY4" s="6"/>
      <c r="KRZ4" s="6"/>
      <c r="KSA4" s="6"/>
      <c r="KSB4" s="6"/>
      <c r="KSC4" s="6"/>
      <c r="KSD4" s="6"/>
      <c r="KSE4" s="6"/>
      <c r="KSF4" s="6"/>
      <c r="KSG4" s="6"/>
      <c r="KSH4" s="6"/>
      <c r="KSI4" s="6"/>
      <c r="KSJ4" s="6"/>
      <c r="KSK4" s="6"/>
      <c r="KSL4" s="6"/>
      <c r="KSM4" s="6"/>
      <c r="KSN4" s="6"/>
      <c r="KSO4" s="6"/>
      <c r="KSP4" s="6"/>
      <c r="KSQ4" s="6"/>
      <c r="KSR4" s="6"/>
      <c r="KSS4" s="6"/>
      <c r="KST4" s="6"/>
      <c r="KSU4" s="6"/>
      <c r="KSV4" s="6"/>
      <c r="KSW4" s="6"/>
      <c r="KSX4" s="6"/>
      <c r="KSY4" s="6"/>
      <c r="KSZ4" s="6"/>
      <c r="KTA4" s="6"/>
      <c r="KTB4" s="6"/>
      <c r="KTC4" s="6"/>
      <c r="KTD4" s="6"/>
      <c r="KTE4" s="6"/>
      <c r="KTF4" s="6"/>
      <c r="KTG4" s="6"/>
      <c r="KTH4" s="6"/>
      <c r="KTI4" s="6"/>
      <c r="KTJ4" s="6"/>
      <c r="KTK4" s="6"/>
      <c r="KTL4" s="6"/>
      <c r="KTM4" s="6"/>
      <c r="KTN4" s="6"/>
      <c r="KTO4" s="6"/>
      <c r="KTP4" s="6"/>
      <c r="KTQ4" s="6"/>
      <c r="KTR4" s="6"/>
      <c r="KTS4" s="6"/>
      <c r="KTT4" s="6"/>
      <c r="KTU4" s="6"/>
      <c r="KTV4" s="6"/>
      <c r="KTW4" s="6"/>
      <c r="KTX4" s="6"/>
      <c r="KTY4" s="6"/>
      <c r="KTZ4" s="6"/>
      <c r="KUA4" s="6"/>
      <c r="KUB4" s="6"/>
      <c r="KUC4" s="6"/>
      <c r="KUD4" s="6"/>
      <c r="KUE4" s="6"/>
      <c r="KUF4" s="6"/>
      <c r="KUG4" s="6"/>
      <c r="KUH4" s="6"/>
      <c r="KUI4" s="6"/>
      <c r="KUJ4" s="6"/>
      <c r="KUK4" s="6"/>
      <c r="KUL4" s="6"/>
      <c r="KUM4" s="6"/>
      <c r="KUN4" s="6"/>
      <c r="KUO4" s="6"/>
      <c r="KUP4" s="6"/>
      <c r="KUQ4" s="6"/>
      <c r="KUR4" s="6"/>
      <c r="KUS4" s="6"/>
      <c r="KUT4" s="6"/>
      <c r="KUU4" s="6"/>
      <c r="KUV4" s="6"/>
      <c r="KUW4" s="6"/>
      <c r="KUX4" s="6"/>
      <c r="KUY4" s="6"/>
      <c r="KUZ4" s="6"/>
      <c r="KVA4" s="6"/>
      <c r="KVB4" s="6"/>
      <c r="KVC4" s="6"/>
      <c r="KVD4" s="6"/>
      <c r="KVE4" s="6"/>
      <c r="KVF4" s="6"/>
      <c r="KVG4" s="6"/>
      <c r="KVH4" s="6"/>
      <c r="KVI4" s="6"/>
      <c r="KVJ4" s="6"/>
      <c r="KVK4" s="6"/>
      <c r="KVL4" s="6"/>
      <c r="KVM4" s="6"/>
      <c r="KVN4" s="6"/>
      <c r="KVO4" s="6"/>
      <c r="KVP4" s="6"/>
      <c r="KVQ4" s="6"/>
      <c r="KVR4" s="6"/>
      <c r="KVS4" s="6"/>
      <c r="KVT4" s="6"/>
      <c r="KVU4" s="6"/>
      <c r="KVV4" s="6"/>
      <c r="KVW4" s="6"/>
      <c r="KVX4" s="6"/>
      <c r="KVY4" s="6"/>
      <c r="KVZ4" s="6"/>
      <c r="KWA4" s="6"/>
      <c r="KWB4" s="6"/>
      <c r="KWC4" s="6"/>
      <c r="KWD4" s="6"/>
      <c r="KWE4" s="6"/>
      <c r="KWF4" s="6"/>
      <c r="KWG4" s="6"/>
      <c r="KWH4" s="6"/>
      <c r="KWI4" s="6"/>
      <c r="KWJ4" s="6"/>
      <c r="KWK4" s="6"/>
      <c r="KWL4" s="6"/>
      <c r="KWM4" s="6"/>
      <c r="KWN4" s="6"/>
      <c r="KWO4" s="6"/>
      <c r="KWP4" s="6"/>
      <c r="KWQ4" s="6"/>
      <c r="KWR4" s="6"/>
      <c r="KWS4" s="6"/>
      <c r="KWT4" s="6"/>
      <c r="KWU4" s="6"/>
      <c r="KWV4" s="6"/>
      <c r="KWW4" s="6"/>
      <c r="KWX4" s="6"/>
      <c r="KWY4" s="6"/>
      <c r="KWZ4" s="6"/>
      <c r="KXA4" s="6"/>
      <c r="KXB4" s="6"/>
      <c r="KXC4" s="6"/>
      <c r="KXD4" s="6"/>
      <c r="KXE4" s="6"/>
      <c r="KXF4" s="6"/>
      <c r="KXG4" s="6"/>
      <c r="KXH4" s="6"/>
      <c r="KXI4" s="6"/>
      <c r="KXJ4" s="6"/>
      <c r="KXK4" s="6"/>
      <c r="KXL4" s="6"/>
      <c r="KXM4" s="6"/>
      <c r="KXN4" s="6"/>
      <c r="KXO4" s="6"/>
      <c r="KXP4" s="6"/>
      <c r="KXQ4" s="6"/>
      <c r="KXR4" s="6"/>
      <c r="KXS4" s="6"/>
      <c r="KXT4" s="6"/>
      <c r="KXU4" s="6"/>
      <c r="KXV4" s="6"/>
      <c r="KXW4" s="6"/>
      <c r="KXX4" s="6"/>
      <c r="KXY4" s="6"/>
      <c r="KXZ4" s="6"/>
      <c r="KYA4" s="6"/>
      <c r="KYB4" s="6"/>
      <c r="KYC4" s="6"/>
      <c r="KYD4" s="6"/>
      <c r="KYE4" s="6"/>
      <c r="KYF4" s="6"/>
      <c r="KYG4" s="6"/>
      <c r="KYH4" s="6"/>
      <c r="KYI4" s="6"/>
      <c r="KYJ4" s="6"/>
      <c r="KYK4" s="6"/>
      <c r="KYL4" s="6"/>
      <c r="KYM4" s="6"/>
      <c r="KYN4" s="6"/>
      <c r="KYO4" s="6"/>
      <c r="KYP4" s="6"/>
      <c r="KYQ4" s="6"/>
      <c r="KYR4" s="6"/>
      <c r="KYS4" s="6"/>
      <c r="KYT4" s="6"/>
      <c r="KYU4" s="6"/>
      <c r="KYV4" s="6"/>
      <c r="KYW4" s="6"/>
      <c r="KYX4" s="6"/>
      <c r="KYY4" s="6"/>
      <c r="KYZ4" s="6"/>
      <c r="KZA4" s="6"/>
      <c r="KZB4" s="6"/>
      <c r="KZC4" s="6"/>
      <c r="KZD4" s="6"/>
      <c r="KZE4" s="6"/>
      <c r="KZF4" s="6"/>
      <c r="KZG4" s="6"/>
      <c r="KZH4" s="6"/>
      <c r="KZI4" s="6"/>
      <c r="KZJ4" s="6"/>
      <c r="KZK4" s="6"/>
      <c r="KZL4" s="6"/>
      <c r="KZM4" s="6"/>
      <c r="KZN4" s="6"/>
      <c r="KZO4" s="6"/>
      <c r="KZP4" s="6"/>
      <c r="KZQ4" s="6"/>
      <c r="KZR4" s="6"/>
      <c r="KZS4" s="6"/>
      <c r="KZT4" s="6"/>
      <c r="KZU4" s="6"/>
      <c r="KZV4" s="6"/>
      <c r="KZW4" s="6"/>
      <c r="KZX4" s="6"/>
      <c r="KZY4" s="6"/>
      <c r="KZZ4" s="6"/>
      <c r="LAA4" s="6"/>
      <c r="LAB4" s="6"/>
      <c r="LAC4" s="6"/>
      <c r="LAD4" s="6"/>
      <c r="LAE4" s="6"/>
      <c r="LAF4" s="6"/>
      <c r="LAG4" s="6"/>
      <c r="LAH4" s="6"/>
      <c r="LAI4" s="6"/>
      <c r="LAJ4" s="6"/>
      <c r="LAK4" s="6"/>
      <c r="LAL4" s="6"/>
      <c r="LAM4" s="6"/>
      <c r="LAN4" s="6"/>
      <c r="LAO4" s="6"/>
      <c r="LAP4" s="6"/>
      <c r="LAQ4" s="6"/>
      <c r="LAR4" s="6"/>
      <c r="LAS4" s="6"/>
      <c r="LAT4" s="6"/>
      <c r="LAU4" s="6"/>
      <c r="LAV4" s="6"/>
      <c r="LAW4" s="6"/>
      <c r="LAX4" s="6"/>
      <c r="LAY4" s="6"/>
      <c r="LAZ4" s="6"/>
      <c r="LBA4" s="6"/>
      <c r="LBB4" s="6"/>
      <c r="LBC4" s="6"/>
      <c r="LBD4" s="6"/>
      <c r="LBE4" s="6"/>
      <c r="LBF4" s="6"/>
      <c r="LBG4" s="6"/>
      <c r="LBH4" s="6"/>
      <c r="LBI4" s="6"/>
      <c r="LBJ4" s="6"/>
      <c r="LBK4" s="6"/>
      <c r="LBL4" s="6"/>
      <c r="LBM4" s="6"/>
      <c r="LBN4" s="6"/>
      <c r="LBO4" s="6"/>
      <c r="LBP4" s="6"/>
      <c r="LBQ4" s="6"/>
      <c r="LBR4" s="6"/>
      <c r="LBS4" s="6"/>
      <c r="LBT4" s="6"/>
      <c r="LBU4" s="6"/>
      <c r="LBV4" s="6"/>
      <c r="LBW4" s="6"/>
      <c r="LBX4" s="6"/>
      <c r="LBY4" s="6"/>
      <c r="LBZ4" s="6"/>
      <c r="LCA4" s="6"/>
      <c r="LCB4" s="6"/>
      <c r="LCC4" s="6"/>
      <c r="LCD4" s="6"/>
      <c r="LCE4" s="6"/>
      <c r="LCF4" s="6"/>
      <c r="LCG4" s="6"/>
      <c r="LCH4" s="6"/>
      <c r="LCI4" s="6"/>
      <c r="LCJ4" s="6"/>
      <c r="LCK4" s="6"/>
      <c r="LCL4" s="6"/>
      <c r="LCM4" s="6"/>
      <c r="LCN4" s="6"/>
      <c r="LCO4" s="6"/>
      <c r="LCP4" s="6"/>
      <c r="LCQ4" s="6"/>
      <c r="LCR4" s="6"/>
      <c r="LCS4" s="6"/>
      <c r="LCT4" s="6"/>
      <c r="LCU4" s="6"/>
      <c r="LCV4" s="6"/>
      <c r="LCW4" s="6"/>
      <c r="LCX4" s="6"/>
      <c r="LCY4" s="6"/>
      <c r="LCZ4" s="6"/>
      <c r="LDA4" s="6"/>
      <c r="LDB4" s="6"/>
      <c r="LDC4" s="6"/>
      <c r="LDD4" s="6"/>
      <c r="LDE4" s="6"/>
      <c r="LDF4" s="6"/>
      <c r="LDG4" s="6"/>
      <c r="LDH4" s="6"/>
      <c r="LDI4" s="6"/>
      <c r="LDJ4" s="6"/>
      <c r="LDK4" s="6"/>
      <c r="LDL4" s="6"/>
      <c r="LDM4" s="6"/>
      <c r="LDN4" s="6"/>
      <c r="LDO4" s="6"/>
      <c r="LDP4" s="6"/>
      <c r="LDQ4" s="6"/>
      <c r="LDR4" s="6"/>
      <c r="LDS4" s="6"/>
      <c r="LDT4" s="6"/>
      <c r="LDU4" s="6"/>
      <c r="LDV4" s="6"/>
      <c r="LDW4" s="6"/>
      <c r="LDX4" s="6"/>
      <c r="LDY4" s="6"/>
      <c r="LDZ4" s="6"/>
      <c r="LEA4" s="6"/>
      <c r="LEB4" s="6"/>
      <c r="LEC4" s="6"/>
      <c r="LED4" s="6"/>
      <c r="LEE4" s="6"/>
      <c r="LEF4" s="6"/>
      <c r="LEG4" s="6"/>
      <c r="LEH4" s="6"/>
      <c r="LEI4" s="6"/>
      <c r="LEJ4" s="6"/>
      <c r="LEK4" s="6"/>
      <c r="LEL4" s="6"/>
      <c r="LEM4" s="6"/>
      <c r="LEN4" s="6"/>
      <c r="LEO4" s="6"/>
      <c r="LEP4" s="6"/>
      <c r="LEQ4" s="6"/>
      <c r="LER4" s="6"/>
      <c r="LES4" s="6"/>
      <c r="LET4" s="6"/>
      <c r="LEU4" s="6"/>
      <c r="LEV4" s="6"/>
      <c r="LEW4" s="6"/>
      <c r="LEX4" s="6"/>
      <c r="LEY4" s="6"/>
      <c r="LEZ4" s="6"/>
      <c r="LFA4" s="6"/>
      <c r="LFB4" s="6"/>
      <c r="LFC4" s="6"/>
      <c r="LFD4" s="6"/>
      <c r="LFE4" s="6"/>
      <c r="LFF4" s="6"/>
      <c r="LFG4" s="6"/>
      <c r="LFH4" s="6"/>
      <c r="LFI4" s="6"/>
      <c r="LFJ4" s="6"/>
      <c r="LFK4" s="6"/>
      <c r="LFL4" s="6"/>
      <c r="LFM4" s="6"/>
      <c r="LFN4" s="6"/>
      <c r="LFO4" s="6"/>
      <c r="LFP4" s="6"/>
      <c r="LFQ4" s="6"/>
      <c r="LFR4" s="6"/>
      <c r="LFS4" s="6"/>
      <c r="LFT4" s="6"/>
      <c r="LFU4" s="6"/>
      <c r="LFV4" s="6"/>
      <c r="LFW4" s="6"/>
      <c r="LFX4" s="6"/>
      <c r="LFY4" s="6"/>
      <c r="LFZ4" s="6"/>
      <c r="LGA4" s="6"/>
      <c r="LGB4" s="6"/>
      <c r="LGC4" s="6"/>
      <c r="LGD4" s="6"/>
      <c r="LGE4" s="6"/>
      <c r="LGF4" s="6"/>
      <c r="LGG4" s="6"/>
      <c r="LGH4" s="6"/>
      <c r="LGI4" s="6"/>
      <c r="LGJ4" s="6"/>
      <c r="LGK4" s="6"/>
      <c r="LGL4" s="6"/>
      <c r="LGM4" s="6"/>
      <c r="LGN4" s="6"/>
      <c r="LGO4" s="6"/>
      <c r="LGP4" s="6"/>
      <c r="LGQ4" s="6"/>
      <c r="LGR4" s="6"/>
      <c r="LGS4" s="6"/>
      <c r="LGT4" s="6"/>
      <c r="LGU4" s="6"/>
      <c r="LGV4" s="6"/>
      <c r="LGW4" s="6"/>
      <c r="LGX4" s="6"/>
      <c r="LGY4" s="6"/>
      <c r="LGZ4" s="6"/>
      <c r="LHA4" s="6"/>
      <c r="LHB4" s="6"/>
      <c r="LHC4" s="6"/>
      <c r="LHD4" s="6"/>
      <c r="LHE4" s="6"/>
      <c r="LHF4" s="6"/>
      <c r="LHG4" s="6"/>
      <c r="LHH4" s="6"/>
      <c r="LHI4" s="6"/>
      <c r="LHJ4" s="6"/>
      <c r="LHK4" s="6"/>
      <c r="LHL4" s="6"/>
      <c r="LHM4" s="6"/>
      <c r="LHN4" s="6"/>
      <c r="LHO4" s="6"/>
      <c r="LHP4" s="6"/>
      <c r="LHQ4" s="6"/>
      <c r="LHR4" s="6"/>
      <c r="LHS4" s="6"/>
      <c r="LHT4" s="6"/>
      <c r="LHU4" s="6"/>
      <c r="LHV4" s="6"/>
      <c r="LHW4" s="6"/>
      <c r="LHX4" s="6"/>
      <c r="LHY4" s="6"/>
      <c r="LHZ4" s="6"/>
      <c r="LIA4" s="6"/>
      <c r="LIB4" s="6"/>
      <c r="LIC4" s="6"/>
      <c r="LID4" s="6"/>
      <c r="LIE4" s="6"/>
      <c r="LIF4" s="6"/>
      <c r="LIG4" s="6"/>
      <c r="LIH4" s="6"/>
      <c r="LII4" s="6"/>
      <c r="LIJ4" s="6"/>
      <c r="LIK4" s="6"/>
      <c r="LIL4" s="6"/>
      <c r="LIM4" s="6"/>
      <c r="LIN4" s="6"/>
      <c r="LIO4" s="6"/>
      <c r="LIP4" s="6"/>
      <c r="LIQ4" s="6"/>
      <c r="LIR4" s="6"/>
      <c r="LIS4" s="6"/>
      <c r="LIT4" s="6"/>
      <c r="LIU4" s="6"/>
      <c r="LIV4" s="6"/>
      <c r="LIW4" s="6"/>
      <c r="LIX4" s="6"/>
      <c r="LIY4" s="6"/>
      <c r="LIZ4" s="6"/>
      <c r="LJA4" s="6"/>
      <c r="LJB4" s="6"/>
      <c r="LJC4" s="6"/>
      <c r="LJD4" s="6"/>
      <c r="LJE4" s="6"/>
      <c r="LJF4" s="6"/>
      <c r="LJG4" s="6"/>
      <c r="LJH4" s="6"/>
      <c r="LJI4" s="6"/>
      <c r="LJJ4" s="6"/>
      <c r="LJK4" s="6"/>
      <c r="LJL4" s="6"/>
      <c r="LJM4" s="6"/>
      <c r="LJN4" s="6"/>
      <c r="LJO4" s="6"/>
      <c r="LJP4" s="6"/>
      <c r="LJQ4" s="6"/>
      <c r="LJR4" s="6"/>
      <c r="LJS4" s="6"/>
      <c r="LJT4" s="6"/>
      <c r="LJU4" s="6"/>
      <c r="LJV4" s="6"/>
      <c r="LJW4" s="6"/>
      <c r="LJX4" s="6"/>
      <c r="LJY4" s="6"/>
      <c r="LJZ4" s="6"/>
      <c r="LKA4" s="6"/>
      <c r="LKB4" s="6"/>
      <c r="LKC4" s="6"/>
      <c r="LKD4" s="6"/>
      <c r="LKE4" s="6"/>
      <c r="LKF4" s="6"/>
      <c r="LKG4" s="6"/>
      <c r="LKH4" s="6"/>
      <c r="LKI4" s="6"/>
      <c r="LKJ4" s="6"/>
      <c r="LKK4" s="6"/>
      <c r="LKL4" s="6"/>
      <c r="LKM4" s="6"/>
      <c r="LKN4" s="6"/>
      <c r="LKO4" s="6"/>
      <c r="LKP4" s="6"/>
      <c r="LKQ4" s="6"/>
      <c r="LKR4" s="6"/>
      <c r="LKS4" s="6"/>
      <c r="LKT4" s="6"/>
      <c r="LKU4" s="6"/>
      <c r="LKV4" s="6"/>
      <c r="LKW4" s="6"/>
      <c r="LKX4" s="6"/>
      <c r="LKY4" s="6"/>
      <c r="LKZ4" s="6"/>
      <c r="LLA4" s="6"/>
      <c r="LLB4" s="6"/>
      <c r="LLC4" s="6"/>
      <c r="LLD4" s="6"/>
      <c r="LLE4" s="6"/>
      <c r="LLF4" s="6"/>
      <c r="LLG4" s="6"/>
      <c r="LLH4" s="6"/>
      <c r="LLI4" s="6"/>
      <c r="LLJ4" s="6"/>
      <c r="LLK4" s="6"/>
      <c r="LLL4" s="6"/>
      <c r="LLM4" s="6"/>
      <c r="LLN4" s="6"/>
      <c r="LLO4" s="6"/>
      <c r="LLP4" s="6"/>
      <c r="LLQ4" s="6"/>
      <c r="LLR4" s="6"/>
      <c r="LLS4" s="6"/>
      <c r="LLT4" s="6"/>
      <c r="LLU4" s="6"/>
      <c r="LLV4" s="6"/>
      <c r="LLW4" s="6"/>
      <c r="LLX4" s="6"/>
      <c r="LLY4" s="6"/>
      <c r="LLZ4" s="6"/>
      <c r="LMA4" s="6"/>
      <c r="LMB4" s="6"/>
      <c r="LMC4" s="6"/>
      <c r="LMD4" s="6"/>
      <c r="LME4" s="6"/>
      <c r="LMF4" s="6"/>
      <c r="LMG4" s="6"/>
      <c r="LMH4" s="6"/>
      <c r="LMI4" s="6"/>
      <c r="LMJ4" s="6"/>
      <c r="LMK4" s="6"/>
      <c r="LML4" s="6"/>
      <c r="LMM4" s="6"/>
      <c r="LMN4" s="6"/>
      <c r="LMO4" s="6"/>
      <c r="LMP4" s="6"/>
      <c r="LMQ4" s="6"/>
      <c r="LMR4" s="6"/>
      <c r="LMS4" s="6"/>
      <c r="LMT4" s="6"/>
      <c r="LMU4" s="6"/>
      <c r="LMV4" s="6"/>
      <c r="LMW4" s="6"/>
      <c r="LMX4" s="6"/>
      <c r="LMY4" s="6"/>
      <c r="LMZ4" s="6"/>
      <c r="LNA4" s="6"/>
      <c r="LNB4" s="6"/>
      <c r="LNC4" s="6"/>
      <c r="LND4" s="6"/>
      <c r="LNE4" s="6"/>
      <c r="LNF4" s="6"/>
      <c r="LNG4" s="6"/>
      <c r="LNH4" s="6"/>
      <c r="LNI4" s="6"/>
      <c r="LNJ4" s="6"/>
      <c r="LNK4" s="6"/>
      <c r="LNL4" s="6"/>
      <c r="LNM4" s="6"/>
      <c r="LNN4" s="6"/>
      <c r="LNO4" s="6"/>
      <c r="LNP4" s="6"/>
      <c r="LNQ4" s="6"/>
      <c r="LNR4" s="6"/>
      <c r="LNS4" s="6"/>
      <c r="LNT4" s="6"/>
      <c r="LNU4" s="6"/>
      <c r="LNV4" s="6"/>
      <c r="LNW4" s="6"/>
      <c r="LNX4" s="6"/>
      <c r="LNY4" s="6"/>
      <c r="LNZ4" s="6"/>
      <c r="LOA4" s="6"/>
      <c r="LOB4" s="6"/>
      <c r="LOC4" s="6"/>
      <c r="LOD4" s="6"/>
      <c r="LOE4" s="6"/>
      <c r="LOF4" s="6"/>
      <c r="LOG4" s="6"/>
      <c r="LOH4" s="6"/>
      <c r="LOI4" s="6"/>
      <c r="LOJ4" s="6"/>
      <c r="LOK4" s="6"/>
      <c r="LOL4" s="6"/>
      <c r="LOM4" s="6"/>
      <c r="LON4" s="6"/>
      <c r="LOO4" s="6"/>
      <c r="LOP4" s="6"/>
      <c r="LOQ4" s="6"/>
      <c r="LOR4" s="6"/>
      <c r="LOS4" s="6"/>
      <c r="LOT4" s="6"/>
      <c r="LOU4" s="6"/>
      <c r="LOV4" s="6"/>
      <c r="LOW4" s="6"/>
      <c r="LOX4" s="6"/>
      <c r="LOY4" s="6"/>
      <c r="LOZ4" s="6"/>
      <c r="LPA4" s="6"/>
      <c r="LPB4" s="6"/>
      <c r="LPC4" s="6"/>
      <c r="LPD4" s="6"/>
      <c r="LPE4" s="6"/>
      <c r="LPF4" s="6"/>
      <c r="LPG4" s="6"/>
      <c r="LPH4" s="6"/>
      <c r="LPI4" s="6"/>
      <c r="LPJ4" s="6"/>
      <c r="LPK4" s="6"/>
      <c r="LPL4" s="6"/>
      <c r="LPM4" s="6"/>
      <c r="LPN4" s="6"/>
      <c r="LPO4" s="6"/>
      <c r="LPP4" s="6"/>
      <c r="LPQ4" s="6"/>
      <c r="LPR4" s="6"/>
      <c r="LPS4" s="6"/>
      <c r="LPT4" s="6"/>
      <c r="LPU4" s="6"/>
      <c r="LPV4" s="6"/>
      <c r="LPW4" s="6"/>
      <c r="LPX4" s="6"/>
      <c r="LPY4" s="6"/>
      <c r="LPZ4" s="6"/>
      <c r="LQA4" s="6"/>
      <c r="LQB4" s="6"/>
      <c r="LQC4" s="6"/>
      <c r="LQD4" s="6"/>
      <c r="LQE4" s="6"/>
      <c r="LQF4" s="6"/>
      <c r="LQG4" s="6"/>
      <c r="LQH4" s="6"/>
      <c r="LQI4" s="6"/>
      <c r="LQJ4" s="6"/>
      <c r="LQK4" s="6"/>
      <c r="LQL4" s="6"/>
      <c r="LQM4" s="6"/>
      <c r="LQN4" s="6"/>
      <c r="LQO4" s="6"/>
      <c r="LQP4" s="6"/>
      <c r="LQQ4" s="6"/>
      <c r="LQR4" s="6"/>
      <c r="LQS4" s="6"/>
      <c r="LQT4" s="6"/>
      <c r="LQU4" s="6"/>
      <c r="LQV4" s="6"/>
      <c r="LQW4" s="6"/>
      <c r="LQX4" s="6"/>
      <c r="LQY4" s="6"/>
      <c r="LQZ4" s="6"/>
      <c r="LRA4" s="6"/>
      <c r="LRB4" s="6"/>
      <c r="LRC4" s="6"/>
      <c r="LRD4" s="6"/>
      <c r="LRE4" s="6"/>
      <c r="LRF4" s="6"/>
      <c r="LRG4" s="6"/>
      <c r="LRH4" s="6"/>
      <c r="LRI4" s="6"/>
      <c r="LRJ4" s="6"/>
      <c r="LRK4" s="6"/>
      <c r="LRL4" s="6"/>
      <c r="LRM4" s="6"/>
      <c r="LRN4" s="6"/>
      <c r="LRO4" s="6"/>
      <c r="LRP4" s="6"/>
      <c r="LRQ4" s="6"/>
      <c r="LRR4" s="6"/>
      <c r="LRS4" s="6"/>
      <c r="LRT4" s="6"/>
      <c r="LRU4" s="6"/>
      <c r="LRV4" s="6"/>
      <c r="LRW4" s="6"/>
      <c r="LRX4" s="6"/>
      <c r="LRY4" s="6"/>
      <c r="LRZ4" s="6"/>
      <c r="LSA4" s="6"/>
      <c r="LSB4" s="6"/>
      <c r="LSC4" s="6"/>
      <c r="LSD4" s="6"/>
      <c r="LSE4" s="6"/>
      <c r="LSF4" s="6"/>
      <c r="LSG4" s="6"/>
      <c r="LSH4" s="6"/>
      <c r="LSI4" s="6"/>
      <c r="LSJ4" s="6"/>
      <c r="LSK4" s="6"/>
      <c r="LSL4" s="6"/>
      <c r="LSM4" s="6"/>
      <c r="LSN4" s="6"/>
      <c r="LSO4" s="6"/>
      <c r="LSP4" s="6"/>
      <c r="LSQ4" s="6"/>
      <c r="LSR4" s="6"/>
      <c r="LSS4" s="6"/>
      <c r="LST4" s="6"/>
      <c r="LSU4" s="6"/>
      <c r="LSV4" s="6"/>
      <c r="LSW4" s="6"/>
      <c r="LSX4" s="6"/>
      <c r="LSY4" s="6"/>
      <c r="LSZ4" s="6"/>
      <c r="LTA4" s="6"/>
      <c r="LTB4" s="6"/>
      <c r="LTC4" s="6"/>
      <c r="LTD4" s="6"/>
      <c r="LTE4" s="6"/>
      <c r="LTF4" s="6"/>
      <c r="LTG4" s="6"/>
      <c r="LTH4" s="6"/>
      <c r="LTI4" s="6"/>
      <c r="LTJ4" s="6"/>
      <c r="LTK4" s="6"/>
      <c r="LTL4" s="6"/>
      <c r="LTM4" s="6"/>
      <c r="LTN4" s="6"/>
      <c r="LTO4" s="6"/>
      <c r="LTP4" s="6"/>
      <c r="LTQ4" s="6"/>
      <c r="LTR4" s="6"/>
      <c r="LTS4" s="6"/>
      <c r="LTT4" s="6"/>
      <c r="LTU4" s="6"/>
      <c r="LTV4" s="6"/>
      <c r="LTW4" s="6"/>
      <c r="LTX4" s="6"/>
      <c r="LTY4" s="6"/>
      <c r="LTZ4" s="6"/>
      <c r="LUA4" s="6"/>
      <c r="LUB4" s="6"/>
      <c r="LUC4" s="6"/>
      <c r="LUD4" s="6"/>
      <c r="LUE4" s="6"/>
      <c r="LUF4" s="6"/>
      <c r="LUG4" s="6"/>
      <c r="LUH4" s="6"/>
      <c r="LUI4" s="6"/>
      <c r="LUJ4" s="6"/>
      <c r="LUK4" s="6"/>
      <c r="LUL4" s="6"/>
      <c r="LUM4" s="6"/>
      <c r="LUN4" s="6"/>
      <c r="LUO4" s="6"/>
      <c r="LUP4" s="6"/>
      <c r="LUQ4" s="6"/>
      <c r="LUR4" s="6"/>
      <c r="LUS4" s="6"/>
      <c r="LUT4" s="6"/>
      <c r="LUU4" s="6"/>
      <c r="LUV4" s="6"/>
      <c r="LUW4" s="6"/>
      <c r="LUX4" s="6"/>
      <c r="LUY4" s="6"/>
      <c r="LUZ4" s="6"/>
      <c r="LVA4" s="6"/>
      <c r="LVB4" s="6"/>
      <c r="LVC4" s="6"/>
      <c r="LVD4" s="6"/>
      <c r="LVE4" s="6"/>
      <c r="LVF4" s="6"/>
      <c r="LVG4" s="6"/>
      <c r="LVH4" s="6"/>
      <c r="LVI4" s="6"/>
      <c r="LVJ4" s="6"/>
      <c r="LVK4" s="6"/>
      <c r="LVL4" s="6"/>
      <c r="LVM4" s="6"/>
      <c r="LVN4" s="6"/>
      <c r="LVO4" s="6"/>
      <c r="LVP4" s="6"/>
      <c r="LVQ4" s="6"/>
      <c r="LVR4" s="6"/>
      <c r="LVS4" s="6"/>
      <c r="LVT4" s="6"/>
      <c r="LVU4" s="6"/>
      <c r="LVV4" s="6"/>
      <c r="LVW4" s="6"/>
      <c r="LVX4" s="6"/>
      <c r="LVY4" s="6"/>
      <c r="LVZ4" s="6"/>
      <c r="LWA4" s="6"/>
      <c r="LWB4" s="6"/>
      <c r="LWC4" s="6"/>
      <c r="LWD4" s="6"/>
      <c r="LWE4" s="6"/>
      <c r="LWF4" s="6"/>
      <c r="LWG4" s="6"/>
      <c r="LWH4" s="6"/>
      <c r="LWI4" s="6"/>
      <c r="LWJ4" s="6"/>
      <c r="LWK4" s="6"/>
      <c r="LWL4" s="6"/>
      <c r="LWM4" s="6"/>
      <c r="LWN4" s="6"/>
      <c r="LWO4" s="6"/>
      <c r="LWP4" s="6"/>
      <c r="LWQ4" s="6"/>
      <c r="LWR4" s="6"/>
      <c r="LWS4" s="6"/>
      <c r="LWT4" s="6"/>
      <c r="LWU4" s="6"/>
      <c r="LWV4" s="6"/>
      <c r="LWW4" s="6"/>
      <c r="LWX4" s="6"/>
      <c r="LWY4" s="6"/>
      <c r="LWZ4" s="6"/>
      <c r="LXA4" s="6"/>
      <c r="LXB4" s="6"/>
      <c r="LXC4" s="6"/>
      <c r="LXD4" s="6"/>
      <c r="LXE4" s="6"/>
      <c r="LXF4" s="6"/>
      <c r="LXG4" s="6"/>
      <c r="LXH4" s="6"/>
      <c r="LXI4" s="6"/>
      <c r="LXJ4" s="6"/>
      <c r="LXK4" s="6"/>
      <c r="LXL4" s="6"/>
      <c r="LXM4" s="6"/>
      <c r="LXN4" s="6"/>
      <c r="LXO4" s="6"/>
      <c r="LXP4" s="6"/>
      <c r="LXQ4" s="6"/>
      <c r="LXR4" s="6"/>
      <c r="LXS4" s="6"/>
      <c r="LXT4" s="6"/>
      <c r="LXU4" s="6"/>
      <c r="LXV4" s="6"/>
      <c r="LXW4" s="6"/>
      <c r="LXX4" s="6"/>
      <c r="LXY4" s="6"/>
      <c r="LXZ4" s="6"/>
      <c r="LYA4" s="6"/>
      <c r="LYB4" s="6"/>
      <c r="LYC4" s="6"/>
      <c r="LYD4" s="6"/>
      <c r="LYE4" s="6"/>
      <c r="LYF4" s="6"/>
      <c r="LYG4" s="6"/>
      <c r="LYH4" s="6"/>
      <c r="LYI4" s="6"/>
      <c r="LYJ4" s="6"/>
      <c r="LYK4" s="6"/>
      <c r="LYL4" s="6"/>
      <c r="LYM4" s="6"/>
      <c r="LYN4" s="6"/>
      <c r="LYO4" s="6"/>
      <c r="LYP4" s="6"/>
      <c r="LYQ4" s="6"/>
      <c r="LYR4" s="6"/>
      <c r="LYS4" s="6"/>
      <c r="LYT4" s="6"/>
      <c r="LYU4" s="6"/>
      <c r="LYV4" s="6"/>
      <c r="LYW4" s="6"/>
      <c r="LYX4" s="6"/>
      <c r="LYY4" s="6"/>
      <c r="LYZ4" s="6"/>
      <c r="LZA4" s="6"/>
      <c r="LZB4" s="6"/>
      <c r="LZC4" s="6"/>
      <c r="LZD4" s="6"/>
      <c r="LZE4" s="6"/>
      <c r="LZF4" s="6"/>
      <c r="LZG4" s="6"/>
      <c r="LZH4" s="6"/>
      <c r="LZI4" s="6"/>
      <c r="LZJ4" s="6"/>
      <c r="LZK4" s="6"/>
      <c r="LZL4" s="6"/>
      <c r="LZM4" s="6"/>
      <c r="LZN4" s="6"/>
      <c r="LZO4" s="6"/>
      <c r="LZP4" s="6"/>
      <c r="LZQ4" s="6"/>
      <c r="LZR4" s="6"/>
      <c r="LZS4" s="6"/>
      <c r="LZT4" s="6"/>
      <c r="LZU4" s="6"/>
      <c r="LZV4" s="6"/>
      <c r="LZW4" s="6"/>
      <c r="LZX4" s="6"/>
      <c r="LZY4" s="6"/>
      <c r="LZZ4" s="6"/>
      <c r="MAA4" s="6"/>
      <c r="MAB4" s="6"/>
      <c r="MAC4" s="6"/>
      <c r="MAD4" s="6"/>
      <c r="MAE4" s="6"/>
      <c r="MAF4" s="6"/>
      <c r="MAG4" s="6"/>
      <c r="MAH4" s="6"/>
      <c r="MAI4" s="6"/>
      <c r="MAJ4" s="6"/>
      <c r="MAK4" s="6"/>
      <c r="MAL4" s="6"/>
      <c r="MAM4" s="6"/>
      <c r="MAN4" s="6"/>
      <c r="MAO4" s="6"/>
      <c r="MAP4" s="6"/>
      <c r="MAQ4" s="6"/>
      <c r="MAR4" s="6"/>
      <c r="MAS4" s="6"/>
      <c r="MAT4" s="6"/>
      <c r="MAU4" s="6"/>
      <c r="MAV4" s="6"/>
      <c r="MAW4" s="6"/>
      <c r="MAX4" s="6"/>
      <c r="MAY4" s="6"/>
      <c r="MAZ4" s="6"/>
      <c r="MBA4" s="6"/>
      <c r="MBB4" s="6"/>
      <c r="MBC4" s="6"/>
      <c r="MBD4" s="6"/>
      <c r="MBE4" s="6"/>
      <c r="MBF4" s="6"/>
      <c r="MBG4" s="6"/>
      <c r="MBH4" s="6"/>
      <c r="MBI4" s="6"/>
      <c r="MBJ4" s="6"/>
      <c r="MBK4" s="6"/>
      <c r="MBL4" s="6"/>
      <c r="MBM4" s="6"/>
      <c r="MBN4" s="6"/>
      <c r="MBO4" s="6"/>
      <c r="MBP4" s="6"/>
      <c r="MBQ4" s="6"/>
      <c r="MBR4" s="6"/>
      <c r="MBS4" s="6"/>
      <c r="MBT4" s="6"/>
      <c r="MBU4" s="6"/>
      <c r="MBV4" s="6"/>
      <c r="MBW4" s="6"/>
      <c r="MBX4" s="6"/>
      <c r="MBY4" s="6"/>
      <c r="MBZ4" s="6"/>
      <c r="MCA4" s="6"/>
      <c r="MCB4" s="6"/>
      <c r="MCC4" s="6"/>
      <c r="MCD4" s="6"/>
      <c r="MCE4" s="6"/>
      <c r="MCF4" s="6"/>
      <c r="MCG4" s="6"/>
      <c r="MCH4" s="6"/>
      <c r="MCI4" s="6"/>
      <c r="MCJ4" s="6"/>
      <c r="MCK4" s="6"/>
      <c r="MCL4" s="6"/>
      <c r="MCM4" s="6"/>
      <c r="MCN4" s="6"/>
      <c r="MCO4" s="6"/>
      <c r="MCP4" s="6"/>
      <c r="MCQ4" s="6"/>
      <c r="MCR4" s="6"/>
      <c r="MCS4" s="6"/>
      <c r="MCT4" s="6"/>
      <c r="MCU4" s="6"/>
      <c r="MCV4" s="6"/>
      <c r="MCW4" s="6"/>
      <c r="MCX4" s="6"/>
      <c r="MCY4" s="6"/>
      <c r="MCZ4" s="6"/>
      <c r="MDA4" s="6"/>
      <c r="MDB4" s="6"/>
      <c r="MDC4" s="6"/>
      <c r="MDD4" s="6"/>
      <c r="MDE4" s="6"/>
      <c r="MDF4" s="6"/>
      <c r="MDG4" s="6"/>
      <c r="MDH4" s="6"/>
      <c r="MDI4" s="6"/>
      <c r="MDJ4" s="6"/>
      <c r="MDK4" s="6"/>
      <c r="MDL4" s="6"/>
      <c r="MDM4" s="6"/>
      <c r="MDN4" s="6"/>
      <c r="MDO4" s="6"/>
      <c r="MDP4" s="6"/>
      <c r="MDQ4" s="6"/>
      <c r="MDR4" s="6"/>
      <c r="MDS4" s="6"/>
      <c r="MDT4" s="6"/>
      <c r="MDU4" s="6"/>
      <c r="MDV4" s="6"/>
      <c r="MDW4" s="6"/>
      <c r="MDX4" s="6"/>
      <c r="MDY4" s="6"/>
      <c r="MDZ4" s="6"/>
      <c r="MEA4" s="6"/>
      <c r="MEB4" s="6"/>
      <c r="MEC4" s="6"/>
      <c r="MED4" s="6"/>
      <c r="MEE4" s="6"/>
      <c r="MEF4" s="6"/>
      <c r="MEG4" s="6"/>
      <c r="MEH4" s="6"/>
      <c r="MEI4" s="6"/>
      <c r="MEJ4" s="6"/>
      <c r="MEK4" s="6"/>
      <c r="MEL4" s="6"/>
      <c r="MEM4" s="6"/>
      <c r="MEN4" s="6"/>
      <c r="MEO4" s="6"/>
      <c r="MEP4" s="6"/>
      <c r="MEQ4" s="6"/>
      <c r="MER4" s="6"/>
      <c r="MES4" s="6"/>
      <c r="MET4" s="6"/>
      <c r="MEU4" s="6"/>
      <c r="MEV4" s="6"/>
      <c r="MEW4" s="6"/>
      <c r="MEX4" s="6"/>
      <c r="MEY4" s="6"/>
      <c r="MEZ4" s="6"/>
      <c r="MFA4" s="6"/>
      <c r="MFB4" s="6"/>
      <c r="MFC4" s="6"/>
      <c r="MFD4" s="6"/>
      <c r="MFE4" s="6"/>
      <c r="MFF4" s="6"/>
      <c r="MFG4" s="6"/>
      <c r="MFH4" s="6"/>
      <c r="MFI4" s="6"/>
      <c r="MFJ4" s="6"/>
      <c r="MFK4" s="6"/>
      <c r="MFL4" s="6"/>
      <c r="MFM4" s="6"/>
      <c r="MFN4" s="6"/>
      <c r="MFO4" s="6"/>
      <c r="MFP4" s="6"/>
      <c r="MFQ4" s="6"/>
      <c r="MFR4" s="6"/>
      <c r="MFS4" s="6"/>
      <c r="MFT4" s="6"/>
      <c r="MFU4" s="6"/>
      <c r="MFV4" s="6"/>
      <c r="MFW4" s="6"/>
      <c r="MFX4" s="6"/>
      <c r="MFY4" s="6"/>
      <c r="MFZ4" s="6"/>
      <c r="MGA4" s="6"/>
      <c r="MGB4" s="6"/>
      <c r="MGC4" s="6"/>
      <c r="MGD4" s="6"/>
      <c r="MGE4" s="6"/>
      <c r="MGF4" s="6"/>
      <c r="MGG4" s="6"/>
      <c r="MGH4" s="6"/>
      <c r="MGI4" s="6"/>
      <c r="MGJ4" s="6"/>
      <c r="MGK4" s="6"/>
      <c r="MGL4" s="6"/>
      <c r="MGM4" s="6"/>
      <c r="MGN4" s="6"/>
      <c r="MGO4" s="6"/>
      <c r="MGP4" s="6"/>
      <c r="MGQ4" s="6"/>
      <c r="MGR4" s="6"/>
      <c r="MGS4" s="6"/>
      <c r="MGT4" s="6"/>
      <c r="MGU4" s="6"/>
      <c r="MGV4" s="6"/>
      <c r="MGW4" s="6"/>
      <c r="MGX4" s="6"/>
      <c r="MGY4" s="6"/>
      <c r="MGZ4" s="6"/>
      <c r="MHA4" s="6"/>
      <c r="MHB4" s="6"/>
      <c r="MHC4" s="6"/>
      <c r="MHD4" s="6"/>
      <c r="MHE4" s="6"/>
      <c r="MHF4" s="6"/>
      <c r="MHG4" s="6"/>
      <c r="MHH4" s="6"/>
      <c r="MHI4" s="6"/>
      <c r="MHJ4" s="6"/>
      <c r="MHK4" s="6"/>
      <c r="MHL4" s="6"/>
      <c r="MHM4" s="6"/>
      <c r="MHN4" s="6"/>
      <c r="MHO4" s="6"/>
      <c r="MHP4" s="6"/>
      <c r="MHQ4" s="6"/>
      <c r="MHR4" s="6"/>
      <c r="MHS4" s="6"/>
      <c r="MHT4" s="6"/>
      <c r="MHU4" s="6"/>
      <c r="MHV4" s="6"/>
      <c r="MHW4" s="6"/>
      <c r="MHX4" s="6"/>
      <c r="MHY4" s="6"/>
      <c r="MHZ4" s="6"/>
      <c r="MIA4" s="6"/>
      <c r="MIB4" s="6"/>
      <c r="MIC4" s="6"/>
      <c r="MID4" s="6"/>
      <c r="MIE4" s="6"/>
      <c r="MIF4" s="6"/>
      <c r="MIG4" s="6"/>
      <c r="MIH4" s="6"/>
      <c r="MII4" s="6"/>
      <c r="MIJ4" s="6"/>
      <c r="MIK4" s="6"/>
      <c r="MIL4" s="6"/>
      <c r="MIM4" s="6"/>
      <c r="MIN4" s="6"/>
      <c r="MIO4" s="6"/>
      <c r="MIP4" s="6"/>
      <c r="MIQ4" s="6"/>
      <c r="MIR4" s="6"/>
      <c r="MIS4" s="6"/>
      <c r="MIT4" s="6"/>
      <c r="MIU4" s="6"/>
      <c r="MIV4" s="6"/>
      <c r="MIW4" s="6"/>
      <c r="MIX4" s="6"/>
      <c r="MIY4" s="6"/>
      <c r="MIZ4" s="6"/>
      <c r="MJA4" s="6"/>
      <c r="MJB4" s="6"/>
      <c r="MJC4" s="6"/>
      <c r="MJD4" s="6"/>
      <c r="MJE4" s="6"/>
      <c r="MJF4" s="6"/>
      <c r="MJG4" s="6"/>
      <c r="MJH4" s="6"/>
      <c r="MJI4" s="6"/>
      <c r="MJJ4" s="6"/>
      <c r="MJK4" s="6"/>
      <c r="MJL4" s="6"/>
      <c r="MJM4" s="6"/>
      <c r="MJN4" s="6"/>
      <c r="MJO4" s="6"/>
      <c r="MJP4" s="6"/>
      <c r="MJQ4" s="6"/>
      <c r="MJR4" s="6"/>
      <c r="MJS4" s="6"/>
      <c r="MJT4" s="6"/>
      <c r="MJU4" s="6"/>
      <c r="MJV4" s="6"/>
      <c r="MJW4" s="6"/>
      <c r="MJX4" s="6"/>
      <c r="MJY4" s="6"/>
      <c r="MJZ4" s="6"/>
      <c r="MKA4" s="6"/>
      <c r="MKB4" s="6"/>
      <c r="MKC4" s="6"/>
      <c r="MKD4" s="6"/>
      <c r="MKE4" s="6"/>
      <c r="MKF4" s="6"/>
      <c r="MKG4" s="6"/>
      <c r="MKH4" s="6"/>
      <c r="MKI4" s="6"/>
      <c r="MKJ4" s="6"/>
      <c r="MKK4" s="6"/>
      <c r="MKL4" s="6"/>
      <c r="MKM4" s="6"/>
      <c r="MKN4" s="6"/>
      <c r="MKO4" s="6"/>
      <c r="MKP4" s="6"/>
      <c r="MKQ4" s="6"/>
      <c r="MKR4" s="6"/>
      <c r="MKS4" s="6"/>
      <c r="MKT4" s="6"/>
      <c r="MKU4" s="6"/>
      <c r="MKV4" s="6"/>
      <c r="MKW4" s="6"/>
      <c r="MKX4" s="6"/>
      <c r="MKY4" s="6"/>
      <c r="MKZ4" s="6"/>
      <c r="MLA4" s="6"/>
      <c r="MLB4" s="6"/>
      <c r="MLC4" s="6"/>
      <c r="MLD4" s="6"/>
      <c r="MLE4" s="6"/>
      <c r="MLF4" s="6"/>
      <c r="MLG4" s="6"/>
      <c r="MLH4" s="6"/>
      <c r="MLI4" s="6"/>
      <c r="MLJ4" s="6"/>
      <c r="MLK4" s="6"/>
      <c r="MLL4" s="6"/>
      <c r="MLM4" s="6"/>
      <c r="MLN4" s="6"/>
      <c r="MLO4" s="6"/>
      <c r="MLP4" s="6"/>
      <c r="MLQ4" s="6"/>
      <c r="MLR4" s="6"/>
      <c r="MLS4" s="6"/>
      <c r="MLT4" s="6"/>
      <c r="MLU4" s="6"/>
      <c r="MLV4" s="6"/>
      <c r="MLW4" s="6"/>
      <c r="MLX4" s="6"/>
      <c r="MLY4" s="6"/>
      <c r="MLZ4" s="6"/>
      <c r="MMA4" s="6"/>
      <c r="MMB4" s="6"/>
      <c r="MMC4" s="6"/>
      <c r="MMD4" s="6"/>
      <c r="MME4" s="6"/>
      <c r="MMF4" s="6"/>
      <c r="MMG4" s="6"/>
      <c r="MMH4" s="6"/>
      <c r="MMI4" s="6"/>
      <c r="MMJ4" s="6"/>
      <c r="MMK4" s="6"/>
      <c r="MML4" s="6"/>
      <c r="MMM4" s="6"/>
      <c r="MMN4" s="6"/>
      <c r="MMO4" s="6"/>
      <c r="MMP4" s="6"/>
      <c r="MMQ4" s="6"/>
      <c r="MMR4" s="6"/>
      <c r="MMS4" s="6"/>
      <c r="MMT4" s="6"/>
      <c r="MMU4" s="6"/>
      <c r="MMV4" s="6"/>
      <c r="MMW4" s="6"/>
      <c r="MMX4" s="6"/>
      <c r="MMY4" s="6"/>
      <c r="MMZ4" s="6"/>
      <c r="MNA4" s="6"/>
      <c r="MNB4" s="6"/>
      <c r="MNC4" s="6"/>
      <c r="MND4" s="6"/>
      <c r="MNE4" s="6"/>
      <c r="MNF4" s="6"/>
      <c r="MNG4" s="6"/>
      <c r="MNH4" s="6"/>
      <c r="MNI4" s="6"/>
      <c r="MNJ4" s="6"/>
      <c r="MNK4" s="6"/>
      <c r="MNL4" s="6"/>
      <c r="MNM4" s="6"/>
      <c r="MNN4" s="6"/>
      <c r="MNO4" s="6"/>
      <c r="MNP4" s="6"/>
      <c r="MNQ4" s="6"/>
      <c r="MNR4" s="6"/>
      <c r="MNS4" s="6"/>
      <c r="MNT4" s="6"/>
      <c r="MNU4" s="6"/>
      <c r="MNV4" s="6"/>
      <c r="MNW4" s="6"/>
      <c r="MNX4" s="6"/>
      <c r="MNY4" s="6"/>
      <c r="MNZ4" s="6"/>
      <c r="MOA4" s="6"/>
      <c r="MOB4" s="6"/>
      <c r="MOC4" s="6"/>
      <c r="MOD4" s="6"/>
      <c r="MOE4" s="6"/>
      <c r="MOF4" s="6"/>
      <c r="MOG4" s="6"/>
      <c r="MOH4" s="6"/>
      <c r="MOI4" s="6"/>
      <c r="MOJ4" s="6"/>
      <c r="MOK4" s="6"/>
      <c r="MOL4" s="6"/>
      <c r="MOM4" s="6"/>
      <c r="MON4" s="6"/>
      <c r="MOO4" s="6"/>
      <c r="MOP4" s="6"/>
      <c r="MOQ4" s="6"/>
      <c r="MOR4" s="6"/>
      <c r="MOS4" s="6"/>
      <c r="MOT4" s="6"/>
      <c r="MOU4" s="6"/>
      <c r="MOV4" s="6"/>
      <c r="MOW4" s="6"/>
      <c r="MOX4" s="6"/>
      <c r="MOY4" s="6"/>
      <c r="MOZ4" s="6"/>
      <c r="MPA4" s="6"/>
      <c r="MPB4" s="6"/>
      <c r="MPC4" s="6"/>
      <c r="MPD4" s="6"/>
      <c r="MPE4" s="6"/>
      <c r="MPF4" s="6"/>
      <c r="MPG4" s="6"/>
      <c r="MPH4" s="6"/>
      <c r="MPI4" s="6"/>
      <c r="MPJ4" s="6"/>
      <c r="MPK4" s="6"/>
      <c r="MPL4" s="6"/>
      <c r="MPM4" s="6"/>
      <c r="MPN4" s="6"/>
      <c r="MPO4" s="6"/>
      <c r="MPP4" s="6"/>
      <c r="MPQ4" s="6"/>
      <c r="MPR4" s="6"/>
      <c r="MPS4" s="6"/>
      <c r="MPT4" s="6"/>
      <c r="MPU4" s="6"/>
      <c r="MPV4" s="6"/>
      <c r="MPW4" s="6"/>
      <c r="MPX4" s="6"/>
      <c r="MPY4" s="6"/>
      <c r="MPZ4" s="6"/>
      <c r="MQA4" s="6"/>
      <c r="MQB4" s="6"/>
      <c r="MQC4" s="6"/>
      <c r="MQD4" s="6"/>
      <c r="MQE4" s="6"/>
      <c r="MQF4" s="6"/>
      <c r="MQG4" s="6"/>
      <c r="MQH4" s="6"/>
      <c r="MQI4" s="6"/>
      <c r="MQJ4" s="6"/>
      <c r="MQK4" s="6"/>
      <c r="MQL4" s="6"/>
      <c r="MQM4" s="6"/>
      <c r="MQN4" s="6"/>
      <c r="MQO4" s="6"/>
      <c r="MQP4" s="6"/>
      <c r="MQQ4" s="6"/>
      <c r="MQR4" s="6"/>
      <c r="MQS4" s="6"/>
      <c r="MQT4" s="6"/>
      <c r="MQU4" s="6"/>
      <c r="MQV4" s="6"/>
      <c r="MQW4" s="6"/>
      <c r="MQX4" s="6"/>
      <c r="MQY4" s="6"/>
      <c r="MQZ4" s="6"/>
      <c r="MRA4" s="6"/>
      <c r="MRB4" s="6"/>
      <c r="MRC4" s="6"/>
      <c r="MRD4" s="6"/>
      <c r="MRE4" s="6"/>
      <c r="MRF4" s="6"/>
      <c r="MRG4" s="6"/>
      <c r="MRH4" s="6"/>
      <c r="MRI4" s="6"/>
      <c r="MRJ4" s="6"/>
      <c r="MRK4" s="6"/>
      <c r="MRL4" s="6"/>
      <c r="MRM4" s="6"/>
      <c r="MRN4" s="6"/>
      <c r="MRO4" s="6"/>
      <c r="MRP4" s="6"/>
      <c r="MRQ4" s="6"/>
      <c r="MRR4" s="6"/>
      <c r="MRS4" s="6"/>
      <c r="MRT4" s="6"/>
      <c r="MRU4" s="6"/>
      <c r="MRV4" s="6"/>
      <c r="MRW4" s="6"/>
      <c r="MRX4" s="6"/>
      <c r="MRY4" s="6"/>
      <c r="MRZ4" s="6"/>
      <c r="MSA4" s="6"/>
      <c r="MSB4" s="6"/>
      <c r="MSC4" s="6"/>
      <c r="MSD4" s="6"/>
      <c r="MSE4" s="6"/>
      <c r="MSF4" s="6"/>
      <c r="MSG4" s="6"/>
      <c r="MSH4" s="6"/>
      <c r="MSI4" s="6"/>
      <c r="MSJ4" s="6"/>
      <c r="MSK4" s="6"/>
      <c r="MSL4" s="6"/>
      <c r="MSM4" s="6"/>
      <c r="MSN4" s="6"/>
      <c r="MSO4" s="6"/>
      <c r="MSP4" s="6"/>
      <c r="MSQ4" s="6"/>
      <c r="MSR4" s="6"/>
      <c r="MSS4" s="6"/>
      <c r="MST4" s="6"/>
      <c r="MSU4" s="6"/>
      <c r="MSV4" s="6"/>
      <c r="MSW4" s="6"/>
      <c r="MSX4" s="6"/>
      <c r="MSY4" s="6"/>
      <c r="MSZ4" s="6"/>
      <c r="MTA4" s="6"/>
      <c r="MTB4" s="6"/>
      <c r="MTC4" s="6"/>
      <c r="MTD4" s="6"/>
      <c r="MTE4" s="6"/>
      <c r="MTF4" s="6"/>
      <c r="MTG4" s="6"/>
      <c r="MTH4" s="6"/>
      <c r="MTI4" s="6"/>
      <c r="MTJ4" s="6"/>
      <c r="MTK4" s="6"/>
      <c r="MTL4" s="6"/>
      <c r="MTM4" s="6"/>
      <c r="MTN4" s="6"/>
      <c r="MTO4" s="6"/>
      <c r="MTP4" s="6"/>
      <c r="MTQ4" s="6"/>
      <c r="MTR4" s="6"/>
      <c r="MTS4" s="6"/>
      <c r="MTT4" s="6"/>
      <c r="MTU4" s="6"/>
      <c r="MTV4" s="6"/>
      <c r="MTW4" s="6"/>
      <c r="MTX4" s="6"/>
      <c r="MTY4" s="6"/>
      <c r="MTZ4" s="6"/>
      <c r="MUA4" s="6"/>
      <c r="MUB4" s="6"/>
      <c r="MUC4" s="6"/>
      <c r="MUD4" s="6"/>
      <c r="MUE4" s="6"/>
      <c r="MUF4" s="6"/>
      <c r="MUG4" s="6"/>
      <c r="MUH4" s="6"/>
      <c r="MUI4" s="6"/>
      <c r="MUJ4" s="6"/>
      <c r="MUK4" s="6"/>
      <c r="MUL4" s="6"/>
      <c r="MUM4" s="6"/>
      <c r="MUN4" s="6"/>
      <c r="MUO4" s="6"/>
      <c r="MUP4" s="6"/>
      <c r="MUQ4" s="6"/>
      <c r="MUR4" s="6"/>
      <c r="MUS4" s="6"/>
      <c r="MUT4" s="6"/>
      <c r="MUU4" s="6"/>
      <c r="MUV4" s="6"/>
      <c r="MUW4" s="6"/>
      <c r="MUX4" s="6"/>
      <c r="MUY4" s="6"/>
      <c r="MUZ4" s="6"/>
      <c r="MVA4" s="6"/>
      <c r="MVB4" s="6"/>
      <c r="MVC4" s="6"/>
      <c r="MVD4" s="6"/>
      <c r="MVE4" s="6"/>
      <c r="MVF4" s="6"/>
      <c r="MVG4" s="6"/>
      <c r="MVH4" s="6"/>
      <c r="MVI4" s="6"/>
      <c r="MVJ4" s="6"/>
      <c r="MVK4" s="6"/>
      <c r="MVL4" s="6"/>
      <c r="MVM4" s="6"/>
      <c r="MVN4" s="6"/>
      <c r="MVO4" s="6"/>
      <c r="MVP4" s="6"/>
      <c r="MVQ4" s="6"/>
      <c r="MVR4" s="6"/>
      <c r="MVS4" s="6"/>
      <c r="MVT4" s="6"/>
      <c r="MVU4" s="6"/>
      <c r="MVV4" s="6"/>
      <c r="MVW4" s="6"/>
      <c r="MVX4" s="6"/>
      <c r="MVY4" s="6"/>
      <c r="MVZ4" s="6"/>
      <c r="MWA4" s="6"/>
      <c r="MWB4" s="6"/>
      <c r="MWC4" s="6"/>
      <c r="MWD4" s="6"/>
      <c r="MWE4" s="6"/>
      <c r="MWF4" s="6"/>
      <c r="MWG4" s="6"/>
      <c r="MWH4" s="6"/>
      <c r="MWI4" s="6"/>
      <c r="MWJ4" s="6"/>
      <c r="MWK4" s="6"/>
      <c r="MWL4" s="6"/>
      <c r="MWM4" s="6"/>
      <c r="MWN4" s="6"/>
      <c r="MWO4" s="6"/>
      <c r="MWP4" s="6"/>
      <c r="MWQ4" s="6"/>
      <c r="MWR4" s="6"/>
      <c r="MWS4" s="6"/>
      <c r="MWT4" s="6"/>
      <c r="MWU4" s="6"/>
      <c r="MWV4" s="6"/>
      <c r="MWW4" s="6"/>
      <c r="MWX4" s="6"/>
      <c r="MWY4" s="6"/>
      <c r="MWZ4" s="6"/>
      <c r="MXA4" s="6"/>
      <c r="MXB4" s="6"/>
      <c r="MXC4" s="6"/>
      <c r="MXD4" s="6"/>
      <c r="MXE4" s="6"/>
      <c r="MXF4" s="6"/>
      <c r="MXG4" s="6"/>
      <c r="MXH4" s="6"/>
      <c r="MXI4" s="6"/>
      <c r="MXJ4" s="6"/>
      <c r="MXK4" s="6"/>
      <c r="MXL4" s="6"/>
      <c r="MXM4" s="6"/>
      <c r="MXN4" s="6"/>
      <c r="MXO4" s="6"/>
      <c r="MXP4" s="6"/>
      <c r="MXQ4" s="6"/>
      <c r="MXR4" s="6"/>
      <c r="MXS4" s="6"/>
      <c r="MXT4" s="6"/>
      <c r="MXU4" s="6"/>
      <c r="MXV4" s="6"/>
      <c r="MXW4" s="6"/>
      <c r="MXX4" s="6"/>
      <c r="MXY4" s="6"/>
      <c r="MXZ4" s="6"/>
      <c r="MYA4" s="6"/>
      <c r="MYB4" s="6"/>
      <c r="MYC4" s="6"/>
      <c r="MYD4" s="6"/>
      <c r="MYE4" s="6"/>
      <c r="MYF4" s="6"/>
      <c r="MYG4" s="6"/>
      <c r="MYH4" s="6"/>
      <c r="MYI4" s="6"/>
      <c r="MYJ4" s="6"/>
      <c r="MYK4" s="6"/>
      <c r="MYL4" s="6"/>
      <c r="MYM4" s="6"/>
      <c r="MYN4" s="6"/>
      <c r="MYO4" s="6"/>
      <c r="MYP4" s="6"/>
      <c r="MYQ4" s="6"/>
      <c r="MYR4" s="6"/>
      <c r="MYS4" s="6"/>
      <c r="MYT4" s="6"/>
      <c r="MYU4" s="6"/>
      <c r="MYV4" s="6"/>
      <c r="MYW4" s="6"/>
      <c r="MYX4" s="6"/>
      <c r="MYY4" s="6"/>
      <c r="MYZ4" s="6"/>
      <c r="MZA4" s="6"/>
      <c r="MZB4" s="6"/>
      <c r="MZC4" s="6"/>
      <c r="MZD4" s="6"/>
      <c r="MZE4" s="6"/>
      <c r="MZF4" s="6"/>
      <c r="MZG4" s="6"/>
      <c r="MZH4" s="6"/>
      <c r="MZI4" s="6"/>
      <c r="MZJ4" s="6"/>
      <c r="MZK4" s="6"/>
      <c r="MZL4" s="6"/>
      <c r="MZM4" s="6"/>
      <c r="MZN4" s="6"/>
      <c r="MZO4" s="6"/>
      <c r="MZP4" s="6"/>
      <c r="MZQ4" s="6"/>
      <c r="MZR4" s="6"/>
      <c r="MZS4" s="6"/>
      <c r="MZT4" s="6"/>
      <c r="MZU4" s="6"/>
      <c r="MZV4" s="6"/>
      <c r="MZW4" s="6"/>
      <c r="MZX4" s="6"/>
      <c r="MZY4" s="6"/>
      <c r="MZZ4" s="6"/>
      <c r="NAA4" s="6"/>
      <c r="NAB4" s="6"/>
      <c r="NAC4" s="6"/>
      <c r="NAD4" s="6"/>
      <c r="NAE4" s="6"/>
      <c r="NAF4" s="6"/>
      <c r="NAG4" s="6"/>
      <c r="NAH4" s="6"/>
      <c r="NAI4" s="6"/>
      <c r="NAJ4" s="6"/>
      <c r="NAK4" s="6"/>
      <c r="NAL4" s="6"/>
      <c r="NAM4" s="6"/>
      <c r="NAN4" s="6"/>
      <c r="NAO4" s="6"/>
      <c r="NAP4" s="6"/>
      <c r="NAQ4" s="6"/>
      <c r="NAR4" s="6"/>
      <c r="NAS4" s="6"/>
      <c r="NAT4" s="6"/>
      <c r="NAU4" s="6"/>
      <c r="NAV4" s="6"/>
      <c r="NAW4" s="6"/>
      <c r="NAX4" s="6"/>
      <c r="NAY4" s="6"/>
      <c r="NAZ4" s="6"/>
      <c r="NBA4" s="6"/>
      <c r="NBB4" s="6"/>
      <c r="NBC4" s="6"/>
      <c r="NBD4" s="6"/>
      <c r="NBE4" s="6"/>
      <c r="NBF4" s="6"/>
      <c r="NBG4" s="6"/>
      <c r="NBH4" s="6"/>
      <c r="NBI4" s="6"/>
      <c r="NBJ4" s="6"/>
      <c r="NBK4" s="6"/>
      <c r="NBL4" s="6"/>
      <c r="NBM4" s="6"/>
      <c r="NBN4" s="6"/>
      <c r="NBO4" s="6"/>
      <c r="NBP4" s="6"/>
      <c r="NBQ4" s="6"/>
      <c r="NBR4" s="6"/>
      <c r="NBS4" s="6"/>
      <c r="NBT4" s="6"/>
      <c r="NBU4" s="6"/>
      <c r="NBV4" s="6"/>
      <c r="NBW4" s="6"/>
      <c r="NBX4" s="6"/>
      <c r="NBY4" s="6"/>
      <c r="NBZ4" s="6"/>
      <c r="NCA4" s="6"/>
      <c r="NCB4" s="6"/>
      <c r="NCC4" s="6"/>
      <c r="NCD4" s="6"/>
      <c r="NCE4" s="6"/>
      <c r="NCF4" s="6"/>
      <c r="NCG4" s="6"/>
      <c r="NCH4" s="6"/>
      <c r="NCI4" s="6"/>
      <c r="NCJ4" s="6"/>
      <c r="NCK4" s="6"/>
      <c r="NCL4" s="6"/>
      <c r="NCM4" s="6"/>
      <c r="NCN4" s="6"/>
      <c r="NCO4" s="6"/>
      <c r="NCP4" s="6"/>
      <c r="NCQ4" s="6"/>
      <c r="NCR4" s="6"/>
      <c r="NCS4" s="6"/>
      <c r="NCT4" s="6"/>
      <c r="NCU4" s="6"/>
      <c r="NCV4" s="6"/>
      <c r="NCW4" s="6"/>
      <c r="NCX4" s="6"/>
      <c r="NCY4" s="6"/>
      <c r="NCZ4" s="6"/>
      <c r="NDA4" s="6"/>
      <c r="NDB4" s="6"/>
      <c r="NDC4" s="6"/>
      <c r="NDD4" s="6"/>
      <c r="NDE4" s="6"/>
      <c r="NDF4" s="6"/>
      <c r="NDG4" s="6"/>
      <c r="NDH4" s="6"/>
      <c r="NDI4" s="6"/>
      <c r="NDJ4" s="6"/>
      <c r="NDK4" s="6"/>
      <c r="NDL4" s="6"/>
      <c r="NDM4" s="6"/>
      <c r="NDN4" s="6"/>
      <c r="NDO4" s="6"/>
      <c r="NDP4" s="6"/>
      <c r="NDQ4" s="6"/>
      <c r="NDR4" s="6"/>
      <c r="NDS4" s="6"/>
      <c r="NDT4" s="6"/>
      <c r="NDU4" s="6"/>
      <c r="NDV4" s="6"/>
      <c r="NDW4" s="6"/>
      <c r="NDX4" s="6"/>
      <c r="NDY4" s="6"/>
      <c r="NDZ4" s="6"/>
      <c r="NEA4" s="6"/>
      <c r="NEB4" s="6"/>
      <c r="NEC4" s="6"/>
      <c r="NED4" s="6"/>
      <c r="NEE4" s="6"/>
      <c r="NEF4" s="6"/>
      <c r="NEG4" s="6"/>
      <c r="NEH4" s="6"/>
      <c r="NEI4" s="6"/>
      <c r="NEJ4" s="6"/>
      <c r="NEK4" s="6"/>
      <c r="NEL4" s="6"/>
      <c r="NEM4" s="6"/>
      <c r="NEN4" s="6"/>
      <c r="NEO4" s="6"/>
      <c r="NEP4" s="6"/>
      <c r="NEQ4" s="6"/>
      <c r="NER4" s="6"/>
      <c r="NES4" s="6"/>
      <c r="NET4" s="6"/>
      <c r="NEU4" s="6"/>
      <c r="NEV4" s="6"/>
      <c r="NEW4" s="6"/>
      <c r="NEX4" s="6"/>
      <c r="NEY4" s="6"/>
      <c r="NEZ4" s="6"/>
      <c r="NFA4" s="6"/>
      <c r="NFB4" s="6"/>
      <c r="NFC4" s="6"/>
      <c r="NFD4" s="6"/>
      <c r="NFE4" s="6"/>
      <c r="NFF4" s="6"/>
      <c r="NFG4" s="6"/>
      <c r="NFH4" s="6"/>
      <c r="NFI4" s="6"/>
      <c r="NFJ4" s="6"/>
      <c r="NFK4" s="6"/>
      <c r="NFL4" s="6"/>
      <c r="NFM4" s="6"/>
      <c r="NFN4" s="6"/>
      <c r="NFO4" s="6"/>
      <c r="NFP4" s="6"/>
      <c r="NFQ4" s="6"/>
      <c r="NFR4" s="6"/>
      <c r="NFS4" s="6"/>
      <c r="NFT4" s="6"/>
      <c r="NFU4" s="6"/>
      <c r="NFV4" s="6"/>
      <c r="NFW4" s="6"/>
      <c r="NFX4" s="6"/>
      <c r="NFY4" s="6"/>
      <c r="NFZ4" s="6"/>
      <c r="NGA4" s="6"/>
      <c r="NGB4" s="6"/>
      <c r="NGC4" s="6"/>
      <c r="NGD4" s="6"/>
      <c r="NGE4" s="6"/>
      <c r="NGF4" s="6"/>
      <c r="NGG4" s="6"/>
      <c r="NGH4" s="6"/>
      <c r="NGI4" s="6"/>
      <c r="NGJ4" s="6"/>
      <c r="NGK4" s="6"/>
      <c r="NGL4" s="6"/>
      <c r="NGM4" s="6"/>
      <c r="NGN4" s="6"/>
      <c r="NGO4" s="6"/>
      <c r="NGP4" s="6"/>
      <c r="NGQ4" s="6"/>
      <c r="NGR4" s="6"/>
      <c r="NGS4" s="6"/>
      <c r="NGT4" s="6"/>
      <c r="NGU4" s="6"/>
      <c r="NGV4" s="6"/>
      <c r="NGW4" s="6"/>
      <c r="NGX4" s="6"/>
      <c r="NGY4" s="6"/>
      <c r="NGZ4" s="6"/>
      <c r="NHA4" s="6"/>
      <c r="NHB4" s="6"/>
      <c r="NHC4" s="6"/>
      <c r="NHD4" s="6"/>
      <c r="NHE4" s="6"/>
      <c r="NHF4" s="6"/>
      <c r="NHG4" s="6"/>
      <c r="NHH4" s="6"/>
      <c r="NHI4" s="6"/>
      <c r="NHJ4" s="6"/>
      <c r="NHK4" s="6"/>
      <c r="NHL4" s="6"/>
      <c r="NHM4" s="6"/>
      <c r="NHN4" s="6"/>
      <c r="NHO4" s="6"/>
      <c r="NHP4" s="6"/>
      <c r="NHQ4" s="6"/>
      <c r="NHR4" s="6"/>
      <c r="NHS4" s="6"/>
      <c r="NHT4" s="6"/>
      <c r="NHU4" s="6"/>
      <c r="NHV4" s="6"/>
      <c r="NHW4" s="6"/>
      <c r="NHX4" s="6"/>
      <c r="NHY4" s="6"/>
      <c r="NHZ4" s="6"/>
      <c r="NIA4" s="6"/>
      <c r="NIB4" s="6"/>
      <c r="NIC4" s="6"/>
      <c r="NID4" s="6"/>
      <c r="NIE4" s="6"/>
      <c r="NIF4" s="6"/>
      <c r="NIG4" s="6"/>
      <c r="NIH4" s="6"/>
      <c r="NII4" s="6"/>
      <c r="NIJ4" s="6"/>
      <c r="NIK4" s="6"/>
      <c r="NIL4" s="6"/>
      <c r="NIM4" s="6"/>
      <c r="NIN4" s="6"/>
      <c r="NIO4" s="6"/>
      <c r="NIP4" s="6"/>
      <c r="NIQ4" s="6"/>
      <c r="NIR4" s="6"/>
      <c r="NIS4" s="6"/>
      <c r="NIT4" s="6"/>
      <c r="NIU4" s="6"/>
      <c r="NIV4" s="6"/>
      <c r="NIW4" s="6"/>
      <c r="NIX4" s="6"/>
      <c r="NIY4" s="6"/>
      <c r="NIZ4" s="6"/>
      <c r="NJA4" s="6"/>
      <c r="NJB4" s="6"/>
      <c r="NJC4" s="6"/>
      <c r="NJD4" s="6"/>
      <c r="NJE4" s="6"/>
      <c r="NJF4" s="6"/>
      <c r="NJG4" s="6"/>
      <c r="NJH4" s="6"/>
      <c r="NJI4" s="6"/>
      <c r="NJJ4" s="6"/>
      <c r="NJK4" s="6"/>
      <c r="NJL4" s="6"/>
      <c r="NJM4" s="6"/>
      <c r="NJN4" s="6"/>
      <c r="NJO4" s="6"/>
      <c r="NJP4" s="6"/>
      <c r="NJQ4" s="6"/>
      <c r="NJR4" s="6"/>
      <c r="NJS4" s="6"/>
      <c r="NJT4" s="6"/>
      <c r="NJU4" s="6"/>
      <c r="NJV4" s="6"/>
      <c r="NJW4" s="6"/>
      <c r="NJX4" s="6"/>
      <c r="NJY4" s="6"/>
      <c r="NJZ4" s="6"/>
      <c r="NKA4" s="6"/>
      <c r="NKB4" s="6"/>
      <c r="NKC4" s="6"/>
      <c r="NKD4" s="6"/>
      <c r="NKE4" s="6"/>
      <c r="NKF4" s="6"/>
      <c r="NKG4" s="6"/>
      <c r="NKH4" s="6"/>
      <c r="NKI4" s="6"/>
      <c r="NKJ4" s="6"/>
      <c r="NKK4" s="6"/>
      <c r="NKL4" s="6"/>
      <c r="NKM4" s="6"/>
      <c r="NKN4" s="6"/>
      <c r="NKO4" s="6"/>
      <c r="NKP4" s="6"/>
      <c r="NKQ4" s="6"/>
      <c r="NKR4" s="6"/>
      <c r="NKS4" s="6"/>
      <c r="NKT4" s="6"/>
      <c r="NKU4" s="6"/>
      <c r="NKV4" s="6"/>
      <c r="NKW4" s="6"/>
      <c r="NKX4" s="6"/>
      <c r="NKY4" s="6"/>
      <c r="NKZ4" s="6"/>
      <c r="NLA4" s="6"/>
      <c r="NLB4" s="6"/>
      <c r="NLC4" s="6"/>
      <c r="NLD4" s="6"/>
      <c r="NLE4" s="6"/>
      <c r="NLF4" s="6"/>
      <c r="NLG4" s="6"/>
      <c r="NLH4" s="6"/>
      <c r="NLI4" s="6"/>
      <c r="NLJ4" s="6"/>
      <c r="NLK4" s="6"/>
      <c r="NLL4" s="6"/>
      <c r="NLM4" s="6"/>
      <c r="NLN4" s="6"/>
      <c r="NLO4" s="6"/>
      <c r="NLP4" s="6"/>
      <c r="NLQ4" s="6"/>
      <c r="NLR4" s="6"/>
      <c r="NLS4" s="6"/>
      <c r="NLT4" s="6"/>
      <c r="NLU4" s="6"/>
      <c r="NLV4" s="6"/>
      <c r="NLW4" s="6"/>
      <c r="NLX4" s="6"/>
      <c r="NLY4" s="6"/>
      <c r="NLZ4" s="6"/>
      <c r="NMA4" s="6"/>
      <c r="NMB4" s="6"/>
      <c r="NMC4" s="6"/>
      <c r="NMD4" s="6"/>
      <c r="NME4" s="6"/>
      <c r="NMF4" s="6"/>
      <c r="NMG4" s="6"/>
      <c r="NMH4" s="6"/>
      <c r="NMI4" s="6"/>
      <c r="NMJ4" s="6"/>
      <c r="NMK4" s="6"/>
      <c r="NML4" s="6"/>
      <c r="NMM4" s="6"/>
      <c r="NMN4" s="6"/>
      <c r="NMO4" s="6"/>
      <c r="NMP4" s="6"/>
      <c r="NMQ4" s="6"/>
      <c r="NMR4" s="6"/>
      <c r="NMS4" s="6"/>
      <c r="NMT4" s="6"/>
      <c r="NMU4" s="6"/>
      <c r="NMV4" s="6"/>
      <c r="NMW4" s="6"/>
      <c r="NMX4" s="6"/>
      <c r="NMY4" s="6"/>
      <c r="NMZ4" s="6"/>
      <c r="NNA4" s="6"/>
      <c r="NNB4" s="6"/>
      <c r="NNC4" s="6"/>
      <c r="NND4" s="6"/>
      <c r="NNE4" s="6"/>
      <c r="NNF4" s="6"/>
      <c r="NNG4" s="6"/>
      <c r="NNH4" s="6"/>
      <c r="NNI4" s="6"/>
      <c r="NNJ4" s="6"/>
      <c r="NNK4" s="6"/>
      <c r="NNL4" s="6"/>
      <c r="NNM4" s="6"/>
      <c r="NNN4" s="6"/>
      <c r="NNO4" s="6"/>
      <c r="NNP4" s="6"/>
      <c r="NNQ4" s="6"/>
      <c r="NNR4" s="6"/>
      <c r="NNS4" s="6"/>
      <c r="NNT4" s="6"/>
      <c r="NNU4" s="6"/>
      <c r="NNV4" s="6"/>
      <c r="NNW4" s="6"/>
      <c r="NNX4" s="6"/>
      <c r="NNY4" s="6"/>
      <c r="NNZ4" s="6"/>
      <c r="NOA4" s="6"/>
      <c r="NOB4" s="6"/>
      <c r="NOC4" s="6"/>
      <c r="NOD4" s="6"/>
      <c r="NOE4" s="6"/>
      <c r="NOF4" s="6"/>
      <c r="NOG4" s="6"/>
      <c r="NOH4" s="6"/>
      <c r="NOI4" s="6"/>
      <c r="NOJ4" s="6"/>
      <c r="NOK4" s="6"/>
      <c r="NOL4" s="6"/>
      <c r="NOM4" s="6"/>
      <c r="NON4" s="6"/>
      <c r="NOO4" s="6"/>
      <c r="NOP4" s="6"/>
      <c r="NOQ4" s="6"/>
      <c r="NOR4" s="6"/>
      <c r="NOS4" s="6"/>
      <c r="NOT4" s="6"/>
      <c r="NOU4" s="6"/>
      <c r="NOV4" s="6"/>
      <c r="NOW4" s="6"/>
      <c r="NOX4" s="6"/>
      <c r="NOY4" s="6"/>
      <c r="NOZ4" s="6"/>
      <c r="NPA4" s="6"/>
      <c r="NPB4" s="6"/>
      <c r="NPC4" s="6"/>
      <c r="NPD4" s="6"/>
      <c r="NPE4" s="6"/>
      <c r="NPF4" s="6"/>
      <c r="NPG4" s="6"/>
      <c r="NPH4" s="6"/>
      <c r="NPI4" s="6"/>
      <c r="NPJ4" s="6"/>
      <c r="NPK4" s="6"/>
      <c r="NPL4" s="6"/>
      <c r="NPM4" s="6"/>
      <c r="NPN4" s="6"/>
      <c r="NPO4" s="6"/>
      <c r="NPP4" s="6"/>
      <c r="NPQ4" s="6"/>
      <c r="NPR4" s="6"/>
      <c r="NPS4" s="6"/>
      <c r="NPT4" s="6"/>
      <c r="NPU4" s="6"/>
      <c r="NPV4" s="6"/>
      <c r="NPW4" s="6"/>
      <c r="NPX4" s="6"/>
      <c r="NPY4" s="6"/>
      <c r="NPZ4" s="6"/>
      <c r="NQA4" s="6"/>
      <c r="NQB4" s="6"/>
      <c r="NQC4" s="6"/>
      <c r="NQD4" s="6"/>
      <c r="NQE4" s="6"/>
      <c r="NQF4" s="6"/>
      <c r="NQG4" s="6"/>
      <c r="NQH4" s="6"/>
      <c r="NQI4" s="6"/>
      <c r="NQJ4" s="6"/>
      <c r="NQK4" s="6"/>
      <c r="NQL4" s="6"/>
      <c r="NQM4" s="6"/>
      <c r="NQN4" s="6"/>
      <c r="NQO4" s="6"/>
      <c r="NQP4" s="6"/>
      <c r="NQQ4" s="6"/>
      <c r="NQR4" s="6"/>
      <c r="NQS4" s="6"/>
      <c r="NQT4" s="6"/>
      <c r="NQU4" s="6"/>
      <c r="NQV4" s="6"/>
      <c r="NQW4" s="6"/>
      <c r="NQX4" s="6"/>
      <c r="NQY4" s="6"/>
      <c r="NQZ4" s="6"/>
      <c r="NRA4" s="6"/>
      <c r="NRB4" s="6"/>
      <c r="NRC4" s="6"/>
      <c r="NRD4" s="6"/>
      <c r="NRE4" s="6"/>
      <c r="NRF4" s="6"/>
      <c r="NRG4" s="6"/>
      <c r="NRH4" s="6"/>
      <c r="NRI4" s="6"/>
      <c r="NRJ4" s="6"/>
      <c r="NRK4" s="6"/>
      <c r="NRL4" s="6"/>
      <c r="NRM4" s="6"/>
      <c r="NRN4" s="6"/>
      <c r="NRO4" s="6"/>
      <c r="NRP4" s="6"/>
      <c r="NRQ4" s="6"/>
      <c r="NRR4" s="6"/>
      <c r="NRS4" s="6"/>
      <c r="NRT4" s="6"/>
      <c r="NRU4" s="6"/>
      <c r="NRV4" s="6"/>
      <c r="NRW4" s="6"/>
      <c r="NRX4" s="6"/>
      <c r="NRY4" s="6"/>
      <c r="NRZ4" s="6"/>
      <c r="NSA4" s="6"/>
      <c r="NSB4" s="6"/>
      <c r="NSC4" s="6"/>
      <c r="NSD4" s="6"/>
      <c r="NSE4" s="6"/>
      <c r="NSF4" s="6"/>
      <c r="NSG4" s="6"/>
      <c r="NSH4" s="6"/>
      <c r="NSI4" s="6"/>
      <c r="NSJ4" s="6"/>
      <c r="NSK4" s="6"/>
      <c r="NSL4" s="6"/>
      <c r="NSM4" s="6"/>
      <c r="NSN4" s="6"/>
      <c r="NSO4" s="6"/>
      <c r="NSP4" s="6"/>
      <c r="NSQ4" s="6"/>
      <c r="NSR4" s="6"/>
      <c r="NSS4" s="6"/>
      <c r="NST4" s="6"/>
      <c r="NSU4" s="6"/>
      <c r="NSV4" s="6"/>
      <c r="NSW4" s="6"/>
      <c r="NSX4" s="6"/>
      <c r="NSY4" s="6"/>
      <c r="NSZ4" s="6"/>
      <c r="NTA4" s="6"/>
      <c r="NTB4" s="6"/>
      <c r="NTC4" s="6"/>
      <c r="NTD4" s="6"/>
      <c r="NTE4" s="6"/>
      <c r="NTF4" s="6"/>
      <c r="NTG4" s="6"/>
      <c r="NTH4" s="6"/>
      <c r="NTI4" s="6"/>
      <c r="NTJ4" s="6"/>
      <c r="NTK4" s="6"/>
      <c r="NTL4" s="6"/>
      <c r="NTM4" s="6"/>
      <c r="NTN4" s="6"/>
      <c r="NTO4" s="6"/>
      <c r="NTP4" s="6"/>
      <c r="NTQ4" s="6"/>
      <c r="NTR4" s="6"/>
      <c r="NTS4" s="6"/>
      <c r="NTT4" s="6"/>
      <c r="NTU4" s="6"/>
      <c r="NTV4" s="6"/>
      <c r="NTW4" s="6"/>
      <c r="NTX4" s="6"/>
      <c r="NTY4" s="6"/>
      <c r="NTZ4" s="6"/>
      <c r="NUA4" s="6"/>
      <c r="NUB4" s="6"/>
      <c r="NUC4" s="6"/>
      <c r="NUD4" s="6"/>
      <c r="NUE4" s="6"/>
      <c r="NUF4" s="6"/>
      <c r="NUG4" s="6"/>
      <c r="NUH4" s="6"/>
      <c r="NUI4" s="6"/>
      <c r="NUJ4" s="6"/>
      <c r="NUK4" s="6"/>
      <c r="NUL4" s="6"/>
      <c r="NUM4" s="6"/>
      <c r="NUN4" s="6"/>
      <c r="NUO4" s="6"/>
      <c r="NUP4" s="6"/>
      <c r="NUQ4" s="6"/>
      <c r="NUR4" s="6"/>
      <c r="NUS4" s="6"/>
      <c r="NUT4" s="6"/>
      <c r="NUU4" s="6"/>
      <c r="NUV4" s="6"/>
      <c r="NUW4" s="6"/>
      <c r="NUX4" s="6"/>
      <c r="NUY4" s="6"/>
      <c r="NUZ4" s="6"/>
      <c r="NVA4" s="6"/>
      <c r="NVB4" s="6"/>
      <c r="NVC4" s="6"/>
      <c r="NVD4" s="6"/>
      <c r="NVE4" s="6"/>
      <c r="NVF4" s="6"/>
      <c r="NVG4" s="6"/>
      <c r="NVH4" s="6"/>
      <c r="NVI4" s="6"/>
      <c r="NVJ4" s="6"/>
      <c r="NVK4" s="6"/>
      <c r="NVL4" s="6"/>
      <c r="NVM4" s="6"/>
      <c r="NVN4" s="6"/>
      <c r="NVO4" s="6"/>
      <c r="NVP4" s="6"/>
      <c r="NVQ4" s="6"/>
      <c r="NVR4" s="6"/>
      <c r="NVS4" s="6"/>
      <c r="NVT4" s="6"/>
      <c r="NVU4" s="6"/>
      <c r="NVV4" s="6"/>
      <c r="NVW4" s="6"/>
      <c r="NVX4" s="6"/>
      <c r="NVY4" s="6"/>
      <c r="NVZ4" s="6"/>
      <c r="NWA4" s="6"/>
      <c r="NWB4" s="6"/>
      <c r="NWC4" s="6"/>
      <c r="NWD4" s="6"/>
      <c r="NWE4" s="6"/>
      <c r="NWF4" s="6"/>
      <c r="NWG4" s="6"/>
      <c r="NWH4" s="6"/>
      <c r="NWI4" s="6"/>
      <c r="NWJ4" s="6"/>
      <c r="NWK4" s="6"/>
      <c r="NWL4" s="6"/>
      <c r="NWM4" s="6"/>
      <c r="NWN4" s="6"/>
      <c r="NWO4" s="6"/>
      <c r="NWP4" s="6"/>
      <c r="NWQ4" s="6"/>
      <c r="NWR4" s="6"/>
      <c r="NWS4" s="6"/>
      <c r="NWT4" s="6"/>
      <c r="NWU4" s="6"/>
      <c r="NWV4" s="6"/>
      <c r="NWW4" s="6"/>
      <c r="NWX4" s="6"/>
      <c r="NWY4" s="6"/>
      <c r="NWZ4" s="6"/>
      <c r="NXA4" s="6"/>
      <c r="NXB4" s="6"/>
      <c r="NXC4" s="6"/>
      <c r="NXD4" s="6"/>
      <c r="NXE4" s="6"/>
      <c r="NXF4" s="6"/>
      <c r="NXG4" s="6"/>
      <c r="NXH4" s="6"/>
      <c r="NXI4" s="6"/>
      <c r="NXJ4" s="6"/>
      <c r="NXK4" s="6"/>
      <c r="NXL4" s="6"/>
      <c r="NXM4" s="6"/>
      <c r="NXN4" s="6"/>
      <c r="NXO4" s="6"/>
      <c r="NXP4" s="6"/>
      <c r="NXQ4" s="6"/>
      <c r="NXR4" s="6"/>
      <c r="NXS4" s="6"/>
      <c r="NXT4" s="6"/>
      <c r="NXU4" s="6"/>
      <c r="NXV4" s="6"/>
      <c r="NXW4" s="6"/>
      <c r="NXX4" s="6"/>
      <c r="NXY4" s="6"/>
      <c r="NXZ4" s="6"/>
      <c r="NYA4" s="6"/>
      <c r="NYB4" s="6"/>
      <c r="NYC4" s="6"/>
      <c r="NYD4" s="6"/>
      <c r="NYE4" s="6"/>
      <c r="NYF4" s="6"/>
      <c r="NYG4" s="6"/>
      <c r="NYH4" s="6"/>
      <c r="NYI4" s="6"/>
      <c r="NYJ4" s="6"/>
      <c r="NYK4" s="6"/>
      <c r="NYL4" s="6"/>
      <c r="NYM4" s="6"/>
      <c r="NYN4" s="6"/>
      <c r="NYO4" s="6"/>
      <c r="NYP4" s="6"/>
      <c r="NYQ4" s="6"/>
      <c r="NYR4" s="6"/>
      <c r="NYS4" s="6"/>
      <c r="NYT4" s="6"/>
      <c r="NYU4" s="6"/>
      <c r="NYV4" s="6"/>
      <c r="NYW4" s="6"/>
      <c r="NYX4" s="6"/>
      <c r="NYY4" s="6"/>
      <c r="NYZ4" s="6"/>
      <c r="NZA4" s="6"/>
      <c r="NZB4" s="6"/>
      <c r="NZC4" s="6"/>
      <c r="NZD4" s="6"/>
      <c r="NZE4" s="6"/>
      <c r="NZF4" s="6"/>
      <c r="NZG4" s="6"/>
      <c r="NZH4" s="6"/>
      <c r="NZI4" s="6"/>
      <c r="NZJ4" s="6"/>
      <c r="NZK4" s="6"/>
      <c r="NZL4" s="6"/>
      <c r="NZM4" s="6"/>
      <c r="NZN4" s="6"/>
      <c r="NZO4" s="6"/>
      <c r="NZP4" s="6"/>
      <c r="NZQ4" s="6"/>
      <c r="NZR4" s="6"/>
      <c r="NZS4" s="6"/>
      <c r="NZT4" s="6"/>
      <c r="NZU4" s="6"/>
      <c r="NZV4" s="6"/>
      <c r="NZW4" s="6"/>
      <c r="NZX4" s="6"/>
      <c r="NZY4" s="6"/>
      <c r="NZZ4" s="6"/>
      <c r="OAA4" s="6"/>
      <c r="OAB4" s="6"/>
      <c r="OAC4" s="6"/>
      <c r="OAD4" s="6"/>
      <c r="OAE4" s="6"/>
      <c r="OAF4" s="6"/>
      <c r="OAG4" s="6"/>
      <c r="OAH4" s="6"/>
      <c r="OAI4" s="6"/>
      <c r="OAJ4" s="6"/>
      <c r="OAK4" s="6"/>
      <c r="OAL4" s="6"/>
      <c r="OAM4" s="6"/>
      <c r="OAN4" s="6"/>
      <c r="OAO4" s="6"/>
      <c r="OAP4" s="6"/>
      <c r="OAQ4" s="6"/>
      <c r="OAR4" s="6"/>
      <c r="OAS4" s="6"/>
      <c r="OAT4" s="6"/>
      <c r="OAU4" s="6"/>
      <c r="OAV4" s="6"/>
      <c r="OAW4" s="6"/>
      <c r="OAX4" s="6"/>
      <c r="OAY4" s="6"/>
      <c r="OAZ4" s="6"/>
      <c r="OBA4" s="6"/>
      <c r="OBB4" s="6"/>
      <c r="OBC4" s="6"/>
      <c r="OBD4" s="6"/>
      <c r="OBE4" s="6"/>
      <c r="OBF4" s="6"/>
      <c r="OBG4" s="6"/>
      <c r="OBH4" s="6"/>
      <c r="OBI4" s="6"/>
      <c r="OBJ4" s="6"/>
      <c r="OBK4" s="6"/>
      <c r="OBL4" s="6"/>
      <c r="OBM4" s="6"/>
      <c r="OBN4" s="6"/>
      <c r="OBO4" s="6"/>
      <c r="OBP4" s="6"/>
      <c r="OBQ4" s="6"/>
      <c r="OBR4" s="6"/>
      <c r="OBS4" s="6"/>
      <c r="OBT4" s="6"/>
      <c r="OBU4" s="6"/>
      <c r="OBV4" s="6"/>
      <c r="OBW4" s="6"/>
      <c r="OBX4" s="6"/>
      <c r="OBY4" s="6"/>
      <c r="OBZ4" s="6"/>
      <c r="OCA4" s="6"/>
      <c r="OCB4" s="6"/>
      <c r="OCC4" s="6"/>
      <c r="OCD4" s="6"/>
      <c r="OCE4" s="6"/>
      <c r="OCF4" s="6"/>
      <c r="OCG4" s="6"/>
      <c r="OCH4" s="6"/>
      <c r="OCI4" s="6"/>
      <c r="OCJ4" s="6"/>
      <c r="OCK4" s="6"/>
      <c r="OCL4" s="6"/>
      <c r="OCM4" s="6"/>
      <c r="OCN4" s="6"/>
      <c r="OCO4" s="6"/>
      <c r="OCP4" s="6"/>
      <c r="OCQ4" s="6"/>
      <c r="OCR4" s="6"/>
      <c r="OCS4" s="6"/>
      <c r="OCT4" s="6"/>
      <c r="OCU4" s="6"/>
      <c r="OCV4" s="6"/>
      <c r="OCW4" s="6"/>
      <c r="OCX4" s="6"/>
      <c r="OCY4" s="6"/>
      <c r="OCZ4" s="6"/>
      <c r="ODA4" s="6"/>
      <c r="ODB4" s="6"/>
      <c r="ODC4" s="6"/>
      <c r="ODD4" s="6"/>
      <c r="ODE4" s="6"/>
      <c r="ODF4" s="6"/>
      <c r="ODG4" s="6"/>
      <c r="ODH4" s="6"/>
      <c r="ODI4" s="6"/>
      <c r="ODJ4" s="6"/>
      <c r="ODK4" s="6"/>
      <c r="ODL4" s="6"/>
      <c r="ODM4" s="6"/>
      <c r="ODN4" s="6"/>
      <c r="ODO4" s="6"/>
      <c r="ODP4" s="6"/>
      <c r="ODQ4" s="6"/>
      <c r="ODR4" s="6"/>
      <c r="ODS4" s="6"/>
      <c r="ODT4" s="6"/>
      <c r="ODU4" s="6"/>
      <c r="ODV4" s="6"/>
      <c r="ODW4" s="6"/>
      <c r="ODX4" s="6"/>
      <c r="ODY4" s="6"/>
      <c r="ODZ4" s="6"/>
      <c r="OEA4" s="6"/>
      <c r="OEB4" s="6"/>
      <c r="OEC4" s="6"/>
      <c r="OED4" s="6"/>
      <c r="OEE4" s="6"/>
      <c r="OEF4" s="6"/>
      <c r="OEG4" s="6"/>
      <c r="OEH4" s="6"/>
      <c r="OEI4" s="6"/>
      <c r="OEJ4" s="6"/>
      <c r="OEK4" s="6"/>
      <c r="OEL4" s="6"/>
      <c r="OEM4" s="6"/>
      <c r="OEN4" s="6"/>
      <c r="OEO4" s="6"/>
      <c r="OEP4" s="6"/>
      <c r="OEQ4" s="6"/>
      <c r="OER4" s="6"/>
      <c r="OES4" s="6"/>
      <c r="OET4" s="6"/>
      <c r="OEU4" s="6"/>
      <c r="OEV4" s="6"/>
      <c r="OEW4" s="6"/>
      <c r="OEX4" s="6"/>
      <c r="OEY4" s="6"/>
      <c r="OEZ4" s="6"/>
      <c r="OFA4" s="6"/>
      <c r="OFB4" s="6"/>
      <c r="OFC4" s="6"/>
      <c r="OFD4" s="6"/>
      <c r="OFE4" s="6"/>
      <c r="OFF4" s="6"/>
      <c r="OFG4" s="6"/>
      <c r="OFH4" s="6"/>
      <c r="OFI4" s="6"/>
      <c r="OFJ4" s="6"/>
      <c r="OFK4" s="6"/>
      <c r="OFL4" s="6"/>
      <c r="OFM4" s="6"/>
      <c r="OFN4" s="6"/>
      <c r="OFO4" s="6"/>
      <c r="OFP4" s="6"/>
      <c r="OFQ4" s="6"/>
      <c r="OFR4" s="6"/>
      <c r="OFS4" s="6"/>
      <c r="OFT4" s="6"/>
      <c r="OFU4" s="6"/>
      <c r="OFV4" s="6"/>
      <c r="OFW4" s="6"/>
      <c r="OFX4" s="6"/>
      <c r="OFY4" s="6"/>
      <c r="OFZ4" s="6"/>
      <c r="OGA4" s="6"/>
      <c r="OGB4" s="6"/>
      <c r="OGC4" s="6"/>
      <c r="OGD4" s="6"/>
      <c r="OGE4" s="6"/>
      <c r="OGF4" s="6"/>
      <c r="OGG4" s="6"/>
      <c r="OGH4" s="6"/>
      <c r="OGI4" s="6"/>
      <c r="OGJ4" s="6"/>
      <c r="OGK4" s="6"/>
      <c r="OGL4" s="6"/>
      <c r="OGM4" s="6"/>
      <c r="OGN4" s="6"/>
      <c r="OGO4" s="6"/>
      <c r="OGP4" s="6"/>
      <c r="OGQ4" s="6"/>
      <c r="OGR4" s="6"/>
      <c r="OGS4" s="6"/>
      <c r="OGT4" s="6"/>
      <c r="OGU4" s="6"/>
      <c r="OGV4" s="6"/>
      <c r="OGW4" s="6"/>
      <c r="OGX4" s="6"/>
      <c r="OGY4" s="6"/>
      <c r="OGZ4" s="6"/>
      <c r="OHA4" s="6"/>
      <c r="OHB4" s="6"/>
      <c r="OHC4" s="6"/>
      <c r="OHD4" s="6"/>
      <c r="OHE4" s="6"/>
      <c r="OHF4" s="6"/>
      <c r="OHG4" s="6"/>
      <c r="OHH4" s="6"/>
      <c r="OHI4" s="6"/>
      <c r="OHJ4" s="6"/>
      <c r="OHK4" s="6"/>
      <c r="OHL4" s="6"/>
      <c r="OHM4" s="6"/>
      <c r="OHN4" s="6"/>
      <c r="OHO4" s="6"/>
      <c r="OHP4" s="6"/>
      <c r="OHQ4" s="6"/>
      <c r="OHR4" s="6"/>
      <c r="OHS4" s="6"/>
      <c r="OHT4" s="6"/>
      <c r="OHU4" s="6"/>
      <c r="OHV4" s="6"/>
      <c r="OHW4" s="6"/>
      <c r="OHX4" s="6"/>
      <c r="OHY4" s="6"/>
      <c r="OHZ4" s="6"/>
      <c r="OIA4" s="6"/>
      <c r="OIB4" s="6"/>
      <c r="OIC4" s="6"/>
      <c r="OID4" s="6"/>
      <c r="OIE4" s="6"/>
      <c r="OIF4" s="6"/>
      <c r="OIG4" s="6"/>
      <c r="OIH4" s="6"/>
      <c r="OII4" s="6"/>
      <c r="OIJ4" s="6"/>
      <c r="OIK4" s="6"/>
      <c r="OIL4" s="6"/>
      <c r="OIM4" s="6"/>
      <c r="OIN4" s="6"/>
      <c r="OIO4" s="6"/>
      <c r="OIP4" s="6"/>
      <c r="OIQ4" s="6"/>
      <c r="OIR4" s="6"/>
      <c r="OIS4" s="6"/>
      <c r="OIT4" s="6"/>
      <c r="OIU4" s="6"/>
      <c r="OIV4" s="6"/>
      <c r="OIW4" s="6"/>
      <c r="OIX4" s="6"/>
      <c r="OIY4" s="6"/>
      <c r="OIZ4" s="6"/>
      <c r="OJA4" s="6"/>
      <c r="OJB4" s="6"/>
      <c r="OJC4" s="6"/>
      <c r="OJD4" s="6"/>
      <c r="OJE4" s="6"/>
      <c r="OJF4" s="6"/>
      <c r="OJG4" s="6"/>
      <c r="OJH4" s="6"/>
      <c r="OJI4" s="6"/>
      <c r="OJJ4" s="6"/>
      <c r="OJK4" s="6"/>
      <c r="OJL4" s="6"/>
      <c r="OJM4" s="6"/>
      <c r="OJN4" s="6"/>
      <c r="OJO4" s="6"/>
      <c r="OJP4" s="6"/>
      <c r="OJQ4" s="6"/>
      <c r="OJR4" s="6"/>
      <c r="OJS4" s="6"/>
      <c r="OJT4" s="6"/>
      <c r="OJU4" s="6"/>
      <c r="OJV4" s="6"/>
      <c r="OJW4" s="6"/>
      <c r="OJX4" s="6"/>
      <c r="OJY4" s="6"/>
      <c r="OJZ4" s="6"/>
      <c r="OKA4" s="6"/>
      <c r="OKB4" s="6"/>
      <c r="OKC4" s="6"/>
      <c r="OKD4" s="6"/>
      <c r="OKE4" s="6"/>
      <c r="OKF4" s="6"/>
      <c r="OKG4" s="6"/>
      <c r="OKH4" s="6"/>
      <c r="OKI4" s="6"/>
      <c r="OKJ4" s="6"/>
      <c r="OKK4" s="6"/>
      <c r="OKL4" s="6"/>
      <c r="OKM4" s="6"/>
      <c r="OKN4" s="6"/>
      <c r="OKO4" s="6"/>
      <c r="OKP4" s="6"/>
      <c r="OKQ4" s="6"/>
      <c r="OKR4" s="6"/>
      <c r="OKS4" s="6"/>
      <c r="OKT4" s="6"/>
      <c r="OKU4" s="6"/>
      <c r="OKV4" s="6"/>
      <c r="OKW4" s="6"/>
      <c r="OKX4" s="6"/>
      <c r="OKY4" s="6"/>
      <c r="OKZ4" s="6"/>
      <c r="OLA4" s="6"/>
      <c r="OLB4" s="6"/>
      <c r="OLC4" s="6"/>
      <c r="OLD4" s="6"/>
      <c r="OLE4" s="6"/>
      <c r="OLF4" s="6"/>
      <c r="OLG4" s="6"/>
      <c r="OLH4" s="6"/>
      <c r="OLI4" s="6"/>
      <c r="OLJ4" s="6"/>
      <c r="OLK4" s="6"/>
      <c r="OLL4" s="6"/>
      <c r="OLM4" s="6"/>
      <c r="OLN4" s="6"/>
      <c r="OLO4" s="6"/>
      <c r="OLP4" s="6"/>
      <c r="OLQ4" s="6"/>
      <c r="OLR4" s="6"/>
      <c r="OLS4" s="6"/>
      <c r="OLT4" s="6"/>
      <c r="OLU4" s="6"/>
      <c r="OLV4" s="6"/>
      <c r="OLW4" s="6"/>
      <c r="OLX4" s="6"/>
      <c r="OLY4" s="6"/>
      <c r="OLZ4" s="6"/>
      <c r="OMA4" s="6"/>
      <c r="OMB4" s="6"/>
      <c r="OMC4" s="6"/>
      <c r="OMD4" s="6"/>
      <c r="OME4" s="6"/>
      <c r="OMF4" s="6"/>
      <c r="OMG4" s="6"/>
      <c r="OMH4" s="6"/>
      <c r="OMI4" s="6"/>
      <c r="OMJ4" s="6"/>
      <c r="OMK4" s="6"/>
      <c r="OML4" s="6"/>
      <c r="OMM4" s="6"/>
      <c r="OMN4" s="6"/>
      <c r="OMO4" s="6"/>
      <c r="OMP4" s="6"/>
      <c r="OMQ4" s="6"/>
      <c r="OMR4" s="6"/>
      <c r="OMS4" s="6"/>
      <c r="OMT4" s="6"/>
      <c r="OMU4" s="6"/>
      <c r="OMV4" s="6"/>
      <c r="OMW4" s="6"/>
      <c r="OMX4" s="6"/>
      <c r="OMY4" s="6"/>
      <c r="OMZ4" s="6"/>
      <c r="ONA4" s="6"/>
      <c r="ONB4" s="6"/>
      <c r="ONC4" s="6"/>
      <c r="OND4" s="6"/>
      <c r="ONE4" s="6"/>
      <c r="ONF4" s="6"/>
      <c r="ONG4" s="6"/>
      <c r="ONH4" s="6"/>
      <c r="ONI4" s="6"/>
      <c r="ONJ4" s="6"/>
      <c r="ONK4" s="6"/>
      <c r="ONL4" s="6"/>
      <c r="ONM4" s="6"/>
      <c r="ONN4" s="6"/>
      <c r="ONO4" s="6"/>
      <c r="ONP4" s="6"/>
      <c r="ONQ4" s="6"/>
      <c r="ONR4" s="6"/>
      <c r="ONS4" s="6"/>
      <c r="ONT4" s="6"/>
      <c r="ONU4" s="6"/>
      <c r="ONV4" s="6"/>
      <c r="ONW4" s="6"/>
      <c r="ONX4" s="6"/>
      <c r="ONY4" s="6"/>
      <c r="ONZ4" s="6"/>
      <c r="OOA4" s="6"/>
      <c r="OOB4" s="6"/>
      <c r="OOC4" s="6"/>
      <c r="OOD4" s="6"/>
      <c r="OOE4" s="6"/>
      <c r="OOF4" s="6"/>
      <c r="OOG4" s="6"/>
      <c r="OOH4" s="6"/>
      <c r="OOI4" s="6"/>
      <c r="OOJ4" s="6"/>
      <c r="OOK4" s="6"/>
      <c r="OOL4" s="6"/>
      <c r="OOM4" s="6"/>
      <c r="OON4" s="6"/>
      <c r="OOO4" s="6"/>
      <c r="OOP4" s="6"/>
      <c r="OOQ4" s="6"/>
      <c r="OOR4" s="6"/>
      <c r="OOS4" s="6"/>
      <c r="OOT4" s="6"/>
      <c r="OOU4" s="6"/>
      <c r="OOV4" s="6"/>
      <c r="OOW4" s="6"/>
      <c r="OOX4" s="6"/>
      <c r="OOY4" s="6"/>
      <c r="OOZ4" s="6"/>
      <c r="OPA4" s="6"/>
      <c r="OPB4" s="6"/>
      <c r="OPC4" s="6"/>
      <c r="OPD4" s="6"/>
      <c r="OPE4" s="6"/>
      <c r="OPF4" s="6"/>
      <c r="OPG4" s="6"/>
      <c r="OPH4" s="6"/>
      <c r="OPI4" s="6"/>
      <c r="OPJ4" s="6"/>
      <c r="OPK4" s="6"/>
      <c r="OPL4" s="6"/>
      <c r="OPM4" s="6"/>
      <c r="OPN4" s="6"/>
      <c r="OPO4" s="6"/>
      <c r="OPP4" s="6"/>
      <c r="OPQ4" s="6"/>
      <c r="OPR4" s="6"/>
      <c r="OPS4" s="6"/>
      <c r="OPT4" s="6"/>
      <c r="OPU4" s="6"/>
      <c r="OPV4" s="6"/>
      <c r="OPW4" s="6"/>
      <c r="OPX4" s="6"/>
      <c r="OPY4" s="6"/>
      <c r="OPZ4" s="6"/>
      <c r="OQA4" s="6"/>
      <c r="OQB4" s="6"/>
      <c r="OQC4" s="6"/>
      <c r="OQD4" s="6"/>
      <c r="OQE4" s="6"/>
      <c r="OQF4" s="6"/>
      <c r="OQG4" s="6"/>
      <c r="OQH4" s="6"/>
      <c r="OQI4" s="6"/>
      <c r="OQJ4" s="6"/>
      <c r="OQK4" s="6"/>
      <c r="OQL4" s="6"/>
      <c r="OQM4" s="6"/>
      <c r="OQN4" s="6"/>
      <c r="OQO4" s="6"/>
      <c r="OQP4" s="6"/>
      <c r="OQQ4" s="6"/>
      <c r="OQR4" s="6"/>
      <c r="OQS4" s="6"/>
      <c r="OQT4" s="6"/>
      <c r="OQU4" s="6"/>
      <c r="OQV4" s="6"/>
      <c r="OQW4" s="6"/>
      <c r="OQX4" s="6"/>
      <c r="OQY4" s="6"/>
      <c r="OQZ4" s="6"/>
      <c r="ORA4" s="6"/>
      <c r="ORB4" s="6"/>
      <c r="ORC4" s="6"/>
      <c r="ORD4" s="6"/>
      <c r="ORE4" s="6"/>
      <c r="ORF4" s="6"/>
      <c r="ORG4" s="6"/>
      <c r="ORH4" s="6"/>
      <c r="ORI4" s="6"/>
      <c r="ORJ4" s="6"/>
      <c r="ORK4" s="6"/>
      <c r="ORL4" s="6"/>
      <c r="ORM4" s="6"/>
      <c r="ORN4" s="6"/>
      <c r="ORO4" s="6"/>
      <c r="ORP4" s="6"/>
      <c r="ORQ4" s="6"/>
      <c r="ORR4" s="6"/>
      <c r="ORS4" s="6"/>
      <c r="ORT4" s="6"/>
      <c r="ORU4" s="6"/>
      <c r="ORV4" s="6"/>
      <c r="ORW4" s="6"/>
      <c r="ORX4" s="6"/>
      <c r="ORY4" s="6"/>
      <c r="ORZ4" s="6"/>
      <c r="OSA4" s="6"/>
      <c r="OSB4" s="6"/>
      <c r="OSC4" s="6"/>
      <c r="OSD4" s="6"/>
      <c r="OSE4" s="6"/>
      <c r="OSF4" s="6"/>
      <c r="OSG4" s="6"/>
      <c r="OSH4" s="6"/>
      <c r="OSI4" s="6"/>
      <c r="OSJ4" s="6"/>
      <c r="OSK4" s="6"/>
      <c r="OSL4" s="6"/>
      <c r="OSM4" s="6"/>
      <c r="OSN4" s="6"/>
      <c r="OSO4" s="6"/>
      <c r="OSP4" s="6"/>
      <c r="OSQ4" s="6"/>
      <c r="OSR4" s="6"/>
      <c r="OSS4" s="6"/>
      <c r="OST4" s="6"/>
      <c r="OSU4" s="6"/>
      <c r="OSV4" s="6"/>
      <c r="OSW4" s="6"/>
      <c r="OSX4" s="6"/>
      <c r="OSY4" s="6"/>
      <c r="OSZ4" s="6"/>
      <c r="OTA4" s="6"/>
      <c r="OTB4" s="6"/>
      <c r="OTC4" s="6"/>
      <c r="OTD4" s="6"/>
      <c r="OTE4" s="6"/>
      <c r="OTF4" s="6"/>
      <c r="OTG4" s="6"/>
      <c r="OTH4" s="6"/>
      <c r="OTI4" s="6"/>
      <c r="OTJ4" s="6"/>
      <c r="OTK4" s="6"/>
      <c r="OTL4" s="6"/>
      <c r="OTM4" s="6"/>
      <c r="OTN4" s="6"/>
      <c r="OTO4" s="6"/>
      <c r="OTP4" s="6"/>
      <c r="OTQ4" s="6"/>
      <c r="OTR4" s="6"/>
      <c r="OTS4" s="6"/>
      <c r="OTT4" s="6"/>
      <c r="OTU4" s="6"/>
      <c r="OTV4" s="6"/>
      <c r="OTW4" s="6"/>
      <c r="OTX4" s="6"/>
      <c r="OTY4" s="6"/>
      <c r="OTZ4" s="6"/>
      <c r="OUA4" s="6"/>
      <c r="OUB4" s="6"/>
      <c r="OUC4" s="6"/>
      <c r="OUD4" s="6"/>
      <c r="OUE4" s="6"/>
      <c r="OUF4" s="6"/>
      <c r="OUG4" s="6"/>
      <c r="OUH4" s="6"/>
      <c r="OUI4" s="6"/>
      <c r="OUJ4" s="6"/>
      <c r="OUK4" s="6"/>
      <c r="OUL4" s="6"/>
      <c r="OUM4" s="6"/>
      <c r="OUN4" s="6"/>
      <c r="OUO4" s="6"/>
      <c r="OUP4" s="6"/>
      <c r="OUQ4" s="6"/>
      <c r="OUR4" s="6"/>
      <c r="OUS4" s="6"/>
      <c r="OUT4" s="6"/>
      <c r="OUU4" s="6"/>
      <c r="OUV4" s="6"/>
      <c r="OUW4" s="6"/>
      <c r="OUX4" s="6"/>
      <c r="OUY4" s="6"/>
      <c r="OUZ4" s="6"/>
      <c r="OVA4" s="6"/>
      <c r="OVB4" s="6"/>
      <c r="OVC4" s="6"/>
      <c r="OVD4" s="6"/>
      <c r="OVE4" s="6"/>
      <c r="OVF4" s="6"/>
      <c r="OVG4" s="6"/>
      <c r="OVH4" s="6"/>
      <c r="OVI4" s="6"/>
      <c r="OVJ4" s="6"/>
      <c r="OVK4" s="6"/>
      <c r="OVL4" s="6"/>
      <c r="OVM4" s="6"/>
      <c r="OVN4" s="6"/>
      <c r="OVO4" s="6"/>
      <c r="OVP4" s="6"/>
      <c r="OVQ4" s="6"/>
      <c r="OVR4" s="6"/>
      <c r="OVS4" s="6"/>
      <c r="OVT4" s="6"/>
      <c r="OVU4" s="6"/>
      <c r="OVV4" s="6"/>
      <c r="OVW4" s="6"/>
      <c r="OVX4" s="6"/>
      <c r="OVY4" s="6"/>
      <c r="OVZ4" s="6"/>
      <c r="OWA4" s="6"/>
      <c r="OWB4" s="6"/>
      <c r="OWC4" s="6"/>
      <c r="OWD4" s="6"/>
      <c r="OWE4" s="6"/>
      <c r="OWF4" s="6"/>
      <c r="OWG4" s="6"/>
      <c r="OWH4" s="6"/>
      <c r="OWI4" s="6"/>
      <c r="OWJ4" s="6"/>
      <c r="OWK4" s="6"/>
      <c r="OWL4" s="6"/>
      <c r="OWM4" s="6"/>
      <c r="OWN4" s="6"/>
      <c r="OWO4" s="6"/>
      <c r="OWP4" s="6"/>
      <c r="OWQ4" s="6"/>
      <c r="OWR4" s="6"/>
      <c r="OWS4" s="6"/>
      <c r="OWT4" s="6"/>
      <c r="OWU4" s="6"/>
      <c r="OWV4" s="6"/>
      <c r="OWW4" s="6"/>
      <c r="OWX4" s="6"/>
      <c r="OWY4" s="6"/>
      <c r="OWZ4" s="6"/>
      <c r="OXA4" s="6"/>
      <c r="OXB4" s="6"/>
      <c r="OXC4" s="6"/>
      <c r="OXD4" s="6"/>
      <c r="OXE4" s="6"/>
      <c r="OXF4" s="6"/>
      <c r="OXG4" s="6"/>
      <c r="OXH4" s="6"/>
      <c r="OXI4" s="6"/>
      <c r="OXJ4" s="6"/>
      <c r="OXK4" s="6"/>
      <c r="OXL4" s="6"/>
      <c r="OXM4" s="6"/>
      <c r="OXN4" s="6"/>
      <c r="OXO4" s="6"/>
      <c r="OXP4" s="6"/>
      <c r="OXQ4" s="6"/>
      <c r="OXR4" s="6"/>
      <c r="OXS4" s="6"/>
      <c r="OXT4" s="6"/>
      <c r="OXU4" s="6"/>
      <c r="OXV4" s="6"/>
      <c r="OXW4" s="6"/>
      <c r="OXX4" s="6"/>
      <c r="OXY4" s="6"/>
      <c r="OXZ4" s="6"/>
      <c r="OYA4" s="6"/>
      <c r="OYB4" s="6"/>
      <c r="OYC4" s="6"/>
      <c r="OYD4" s="6"/>
      <c r="OYE4" s="6"/>
      <c r="OYF4" s="6"/>
      <c r="OYG4" s="6"/>
      <c r="OYH4" s="6"/>
      <c r="OYI4" s="6"/>
      <c r="OYJ4" s="6"/>
      <c r="OYK4" s="6"/>
      <c r="OYL4" s="6"/>
      <c r="OYM4" s="6"/>
      <c r="OYN4" s="6"/>
      <c r="OYO4" s="6"/>
      <c r="OYP4" s="6"/>
      <c r="OYQ4" s="6"/>
      <c r="OYR4" s="6"/>
      <c r="OYS4" s="6"/>
      <c r="OYT4" s="6"/>
      <c r="OYU4" s="6"/>
      <c r="OYV4" s="6"/>
      <c r="OYW4" s="6"/>
      <c r="OYX4" s="6"/>
      <c r="OYY4" s="6"/>
      <c r="OYZ4" s="6"/>
      <c r="OZA4" s="6"/>
      <c r="OZB4" s="6"/>
      <c r="OZC4" s="6"/>
      <c r="OZD4" s="6"/>
      <c r="OZE4" s="6"/>
      <c r="OZF4" s="6"/>
      <c r="OZG4" s="6"/>
      <c r="OZH4" s="6"/>
      <c r="OZI4" s="6"/>
      <c r="OZJ4" s="6"/>
      <c r="OZK4" s="6"/>
      <c r="OZL4" s="6"/>
      <c r="OZM4" s="6"/>
      <c r="OZN4" s="6"/>
      <c r="OZO4" s="6"/>
      <c r="OZP4" s="6"/>
      <c r="OZQ4" s="6"/>
      <c r="OZR4" s="6"/>
      <c r="OZS4" s="6"/>
      <c r="OZT4" s="6"/>
      <c r="OZU4" s="6"/>
      <c r="OZV4" s="6"/>
      <c r="OZW4" s="6"/>
      <c r="OZX4" s="6"/>
      <c r="OZY4" s="6"/>
      <c r="OZZ4" s="6"/>
      <c r="PAA4" s="6"/>
      <c r="PAB4" s="6"/>
      <c r="PAC4" s="6"/>
      <c r="PAD4" s="6"/>
      <c r="PAE4" s="6"/>
      <c r="PAF4" s="6"/>
      <c r="PAG4" s="6"/>
      <c r="PAH4" s="6"/>
      <c r="PAI4" s="6"/>
      <c r="PAJ4" s="6"/>
      <c r="PAK4" s="6"/>
      <c r="PAL4" s="6"/>
      <c r="PAM4" s="6"/>
      <c r="PAN4" s="6"/>
      <c r="PAO4" s="6"/>
      <c r="PAP4" s="6"/>
      <c r="PAQ4" s="6"/>
      <c r="PAR4" s="6"/>
      <c r="PAS4" s="6"/>
      <c r="PAT4" s="6"/>
      <c r="PAU4" s="6"/>
      <c r="PAV4" s="6"/>
      <c r="PAW4" s="6"/>
      <c r="PAX4" s="6"/>
      <c r="PAY4" s="6"/>
      <c r="PAZ4" s="6"/>
      <c r="PBA4" s="6"/>
      <c r="PBB4" s="6"/>
      <c r="PBC4" s="6"/>
      <c r="PBD4" s="6"/>
      <c r="PBE4" s="6"/>
      <c r="PBF4" s="6"/>
      <c r="PBG4" s="6"/>
      <c r="PBH4" s="6"/>
      <c r="PBI4" s="6"/>
      <c r="PBJ4" s="6"/>
      <c r="PBK4" s="6"/>
      <c r="PBL4" s="6"/>
      <c r="PBM4" s="6"/>
      <c r="PBN4" s="6"/>
      <c r="PBO4" s="6"/>
      <c r="PBP4" s="6"/>
      <c r="PBQ4" s="6"/>
      <c r="PBR4" s="6"/>
      <c r="PBS4" s="6"/>
      <c r="PBT4" s="6"/>
      <c r="PBU4" s="6"/>
      <c r="PBV4" s="6"/>
      <c r="PBW4" s="6"/>
      <c r="PBX4" s="6"/>
      <c r="PBY4" s="6"/>
      <c r="PBZ4" s="6"/>
      <c r="PCA4" s="6"/>
      <c r="PCB4" s="6"/>
      <c r="PCC4" s="6"/>
      <c r="PCD4" s="6"/>
      <c r="PCE4" s="6"/>
      <c r="PCF4" s="6"/>
      <c r="PCG4" s="6"/>
      <c r="PCH4" s="6"/>
      <c r="PCI4" s="6"/>
      <c r="PCJ4" s="6"/>
      <c r="PCK4" s="6"/>
      <c r="PCL4" s="6"/>
      <c r="PCM4" s="6"/>
      <c r="PCN4" s="6"/>
      <c r="PCO4" s="6"/>
      <c r="PCP4" s="6"/>
      <c r="PCQ4" s="6"/>
      <c r="PCR4" s="6"/>
      <c r="PCS4" s="6"/>
      <c r="PCT4" s="6"/>
      <c r="PCU4" s="6"/>
      <c r="PCV4" s="6"/>
      <c r="PCW4" s="6"/>
      <c r="PCX4" s="6"/>
      <c r="PCY4" s="6"/>
      <c r="PCZ4" s="6"/>
      <c r="PDA4" s="6"/>
      <c r="PDB4" s="6"/>
      <c r="PDC4" s="6"/>
      <c r="PDD4" s="6"/>
      <c r="PDE4" s="6"/>
      <c r="PDF4" s="6"/>
      <c r="PDG4" s="6"/>
      <c r="PDH4" s="6"/>
      <c r="PDI4" s="6"/>
      <c r="PDJ4" s="6"/>
      <c r="PDK4" s="6"/>
      <c r="PDL4" s="6"/>
      <c r="PDM4" s="6"/>
      <c r="PDN4" s="6"/>
      <c r="PDO4" s="6"/>
      <c r="PDP4" s="6"/>
      <c r="PDQ4" s="6"/>
      <c r="PDR4" s="6"/>
      <c r="PDS4" s="6"/>
      <c r="PDT4" s="6"/>
      <c r="PDU4" s="6"/>
      <c r="PDV4" s="6"/>
      <c r="PDW4" s="6"/>
      <c r="PDX4" s="6"/>
      <c r="PDY4" s="6"/>
      <c r="PDZ4" s="6"/>
      <c r="PEA4" s="6"/>
      <c r="PEB4" s="6"/>
      <c r="PEC4" s="6"/>
      <c r="PED4" s="6"/>
      <c r="PEE4" s="6"/>
      <c r="PEF4" s="6"/>
      <c r="PEG4" s="6"/>
      <c r="PEH4" s="6"/>
      <c r="PEI4" s="6"/>
      <c r="PEJ4" s="6"/>
      <c r="PEK4" s="6"/>
      <c r="PEL4" s="6"/>
      <c r="PEM4" s="6"/>
      <c r="PEN4" s="6"/>
      <c r="PEO4" s="6"/>
      <c r="PEP4" s="6"/>
      <c r="PEQ4" s="6"/>
      <c r="PER4" s="6"/>
      <c r="PES4" s="6"/>
      <c r="PET4" s="6"/>
      <c r="PEU4" s="6"/>
      <c r="PEV4" s="6"/>
      <c r="PEW4" s="6"/>
      <c r="PEX4" s="6"/>
      <c r="PEY4" s="6"/>
      <c r="PEZ4" s="6"/>
      <c r="PFA4" s="6"/>
      <c r="PFB4" s="6"/>
      <c r="PFC4" s="6"/>
      <c r="PFD4" s="6"/>
      <c r="PFE4" s="6"/>
      <c r="PFF4" s="6"/>
      <c r="PFG4" s="6"/>
      <c r="PFH4" s="6"/>
      <c r="PFI4" s="6"/>
      <c r="PFJ4" s="6"/>
      <c r="PFK4" s="6"/>
      <c r="PFL4" s="6"/>
      <c r="PFM4" s="6"/>
      <c r="PFN4" s="6"/>
      <c r="PFO4" s="6"/>
      <c r="PFP4" s="6"/>
      <c r="PFQ4" s="6"/>
      <c r="PFR4" s="6"/>
      <c r="PFS4" s="6"/>
      <c r="PFT4" s="6"/>
      <c r="PFU4" s="6"/>
      <c r="PFV4" s="6"/>
      <c r="PFW4" s="6"/>
      <c r="PFX4" s="6"/>
      <c r="PFY4" s="6"/>
      <c r="PFZ4" s="6"/>
      <c r="PGA4" s="6"/>
      <c r="PGB4" s="6"/>
      <c r="PGC4" s="6"/>
      <c r="PGD4" s="6"/>
      <c r="PGE4" s="6"/>
      <c r="PGF4" s="6"/>
      <c r="PGG4" s="6"/>
      <c r="PGH4" s="6"/>
      <c r="PGI4" s="6"/>
      <c r="PGJ4" s="6"/>
      <c r="PGK4" s="6"/>
      <c r="PGL4" s="6"/>
      <c r="PGM4" s="6"/>
      <c r="PGN4" s="6"/>
      <c r="PGO4" s="6"/>
      <c r="PGP4" s="6"/>
      <c r="PGQ4" s="6"/>
      <c r="PGR4" s="6"/>
      <c r="PGS4" s="6"/>
      <c r="PGT4" s="6"/>
      <c r="PGU4" s="6"/>
      <c r="PGV4" s="6"/>
      <c r="PGW4" s="6"/>
      <c r="PGX4" s="6"/>
      <c r="PGY4" s="6"/>
      <c r="PGZ4" s="6"/>
      <c r="PHA4" s="6"/>
      <c r="PHB4" s="6"/>
      <c r="PHC4" s="6"/>
      <c r="PHD4" s="6"/>
      <c r="PHE4" s="6"/>
      <c r="PHF4" s="6"/>
      <c r="PHG4" s="6"/>
      <c r="PHH4" s="6"/>
      <c r="PHI4" s="6"/>
      <c r="PHJ4" s="6"/>
      <c r="PHK4" s="6"/>
      <c r="PHL4" s="6"/>
      <c r="PHM4" s="6"/>
      <c r="PHN4" s="6"/>
      <c r="PHO4" s="6"/>
      <c r="PHP4" s="6"/>
      <c r="PHQ4" s="6"/>
      <c r="PHR4" s="6"/>
      <c r="PHS4" s="6"/>
      <c r="PHT4" s="6"/>
      <c r="PHU4" s="6"/>
      <c r="PHV4" s="6"/>
      <c r="PHW4" s="6"/>
      <c r="PHX4" s="6"/>
      <c r="PHY4" s="6"/>
      <c r="PHZ4" s="6"/>
      <c r="PIA4" s="6"/>
      <c r="PIB4" s="6"/>
      <c r="PIC4" s="6"/>
      <c r="PID4" s="6"/>
      <c r="PIE4" s="6"/>
      <c r="PIF4" s="6"/>
      <c r="PIG4" s="6"/>
      <c r="PIH4" s="6"/>
      <c r="PII4" s="6"/>
      <c r="PIJ4" s="6"/>
      <c r="PIK4" s="6"/>
      <c r="PIL4" s="6"/>
      <c r="PIM4" s="6"/>
      <c r="PIN4" s="6"/>
      <c r="PIO4" s="6"/>
      <c r="PIP4" s="6"/>
      <c r="PIQ4" s="6"/>
      <c r="PIR4" s="6"/>
      <c r="PIS4" s="6"/>
      <c r="PIT4" s="6"/>
      <c r="PIU4" s="6"/>
      <c r="PIV4" s="6"/>
      <c r="PIW4" s="6"/>
      <c r="PIX4" s="6"/>
      <c r="PIY4" s="6"/>
      <c r="PIZ4" s="6"/>
      <c r="PJA4" s="6"/>
      <c r="PJB4" s="6"/>
      <c r="PJC4" s="6"/>
      <c r="PJD4" s="6"/>
      <c r="PJE4" s="6"/>
      <c r="PJF4" s="6"/>
      <c r="PJG4" s="6"/>
      <c r="PJH4" s="6"/>
      <c r="PJI4" s="6"/>
      <c r="PJJ4" s="6"/>
      <c r="PJK4" s="6"/>
      <c r="PJL4" s="6"/>
      <c r="PJM4" s="6"/>
      <c r="PJN4" s="6"/>
      <c r="PJO4" s="6"/>
      <c r="PJP4" s="6"/>
      <c r="PJQ4" s="6"/>
      <c r="PJR4" s="6"/>
      <c r="PJS4" s="6"/>
      <c r="PJT4" s="6"/>
      <c r="PJU4" s="6"/>
      <c r="PJV4" s="6"/>
      <c r="PJW4" s="6"/>
      <c r="PJX4" s="6"/>
      <c r="PJY4" s="6"/>
      <c r="PJZ4" s="6"/>
      <c r="PKA4" s="6"/>
      <c r="PKB4" s="6"/>
      <c r="PKC4" s="6"/>
      <c r="PKD4" s="6"/>
      <c r="PKE4" s="6"/>
      <c r="PKF4" s="6"/>
      <c r="PKG4" s="6"/>
      <c r="PKH4" s="6"/>
      <c r="PKI4" s="6"/>
      <c r="PKJ4" s="6"/>
      <c r="PKK4" s="6"/>
      <c r="PKL4" s="6"/>
      <c r="PKM4" s="6"/>
      <c r="PKN4" s="6"/>
      <c r="PKO4" s="6"/>
      <c r="PKP4" s="6"/>
      <c r="PKQ4" s="6"/>
      <c r="PKR4" s="6"/>
      <c r="PKS4" s="6"/>
      <c r="PKT4" s="6"/>
      <c r="PKU4" s="6"/>
      <c r="PKV4" s="6"/>
      <c r="PKW4" s="6"/>
      <c r="PKX4" s="6"/>
      <c r="PKY4" s="6"/>
      <c r="PKZ4" s="6"/>
      <c r="PLA4" s="6"/>
      <c r="PLB4" s="6"/>
      <c r="PLC4" s="6"/>
      <c r="PLD4" s="6"/>
      <c r="PLE4" s="6"/>
      <c r="PLF4" s="6"/>
      <c r="PLG4" s="6"/>
      <c r="PLH4" s="6"/>
      <c r="PLI4" s="6"/>
      <c r="PLJ4" s="6"/>
      <c r="PLK4" s="6"/>
      <c r="PLL4" s="6"/>
      <c r="PLM4" s="6"/>
      <c r="PLN4" s="6"/>
      <c r="PLO4" s="6"/>
      <c r="PLP4" s="6"/>
      <c r="PLQ4" s="6"/>
      <c r="PLR4" s="6"/>
      <c r="PLS4" s="6"/>
      <c r="PLT4" s="6"/>
      <c r="PLU4" s="6"/>
      <c r="PLV4" s="6"/>
      <c r="PLW4" s="6"/>
      <c r="PLX4" s="6"/>
      <c r="PLY4" s="6"/>
      <c r="PLZ4" s="6"/>
      <c r="PMA4" s="6"/>
      <c r="PMB4" s="6"/>
      <c r="PMC4" s="6"/>
      <c r="PMD4" s="6"/>
      <c r="PME4" s="6"/>
      <c r="PMF4" s="6"/>
      <c r="PMG4" s="6"/>
      <c r="PMH4" s="6"/>
      <c r="PMI4" s="6"/>
      <c r="PMJ4" s="6"/>
      <c r="PMK4" s="6"/>
      <c r="PML4" s="6"/>
      <c r="PMM4" s="6"/>
      <c r="PMN4" s="6"/>
      <c r="PMO4" s="6"/>
      <c r="PMP4" s="6"/>
      <c r="PMQ4" s="6"/>
      <c r="PMR4" s="6"/>
      <c r="PMS4" s="6"/>
      <c r="PMT4" s="6"/>
      <c r="PMU4" s="6"/>
      <c r="PMV4" s="6"/>
      <c r="PMW4" s="6"/>
      <c r="PMX4" s="6"/>
      <c r="PMY4" s="6"/>
      <c r="PMZ4" s="6"/>
      <c r="PNA4" s="6"/>
      <c r="PNB4" s="6"/>
      <c r="PNC4" s="6"/>
      <c r="PND4" s="6"/>
      <c r="PNE4" s="6"/>
      <c r="PNF4" s="6"/>
      <c r="PNG4" s="6"/>
      <c r="PNH4" s="6"/>
      <c r="PNI4" s="6"/>
      <c r="PNJ4" s="6"/>
      <c r="PNK4" s="6"/>
      <c r="PNL4" s="6"/>
      <c r="PNM4" s="6"/>
      <c r="PNN4" s="6"/>
      <c r="PNO4" s="6"/>
      <c r="PNP4" s="6"/>
      <c r="PNQ4" s="6"/>
      <c r="PNR4" s="6"/>
      <c r="PNS4" s="6"/>
      <c r="PNT4" s="6"/>
      <c r="PNU4" s="6"/>
      <c r="PNV4" s="6"/>
      <c r="PNW4" s="6"/>
      <c r="PNX4" s="6"/>
      <c r="PNY4" s="6"/>
      <c r="PNZ4" s="6"/>
      <c r="POA4" s="6"/>
      <c r="POB4" s="6"/>
      <c r="POC4" s="6"/>
      <c r="POD4" s="6"/>
      <c r="POE4" s="6"/>
      <c r="POF4" s="6"/>
      <c r="POG4" s="6"/>
      <c r="POH4" s="6"/>
      <c r="POI4" s="6"/>
      <c r="POJ4" s="6"/>
      <c r="POK4" s="6"/>
      <c r="POL4" s="6"/>
      <c r="POM4" s="6"/>
      <c r="PON4" s="6"/>
      <c r="POO4" s="6"/>
      <c r="POP4" s="6"/>
      <c r="POQ4" s="6"/>
      <c r="POR4" s="6"/>
      <c r="POS4" s="6"/>
      <c r="POT4" s="6"/>
      <c r="POU4" s="6"/>
      <c r="POV4" s="6"/>
      <c r="POW4" s="6"/>
      <c r="POX4" s="6"/>
      <c r="POY4" s="6"/>
      <c r="POZ4" s="6"/>
      <c r="PPA4" s="6"/>
      <c r="PPB4" s="6"/>
      <c r="PPC4" s="6"/>
      <c r="PPD4" s="6"/>
      <c r="PPE4" s="6"/>
      <c r="PPF4" s="6"/>
      <c r="PPG4" s="6"/>
      <c r="PPH4" s="6"/>
      <c r="PPI4" s="6"/>
      <c r="PPJ4" s="6"/>
      <c r="PPK4" s="6"/>
      <c r="PPL4" s="6"/>
      <c r="PPM4" s="6"/>
      <c r="PPN4" s="6"/>
      <c r="PPO4" s="6"/>
      <c r="PPP4" s="6"/>
      <c r="PPQ4" s="6"/>
      <c r="PPR4" s="6"/>
      <c r="PPS4" s="6"/>
      <c r="PPT4" s="6"/>
      <c r="PPU4" s="6"/>
      <c r="PPV4" s="6"/>
      <c r="PPW4" s="6"/>
      <c r="PPX4" s="6"/>
      <c r="PPY4" s="6"/>
      <c r="PPZ4" s="6"/>
      <c r="PQA4" s="6"/>
      <c r="PQB4" s="6"/>
      <c r="PQC4" s="6"/>
      <c r="PQD4" s="6"/>
      <c r="PQE4" s="6"/>
      <c r="PQF4" s="6"/>
      <c r="PQG4" s="6"/>
      <c r="PQH4" s="6"/>
      <c r="PQI4" s="6"/>
      <c r="PQJ4" s="6"/>
      <c r="PQK4" s="6"/>
      <c r="PQL4" s="6"/>
      <c r="PQM4" s="6"/>
      <c r="PQN4" s="6"/>
      <c r="PQO4" s="6"/>
      <c r="PQP4" s="6"/>
      <c r="PQQ4" s="6"/>
      <c r="PQR4" s="6"/>
      <c r="PQS4" s="6"/>
      <c r="PQT4" s="6"/>
      <c r="PQU4" s="6"/>
      <c r="PQV4" s="6"/>
      <c r="PQW4" s="6"/>
      <c r="PQX4" s="6"/>
      <c r="PQY4" s="6"/>
      <c r="PQZ4" s="6"/>
      <c r="PRA4" s="6"/>
      <c r="PRB4" s="6"/>
      <c r="PRC4" s="6"/>
      <c r="PRD4" s="6"/>
      <c r="PRE4" s="6"/>
      <c r="PRF4" s="6"/>
      <c r="PRG4" s="6"/>
      <c r="PRH4" s="6"/>
      <c r="PRI4" s="6"/>
      <c r="PRJ4" s="6"/>
      <c r="PRK4" s="6"/>
      <c r="PRL4" s="6"/>
      <c r="PRM4" s="6"/>
      <c r="PRN4" s="6"/>
      <c r="PRO4" s="6"/>
      <c r="PRP4" s="6"/>
      <c r="PRQ4" s="6"/>
      <c r="PRR4" s="6"/>
      <c r="PRS4" s="6"/>
      <c r="PRT4" s="6"/>
      <c r="PRU4" s="6"/>
      <c r="PRV4" s="6"/>
      <c r="PRW4" s="6"/>
      <c r="PRX4" s="6"/>
      <c r="PRY4" s="6"/>
      <c r="PRZ4" s="6"/>
      <c r="PSA4" s="6"/>
      <c r="PSB4" s="6"/>
      <c r="PSC4" s="6"/>
      <c r="PSD4" s="6"/>
      <c r="PSE4" s="6"/>
      <c r="PSF4" s="6"/>
      <c r="PSG4" s="6"/>
      <c r="PSH4" s="6"/>
      <c r="PSI4" s="6"/>
      <c r="PSJ4" s="6"/>
      <c r="PSK4" s="6"/>
      <c r="PSL4" s="6"/>
      <c r="PSM4" s="6"/>
      <c r="PSN4" s="6"/>
      <c r="PSO4" s="6"/>
      <c r="PSP4" s="6"/>
      <c r="PSQ4" s="6"/>
      <c r="PSR4" s="6"/>
      <c r="PSS4" s="6"/>
      <c r="PST4" s="6"/>
      <c r="PSU4" s="6"/>
      <c r="PSV4" s="6"/>
      <c r="PSW4" s="6"/>
      <c r="PSX4" s="6"/>
      <c r="PSY4" s="6"/>
      <c r="PSZ4" s="6"/>
      <c r="PTA4" s="6"/>
      <c r="PTB4" s="6"/>
      <c r="PTC4" s="6"/>
      <c r="PTD4" s="6"/>
      <c r="PTE4" s="6"/>
      <c r="PTF4" s="6"/>
      <c r="PTG4" s="6"/>
      <c r="PTH4" s="6"/>
      <c r="PTI4" s="6"/>
      <c r="PTJ4" s="6"/>
      <c r="PTK4" s="6"/>
      <c r="PTL4" s="6"/>
      <c r="PTM4" s="6"/>
      <c r="PTN4" s="6"/>
      <c r="PTO4" s="6"/>
      <c r="PTP4" s="6"/>
      <c r="PTQ4" s="6"/>
      <c r="PTR4" s="6"/>
      <c r="PTS4" s="6"/>
      <c r="PTT4" s="6"/>
      <c r="PTU4" s="6"/>
      <c r="PTV4" s="6"/>
      <c r="PTW4" s="6"/>
      <c r="PTX4" s="6"/>
      <c r="PTY4" s="6"/>
      <c r="PTZ4" s="6"/>
      <c r="PUA4" s="6"/>
      <c r="PUB4" s="6"/>
      <c r="PUC4" s="6"/>
      <c r="PUD4" s="6"/>
      <c r="PUE4" s="6"/>
      <c r="PUF4" s="6"/>
      <c r="PUG4" s="6"/>
      <c r="PUH4" s="6"/>
      <c r="PUI4" s="6"/>
      <c r="PUJ4" s="6"/>
      <c r="PUK4" s="6"/>
      <c r="PUL4" s="6"/>
      <c r="PUM4" s="6"/>
      <c r="PUN4" s="6"/>
      <c r="PUO4" s="6"/>
      <c r="PUP4" s="6"/>
      <c r="PUQ4" s="6"/>
      <c r="PUR4" s="6"/>
      <c r="PUS4" s="6"/>
      <c r="PUT4" s="6"/>
      <c r="PUU4" s="6"/>
      <c r="PUV4" s="6"/>
      <c r="PUW4" s="6"/>
      <c r="PUX4" s="6"/>
      <c r="PUY4" s="6"/>
      <c r="PUZ4" s="6"/>
      <c r="PVA4" s="6"/>
      <c r="PVB4" s="6"/>
      <c r="PVC4" s="6"/>
      <c r="PVD4" s="6"/>
      <c r="PVE4" s="6"/>
      <c r="PVF4" s="6"/>
      <c r="PVG4" s="6"/>
      <c r="PVH4" s="6"/>
      <c r="PVI4" s="6"/>
      <c r="PVJ4" s="6"/>
      <c r="PVK4" s="6"/>
      <c r="PVL4" s="6"/>
      <c r="PVM4" s="6"/>
      <c r="PVN4" s="6"/>
      <c r="PVO4" s="6"/>
      <c r="PVP4" s="6"/>
      <c r="PVQ4" s="6"/>
      <c r="PVR4" s="6"/>
      <c r="PVS4" s="6"/>
      <c r="PVT4" s="6"/>
      <c r="PVU4" s="6"/>
      <c r="PVV4" s="6"/>
      <c r="PVW4" s="6"/>
      <c r="PVX4" s="6"/>
      <c r="PVY4" s="6"/>
      <c r="PVZ4" s="6"/>
      <c r="PWA4" s="6"/>
      <c r="PWB4" s="6"/>
      <c r="PWC4" s="6"/>
      <c r="PWD4" s="6"/>
      <c r="PWE4" s="6"/>
      <c r="PWF4" s="6"/>
      <c r="PWG4" s="6"/>
      <c r="PWH4" s="6"/>
      <c r="PWI4" s="6"/>
      <c r="PWJ4" s="6"/>
      <c r="PWK4" s="6"/>
      <c r="PWL4" s="6"/>
      <c r="PWM4" s="6"/>
      <c r="PWN4" s="6"/>
      <c r="PWO4" s="6"/>
      <c r="PWP4" s="6"/>
      <c r="PWQ4" s="6"/>
      <c r="PWR4" s="6"/>
      <c r="PWS4" s="6"/>
      <c r="PWT4" s="6"/>
      <c r="PWU4" s="6"/>
      <c r="PWV4" s="6"/>
      <c r="PWW4" s="6"/>
      <c r="PWX4" s="6"/>
      <c r="PWY4" s="6"/>
      <c r="PWZ4" s="6"/>
      <c r="PXA4" s="6"/>
      <c r="PXB4" s="6"/>
      <c r="PXC4" s="6"/>
      <c r="PXD4" s="6"/>
      <c r="PXE4" s="6"/>
      <c r="PXF4" s="6"/>
      <c r="PXG4" s="6"/>
      <c r="PXH4" s="6"/>
      <c r="PXI4" s="6"/>
      <c r="PXJ4" s="6"/>
      <c r="PXK4" s="6"/>
      <c r="PXL4" s="6"/>
      <c r="PXM4" s="6"/>
      <c r="PXN4" s="6"/>
      <c r="PXO4" s="6"/>
      <c r="PXP4" s="6"/>
      <c r="PXQ4" s="6"/>
      <c r="PXR4" s="6"/>
      <c r="PXS4" s="6"/>
      <c r="PXT4" s="6"/>
      <c r="PXU4" s="6"/>
      <c r="PXV4" s="6"/>
      <c r="PXW4" s="6"/>
      <c r="PXX4" s="6"/>
      <c r="PXY4" s="6"/>
      <c r="PXZ4" s="6"/>
      <c r="PYA4" s="6"/>
      <c r="PYB4" s="6"/>
      <c r="PYC4" s="6"/>
      <c r="PYD4" s="6"/>
      <c r="PYE4" s="6"/>
      <c r="PYF4" s="6"/>
      <c r="PYG4" s="6"/>
      <c r="PYH4" s="6"/>
      <c r="PYI4" s="6"/>
      <c r="PYJ4" s="6"/>
      <c r="PYK4" s="6"/>
      <c r="PYL4" s="6"/>
      <c r="PYM4" s="6"/>
      <c r="PYN4" s="6"/>
      <c r="PYO4" s="6"/>
      <c r="PYP4" s="6"/>
      <c r="PYQ4" s="6"/>
      <c r="PYR4" s="6"/>
      <c r="PYS4" s="6"/>
      <c r="PYT4" s="6"/>
      <c r="PYU4" s="6"/>
      <c r="PYV4" s="6"/>
      <c r="PYW4" s="6"/>
      <c r="PYX4" s="6"/>
      <c r="PYY4" s="6"/>
      <c r="PYZ4" s="6"/>
      <c r="PZA4" s="6"/>
      <c r="PZB4" s="6"/>
      <c r="PZC4" s="6"/>
      <c r="PZD4" s="6"/>
      <c r="PZE4" s="6"/>
      <c r="PZF4" s="6"/>
      <c r="PZG4" s="6"/>
      <c r="PZH4" s="6"/>
      <c r="PZI4" s="6"/>
      <c r="PZJ4" s="6"/>
      <c r="PZK4" s="6"/>
      <c r="PZL4" s="6"/>
      <c r="PZM4" s="6"/>
      <c r="PZN4" s="6"/>
      <c r="PZO4" s="6"/>
      <c r="PZP4" s="6"/>
      <c r="PZQ4" s="6"/>
      <c r="PZR4" s="6"/>
      <c r="PZS4" s="6"/>
      <c r="PZT4" s="6"/>
      <c r="PZU4" s="6"/>
      <c r="PZV4" s="6"/>
      <c r="PZW4" s="6"/>
      <c r="PZX4" s="6"/>
      <c r="PZY4" s="6"/>
      <c r="PZZ4" s="6"/>
      <c r="QAA4" s="6"/>
      <c r="QAB4" s="6"/>
      <c r="QAC4" s="6"/>
      <c r="QAD4" s="6"/>
      <c r="QAE4" s="6"/>
      <c r="QAF4" s="6"/>
      <c r="QAG4" s="6"/>
      <c r="QAH4" s="6"/>
      <c r="QAI4" s="6"/>
      <c r="QAJ4" s="6"/>
      <c r="QAK4" s="6"/>
      <c r="QAL4" s="6"/>
      <c r="QAM4" s="6"/>
      <c r="QAN4" s="6"/>
      <c r="QAO4" s="6"/>
      <c r="QAP4" s="6"/>
      <c r="QAQ4" s="6"/>
      <c r="QAR4" s="6"/>
      <c r="QAS4" s="6"/>
      <c r="QAT4" s="6"/>
      <c r="QAU4" s="6"/>
      <c r="QAV4" s="6"/>
      <c r="QAW4" s="6"/>
      <c r="QAX4" s="6"/>
      <c r="QAY4" s="6"/>
      <c r="QAZ4" s="6"/>
      <c r="QBA4" s="6"/>
      <c r="QBB4" s="6"/>
      <c r="QBC4" s="6"/>
      <c r="QBD4" s="6"/>
      <c r="QBE4" s="6"/>
      <c r="QBF4" s="6"/>
      <c r="QBG4" s="6"/>
      <c r="QBH4" s="6"/>
      <c r="QBI4" s="6"/>
      <c r="QBJ4" s="6"/>
      <c r="QBK4" s="6"/>
      <c r="QBL4" s="6"/>
      <c r="QBM4" s="6"/>
      <c r="QBN4" s="6"/>
      <c r="QBO4" s="6"/>
      <c r="QBP4" s="6"/>
      <c r="QBQ4" s="6"/>
      <c r="QBR4" s="6"/>
      <c r="QBS4" s="6"/>
      <c r="QBT4" s="6"/>
      <c r="QBU4" s="6"/>
      <c r="QBV4" s="6"/>
      <c r="QBW4" s="6"/>
      <c r="QBX4" s="6"/>
      <c r="QBY4" s="6"/>
      <c r="QBZ4" s="6"/>
      <c r="QCA4" s="6"/>
      <c r="QCB4" s="6"/>
      <c r="QCC4" s="6"/>
      <c r="QCD4" s="6"/>
      <c r="QCE4" s="6"/>
      <c r="QCF4" s="6"/>
      <c r="QCG4" s="6"/>
      <c r="QCH4" s="6"/>
      <c r="QCI4" s="6"/>
      <c r="QCJ4" s="6"/>
      <c r="QCK4" s="6"/>
      <c r="QCL4" s="6"/>
      <c r="QCM4" s="6"/>
      <c r="QCN4" s="6"/>
      <c r="QCO4" s="6"/>
      <c r="QCP4" s="6"/>
      <c r="QCQ4" s="6"/>
      <c r="QCR4" s="6"/>
      <c r="QCS4" s="6"/>
      <c r="QCT4" s="6"/>
      <c r="QCU4" s="6"/>
      <c r="QCV4" s="6"/>
      <c r="QCW4" s="6"/>
      <c r="QCX4" s="6"/>
      <c r="QCY4" s="6"/>
      <c r="QCZ4" s="6"/>
      <c r="QDA4" s="6"/>
      <c r="QDB4" s="6"/>
      <c r="QDC4" s="6"/>
      <c r="QDD4" s="6"/>
      <c r="QDE4" s="6"/>
      <c r="QDF4" s="6"/>
      <c r="QDG4" s="6"/>
      <c r="QDH4" s="6"/>
      <c r="QDI4" s="6"/>
      <c r="QDJ4" s="6"/>
      <c r="QDK4" s="6"/>
      <c r="QDL4" s="6"/>
      <c r="QDM4" s="6"/>
      <c r="QDN4" s="6"/>
      <c r="QDO4" s="6"/>
      <c r="QDP4" s="6"/>
      <c r="QDQ4" s="6"/>
      <c r="QDR4" s="6"/>
      <c r="QDS4" s="6"/>
      <c r="QDT4" s="6"/>
      <c r="QDU4" s="6"/>
      <c r="QDV4" s="6"/>
      <c r="QDW4" s="6"/>
      <c r="QDX4" s="6"/>
      <c r="QDY4" s="6"/>
      <c r="QDZ4" s="6"/>
      <c r="QEA4" s="6"/>
      <c r="QEB4" s="6"/>
      <c r="QEC4" s="6"/>
      <c r="QED4" s="6"/>
      <c r="QEE4" s="6"/>
      <c r="QEF4" s="6"/>
      <c r="QEG4" s="6"/>
      <c r="QEH4" s="6"/>
      <c r="QEI4" s="6"/>
      <c r="QEJ4" s="6"/>
      <c r="QEK4" s="6"/>
      <c r="QEL4" s="6"/>
      <c r="QEM4" s="6"/>
      <c r="QEN4" s="6"/>
      <c r="QEO4" s="6"/>
      <c r="QEP4" s="6"/>
      <c r="QEQ4" s="6"/>
      <c r="QER4" s="6"/>
      <c r="QES4" s="6"/>
      <c r="QET4" s="6"/>
      <c r="QEU4" s="6"/>
      <c r="QEV4" s="6"/>
      <c r="QEW4" s="6"/>
      <c r="QEX4" s="6"/>
      <c r="QEY4" s="6"/>
      <c r="QEZ4" s="6"/>
      <c r="QFA4" s="6"/>
      <c r="QFB4" s="6"/>
      <c r="QFC4" s="6"/>
      <c r="QFD4" s="6"/>
      <c r="QFE4" s="6"/>
      <c r="QFF4" s="6"/>
      <c r="QFG4" s="6"/>
      <c r="QFH4" s="6"/>
      <c r="QFI4" s="6"/>
      <c r="QFJ4" s="6"/>
      <c r="QFK4" s="6"/>
      <c r="QFL4" s="6"/>
      <c r="QFM4" s="6"/>
      <c r="QFN4" s="6"/>
      <c r="QFO4" s="6"/>
      <c r="QFP4" s="6"/>
      <c r="QFQ4" s="6"/>
      <c r="QFR4" s="6"/>
      <c r="QFS4" s="6"/>
      <c r="QFT4" s="6"/>
      <c r="QFU4" s="6"/>
      <c r="QFV4" s="6"/>
      <c r="QFW4" s="6"/>
      <c r="QFX4" s="6"/>
      <c r="QFY4" s="6"/>
      <c r="QFZ4" s="6"/>
      <c r="QGA4" s="6"/>
      <c r="QGB4" s="6"/>
      <c r="QGC4" s="6"/>
      <c r="QGD4" s="6"/>
      <c r="QGE4" s="6"/>
      <c r="QGF4" s="6"/>
      <c r="QGG4" s="6"/>
      <c r="QGH4" s="6"/>
      <c r="QGI4" s="6"/>
      <c r="QGJ4" s="6"/>
      <c r="QGK4" s="6"/>
      <c r="QGL4" s="6"/>
      <c r="QGM4" s="6"/>
      <c r="QGN4" s="6"/>
      <c r="QGO4" s="6"/>
      <c r="QGP4" s="6"/>
      <c r="QGQ4" s="6"/>
      <c r="QGR4" s="6"/>
      <c r="QGS4" s="6"/>
      <c r="QGT4" s="6"/>
      <c r="QGU4" s="6"/>
      <c r="QGV4" s="6"/>
      <c r="QGW4" s="6"/>
      <c r="QGX4" s="6"/>
      <c r="QGY4" s="6"/>
      <c r="QGZ4" s="6"/>
      <c r="QHA4" s="6"/>
      <c r="QHB4" s="6"/>
      <c r="QHC4" s="6"/>
      <c r="QHD4" s="6"/>
      <c r="QHE4" s="6"/>
      <c r="QHF4" s="6"/>
      <c r="QHG4" s="6"/>
      <c r="QHH4" s="6"/>
      <c r="QHI4" s="6"/>
      <c r="QHJ4" s="6"/>
      <c r="QHK4" s="6"/>
      <c r="QHL4" s="6"/>
      <c r="QHM4" s="6"/>
      <c r="QHN4" s="6"/>
      <c r="QHO4" s="6"/>
      <c r="QHP4" s="6"/>
      <c r="QHQ4" s="6"/>
      <c r="QHR4" s="6"/>
      <c r="QHS4" s="6"/>
      <c r="QHT4" s="6"/>
      <c r="QHU4" s="6"/>
      <c r="QHV4" s="6"/>
      <c r="QHW4" s="6"/>
      <c r="QHX4" s="6"/>
      <c r="QHY4" s="6"/>
      <c r="QHZ4" s="6"/>
      <c r="QIA4" s="6"/>
      <c r="QIB4" s="6"/>
      <c r="QIC4" s="6"/>
      <c r="QID4" s="6"/>
      <c r="QIE4" s="6"/>
      <c r="QIF4" s="6"/>
      <c r="QIG4" s="6"/>
      <c r="QIH4" s="6"/>
      <c r="QII4" s="6"/>
      <c r="QIJ4" s="6"/>
      <c r="QIK4" s="6"/>
      <c r="QIL4" s="6"/>
      <c r="QIM4" s="6"/>
      <c r="QIN4" s="6"/>
      <c r="QIO4" s="6"/>
      <c r="QIP4" s="6"/>
      <c r="QIQ4" s="6"/>
      <c r="QIR4" s="6"/>
      <c r="QIS4" s="6"/>
      <c r="QIT4" s="6"/>
      <c r="QIU4" s="6"/>
      <c r="QIV4" s="6"/>
      <c r="QIW4" s="6"/>
      <c r="QIX4" s="6"/>
      <c r="QIY4" s="6"/>
      <c r="QIZ4" s="6"/>
      <c r="QJA4" s="6"/>
      <c r="QJB4" s="6"/>
      <c r="QJC4" s="6"/>
      <c r="QJD4" s="6"/>
      <c r="QJE4" s="6"/>
      <c r="QJF4" s="6"/>
      <c r="QJG4" s="6"/>
      <c r="QJH4" s="6"/>
      <c r="QJI4" s="6"/>
      <c r="QJJ4" s="6"/>
      <c r="QJK4" s="6"/>
      <c r="QJL4" s="6"/>
      <c r="QJM4" s="6"/>
      <c r="QJN4" s="6"/>
      <c r="QJO4" s="6"/>
      <c r="QJP4" s="6"/>
      <c r="QJQ4" s="6"/>
      <c r="QJR4" s="6"/>
      <c r="QJS4" s="6"/>
      <c r="QJT4" s="6"/>
      <c r="QJU4" s="6"/>
      <c r="QJV4" s="6"/>
      <c r="QJW4" s="6"/>
      <c r="QJX4" s="6"/>
      <c r="QJY4" s="6"/>
      <c r="QJZ4" s="6"/>
      <c r="QKA4" s="6"/>
      <c r="QKB4" s="6"/>
      <c r="QKC4" s="6"/>
      <c r="QKD4" s="6"/>
      <c r="QKE4" s="6"/>
      <c r="QKF4" s="6"/>
      <c r="QKG4" s="6"/>
      <c r="QKH4" s="6"/>
      <c r="QKI4" s="6"/>
      <c r="QKJ4" s="6"/>
      <c r="QKK4" s="6"/>
      <c r="QKL4" s="6"/>
      <c r="QKM4" s="6"/>
      <c r="QKN4" s="6"/>
      <c r="QKO4" s="6"/>
      <c r="QKP4" s="6"/>
      <c r="QKQ4" s="6"/>
      <c r="QKR4" s="6"/>
      <c r="QKS4" s="6"/>
      <c r="QKT4" s="6"/>
      <c r="QKU4" s="6"/>
      <c r="QKV4" s="6"/>
      <c r="QKW4" s="6"/>
      <c r="QKX4" s="6"/>
      <c r="QKY4" s="6"/>
      <c r="QKZ4" s="6"/>
      <c r="QLA4" s="6"/>
      <c r="QLB4" s="6"/>
      <c r="QLC4" s="6"/>
      <c r="QLD4" s="6"/>
      <c r="QLE4" s="6"/>
      <c r="QLF4" s="6"/>
      <c r="QLG4" s="6"/>
      <c r="QLH4" s="6"/>
      <c r="QLI4" s="6"/>
      <c r="QLJ4" s="6"/>
      <c r="QLK4" s="6"/>
      <c r="QLL4" s="6"/>
      <c r="QLM4" s="6"/>
      <c r="QLN4" s="6"/>
      <c r="QLO4" s="6"/>
      <c r="QLP4" s="6"/>
      <c r="QLQ4" s="6"/>
      <c r="QLR4" s="6"/>
      <c r="QLS4" s="6"/>
      <c r="QLT4" s="6"/>
      <c r="QLU4" s="6"/>
      <c r="QLV4" s="6"/>
      <c r="QLW4" s="6"/>
      <c r="QLX4" s="6"/>
      <c r="QLY4" s="6"/>
      <c r="QLZ4" s="6"/>
      <c r="QMA4" s="6"/>
      <c r="QMB4" s="6"/>
      <c r="QMC4" s="6"/>
      <c r="QMD4" s="6"/>
      <c r="QME4" s="6"/>
      <c r="QMF4" s="6"/>
      <c r="QMG4" s="6"/>
      <c r="QMH4" s="6"/>
      <c r="QMI4" s="6"/>
      <c r="QMJ4" s="6"/>
      <c r="QMK4" s="6"/>
      <c r="QML4" s="6"/>
      <c r="QMM4" s="6"/>
      <c r="QMN4" s="6"/>
      <c r="QMO4" s="6"/>
      <c r="QMP4" s="6"/>
      <c r="QMQ4" s="6"/>
      <c r="QMR4" s="6"/>
      <c r="QMS4" s="6"/>
      <c r="QMT4" s="6"/>
      <c r="QMU4" s="6"/>
      <c r="QMV4" s="6"/>
      <c r="QMW4" s="6"/>
      <c r="QMX4" s="6"/>
      <c r="QMY4" s="6"/>
      <c r="QMZ4" s="6"/>
      <c r="QNA4" s="6"/>
      <c r="QNB4" s="6"/>
      <c r="QNC4" s="6"/>
      <c r="QND4" s="6"/>
      <c r="QNE4" s="6"/>
      <c r="QNF4" s="6"/>
      <c r="QNG4" s="6"/>
      <c r="QNH4" s="6"/>
      <c r="QNI4" s="6"/>
      <c r="QNJ4" s="6"/>
      <c r="QNK4" s="6"/>
      <c r="QNL4" s="6"/>
      <c r="QNM4" s="6"/>
      <c r="QNN4" s="6"/>
      <c r="QNO4" s="6"/>
      <c r="QNP4" s="6"/>
      <c r="QNQ4" s="6"/>
      <c r="QNR4" s="6"/>
      <c r="QNS4" s="6"/>
      <c r="QNT4" s="6"/>
      <c r="QNU4" s="6"/>
      <c r="QNV4" s="6"/>
      <c r="QNW4" s="6"/>
      <c r="QNX4" s="6"/>
      <c r="QNY4" s="6"/>
      <c r="QNZ4" s="6"/>
      <c r="QOA4" s="6"/>
      <c r="QOB4" s="6"/>
      <c r="QOC4" s="6"/>
      <c r="QOD4" s="6"/>
      <c r="QOE4" s="6"/>
      <c r="QOF4" s="6"/>
      <c r="QOG4" s="6"/>
      <c r="QOH4" s="6"/>
      <c r="QOI4" s="6"/>
      <c r="QOJ4" s="6"/>
      <c r="QOK4" s="6"/>
      <c r="QOL4" s="6"/>
      <c r="QOM4" s="6"/>
      <c r="QON4" s="6"/>
      <c r="QOO4" s="6"/>
      <c r="QOP4" s="6"/>
      <c r="QOQ4" s="6"/>
      <c r="QOR4" s="6"/>
      <c r="QOS4" s="6"/>
      <c r="QOT4" s="6"/>
      <c r="QOU4" s="6"/>
      <c r="QOV4" s="6"/>
      <c r="QOW4" s="6"/>
      <c r="QOX4" s="6"/>
      <c r="QOY4" s="6"/>
      <c r="QOZ4" s="6"/>
      <c r="QPA4" s="6"/>
      <c r="QPB4" s="6"/>
      <c r="QPC4" s="6"/>
      <c r="QPD4" s="6"/>
      <c r="QPE4" s="6"/>
      <c r="QPF4" s="6"/>
      <c r="QPG4" s="6"/>
      <c r="QPH4" s="6"/>
      <c r="QPI4" s="6"/>
      <c r="QPJ4" s="6"/>
      <c r="QPK4" s="6"/>
      <c r="QPL4" s="6"/>
      <c r="QPM4" s="6"/>
      <c r="QPN4" s="6"/>
      <c r="QPO4" s="6"/>
      <c r="QPP4" s="6"/>
      <c r="QPQ4" s="6"/>
      <c r="QPR4" s="6"/>
      <c r="QPS4" s="6"/>
      <c r="QPT4" s="6"/>
      <c r="QPU4" s="6"/>
      <c r="QPV4" s="6"/>
      <c r="QPW4" s="6"/>
      <c r="QPX4" s="6"/>
      <c r="QPY4" s="6"/>
      <c r="QPZ4" s="6"/>
      <c r="QQA4" s="6"/>
      <c r="QQB4" s="6"/>
      <c r="QQC4" s="6"/>
      <c r="QQD4" s="6"/>
      <c r="QQE4" s="6"/>
      <c r="QQF4" s="6"/>
      <c r="QQG4" s="6"/>
      <c r="QQH4" s="6"/>
      <c r="QQI4" s="6"/>
      <c r="QQJ4" s="6"/>
      <c r="QQK4" s="6"/>
      <c r="QQL4" s="6"/>
      <c r="QQM4" s="6"/>
      <c r="QQN4" s="6"/>
      <c r="QQO4" s="6"/>
      <c r="QQP4" s="6"/>
      <c r="QQQ4" s="6"/>
      <c r="QQR4" s="6"/>
      <c r="QQS4" s="6"/>
      <c r="QQT4" s="6"/>
      <c r="QQU4" s="6"/>
      <c r="QQV4" s="6"/>
      <c r="QQW4" s="6"/>
      <c r="QQX4" s="6"/>
      <c r="QQY4" s="6"/>
      <c r="QQZ4" s="6"/>
      <c r="QRA4" s="6"/>
      <c r="QRB4" s="6"/>
      <c r="QRC4" s="6"/>
      <c r="QRD4" s="6"/>
      <c r="QRE4" s="6"/>
      <c r="QRF4" s="6"/>
      <c r="QRG4" s="6"/>
      <c r="QRH4" s="6"/>
      <c r="QRI4" s="6"/>
      <c r="QRJ4" s="6"/>
      <c r="QRK4" s="6"/>
      <c r="QRL4" s="6"/>
      <c r="QRM4" s="6"/>
      <c r="QRN4" s="6"/>
      <c r="QRO4" s="6"/>
      <c r="QRP4" s="6"/>
      <c r="QRQ4" s="6"/>
      <c r="QRR4" s="6"/>
      <c r="QRS4" s="6"/>
      <c r="QRT4" s="6"/>
      <c r="QRU4" s="6"/>
      <c r="QRV4" s="6"/>
      <c r="QRW4" s="6"/>
      <c r="QRX4" s="6"/>
      <c r="QRY4" s="6"/>
      <c r="QRZ4" s="6"/>
      <c r="QSA4" s="6"/>
      <c r="QSB4" s="6"/>
      <c r="QSC4" s="6"/>
      <c r="QSD4" s="6"/>
      <c r="QSE4" s="6"/>
      <c r="QSF4" s="6"/>
      <c r="QSG4" s="6"/>
      <c r="QSH4" s="6"/>
      <c r="QSI4" s="6"/>
      <c r="QSJ4" s="6"/>
      <c r="QSK4" s="6"/>
      <c r="QSL4" s="6"/>
      <c r="QSM4" s="6"/>
      <c r="QSN4" s="6"/>
      <c r="QSO4" s="6"/>
      <c r="QSP4" s="6"/>
      <c r="QSQ4" s="6"/>
      <c r="QSR4" s="6"/>
      <c r="QSS4" s="6"/>
      <c r="QST4" s="6"/>
      <c r="QSU4" s="6"/>
      <c r="QSV4" s="6"/>
      <c r="QSW4" s="6"/>
      <c r="QSX4" s="6"/>
      <c r="QSY4" s="6"/>
      <c r="QSZ4" s="6"/>
      <c r="QTA4" s="6"/>
      <c r="QTB4" s="6"/>
      <c r="QTC4" s="6"/>
      <c r="QTD4" s="6"/>
      <c r="QTE4" s="6"/>
      <c r="QTF4" s="6"/>
      <c r="QTG4" s="6"/>
      <c r="QTH4" s="6"/>
      <c r="QTI4" s="6"/>
      <c r="QTJ4" s="6"/>
      <c r="QTK4" s="6"/>
      <c r="QTL4" s="6"/>
      <c r="QTM4" s="6"/>
      <c r="QTN4" s="6"/>
      <c r="QTO4" s="6"/>
      <c r="QTP4" s="6"/>
      <c r="QTQ4" s="6"/>
      <c r="QTR4" s="6"/>
      <c r="QTS4" s="6"/>
      <c r="QTT4" s="6"/>
      <c r="QTU4" s="6"/>
      <c r="QTV4" s="6"/>
      <c r="QTW4" s="6"/>
      <c r="QTX4" s="6"/>
      <c r="QTY4" s="6"/>
      <c r="QTZ4" s="6"/>
      <c r="QUA4" s="6"/>
      <c r="QUB4" s="6"/>
      <c r="QUC4" s="6"/>
      <c r="QUD4" s="6"/>
      <c r="QUE4" s="6"/>
      <c r="QUF4" s="6"/>
      <c r="QUG4" s="6"/>
      <c r="QUH4" s="6"/>
      <c r="QUI4" s="6"/>
      <c r="QUJ4" s="6"/>
      <c r="QUK4" s="6"/>
      <c r="QUL4" s="6"/>
      <c r="QUM4" s="6"/>
      <c r="QUN4" s="6"/>
      <c r="QUO4" s="6"/>
      <c r="QUP4" s="6"/>
      <c r="QUQ4" s="6"/>
      <c r="QUR4" s="6"/>
      <c r="QUS4" s="6"/>
      <c r="QUT4" s="6"/>
      <c r="QUU4" s="6"/>
      <c r="QUV4" s="6"/>
      <c r="QUW4" s="6"/>
      <c r="QUX4" s="6"/>
      <c r="QUY4" s="6"/>
      <c r="QUZ4" s="6"/>
      <c r="QVA4" s="6"/>
      <c r="QVB4" s="6"/>
      <c r="QVC4" s="6"/>
      <c r="QVD4" s="6"/>
      <c r="QVE4" s="6"/>
      <c r="QVF4" s="6"/>
      <c r="QVG4" s="6"/>
      <c r="QVH4" s="6"/>
      <c r="QVI4" s="6"/>
      <c r="QVJ4" s="6"/>
      <c r="QVK4" s="6"/>
      <c r="QVL4" s="6"/>
      <c r="QVM4" s="6"/>
      <c r="QVN4" s="6"/>
      <c r="QVO4" s="6"/>
      <c r="QVP4" s="6"/>
      <c r="QVQ4" s="6"/>
      <c r="QVR4" s="6"/>
      <c r="QVS4" s="6"/>
      <c r="QVT4" s="6"/>
      <c r="QVU4" s="6"/>
      <c r="QVV4" s="6"/>
      <c r="QVW4" s="6"/>
      <c r="QVX4" s="6"/>
      <c r="QVY4" s="6"/>
      <c r="QVZ4" s="6"/>
      <c r="QWA4" s="6"/>
      <c r="QWB4" s="6"/>
      <c r="QWC4" s="6"/>
      <c r="QWD4" s="6"/>
      <c r="QWE4" s="6"/>
      <c r="QWF4" s="6"/>
      <c r="QWG4" s="6"/>
      <c r="QWH4" s="6"/>
      <c r="QWI4" s="6"/>
      <c r="QWJ4" s="6"/>
      <c r="QWK4" s="6"/>
      <c r="QWL4" s="6"/>
      <c r="QWM4" s="6"/>
      <c r="QWN4" s="6"/>
      <c r="QWO4" s="6"/>
      <c r="QWP4" s="6"/>
      <c r="QWQ4" s="6"/>
      <c r="QWR4" s="6"/>
      <c r="QWS4" s="6"/>
      <c r="QWT4" s="6"/>
      <c r="QWU4" s="6"/>
      <c r="QWV4" s="6"/>
      <c r="QWW4" s="6"/>
      <c r="QWX4" s="6"/>
      <c r="QWY4" s="6"/>
      <c r="QWZ4" s="6"/>
      <c r="QXA4" s="6"/>
      <c r="QXB4" s="6"/>
      <c r="QXC4" s="6"/>
      <c r="QXD4" s="6"/>
      <c r="QXE4" s="6"/>
      <c r="QXF4" s="6"/>
      <c r="QXG4" s="6"/>
      <c r="QXH4" s="6"/>
      <c r="QXI4" s="6"/>
      <c r="QXJ4" s="6"/>
      <c r="QXK4" s="6"/>
      <c r="QXL4" s="6"/>
      <c r="QXM4" s="6"/>
      <c r="QXN4" s="6"/>
      <c r="QXO4" s="6"/>
      <c r="QXP4" s="6"/>
      <c r="QXQ4" s="6"/>
      <c r="QXR4" s="6"/>
      <c r="QXS4" s="6"/>
      <c r="QXT4" s="6"/>
      <c r="QXU4" s="6"/>
      <c r="QXV4" s="6"/>
      <c r="QXW4" s="6"/>
      <c r="QXX4" s="6"/>
      <c r="QXY4" s="6"/>
      <c r="QXZ4" s="6"/>
      <c r="QYA4" s="6"/>
      <c r="QYB4" s="6"/>
      <c r="QYC4" s="6"/>
      <c r="QYD4" s="6"/>
      <c r="QYE4" s="6"/>
      <c r="QYF4" s="6"/>
      <c r="QYG4" s="6"/>
      <c r="QYH4" s="6"/>
      <c r="QYI4" s="6"/>
      <c r="QYJ4" s="6"/>
      <c r="QYK4" s="6"/>
      <c r="QYL4" s="6"/>
      <c r="QYM4" s="6"/>
      <c r="QYN4" s="6"/>
      <c r="QYO4" s="6"/>
      <c r="QYP4" s="6"/>
      <c r="QYQ4" s="6"/>
      <c r="QYR4" s="6"/>
      <c r="QYS4" s="6"/>
      <c r="QYT4" s="6"/>
      <c r="QYU4" s="6"/>
      <c r="QYV4" s="6"/>
      <c r="QYW4" s="6"/>
      <c r="QYX4" s="6"/>
      <c r="QYY4" s="6"/>
      <c r="QYZ4" s="6"/>
      <c r="QZA4" s="6"/>
      <c r="QZB4" s="6"/>
      <c r="QZC4" s="6"/>
      <c r="QZD4" s="6"/>
      <c r="QZE4" s="6"/>
      <c r="QZF4" s="6"/>
      <c r="QZG4" s="6"/>
      <c r="QZH4" s="6"/>
      <c r="QZI4" s="6"/>
      <c r="QZJ4" s="6"/>
      <c r="QZK4" s="6"/>
      <c r="QZL4" s="6"/>
      <c r="QZM4" s="6"/>
      <c r="QZN4" s="6"/>
      <c r="QZO4" s="6"/>
      <c r="QZP4" s="6"/>
      <c r="QZQ4" s="6"/>
      <c r="QZR4" s="6"/>
      <c r="QZS4" s="6"/>
      <c r="QZT4" s="6"/>
      <c r="QZU4" s="6"/>
      <c r="QZV4" s="6"/>
      <c r="QZW4" s="6"/>
      <c r="QZX4" s="6"/>
      <c r="QZY4" s="6"/>
      <c r="QZZ4" s="6"/>
      <c r="RAA4" s="6"/>
      <c r="RAB4" s="6"/>
      <c r="RAC4" s="6"/>
      <c r="RAD4" s="6"/>
      <c r="RAE4" s="6"/>
      <c r="RAF4" s="6"/>
      <c r="RAG4" s="6"/>
      <c r="RAH4" s="6"/>
      <c r="RAI4" s="6"/>
      <c r="RAJ4" s="6"/>
      <c r="RAK4" s="6"/>
      <c r="RAL4" s="6"/>
      <c r="RAM4" s="6"/>
      <c r="RAN4" s="6"/>
      <c r="RAO4" s="6"/>
      <c r="RAP4" s="6"/>
      <c r="RAQ4" s="6"/>
      <c r="RAR4" s="6"/>
      <c r="RAS4" s="6"/>
      <c r="RAT4" s="6"/>
      <c r="RAU4" s="6"/>
      <c r="RAV4" s="6"/>
      <c r="RAW4" s="6"/>
      <c r="RAX4" s="6"/>
      <c r="RAY4" s="6"/>
      <c r="RAZ4" s="6"/>
      <c r="RBA4" s="6"/>
      <c r="RBB4" s="6"/>
      <c r="RBC4" s="6"/>
      <c r="RBD4" s="6"/>
      <c r="RBE4" s="6"/>
      <c r="RBF4" s="6"/>
      <c r="RBG4" s="6"/>
      <c r="RBH4" s="6"/>
      <c r="RBI4" s="6"/>
      <c r="RBJ4" s="6"/>
      <c r="RBK4" s="6"/>
      <c r="RBL4" s="6"/>
      <c r="RBM4" s="6"/>
      <c r="RBN4" s="6"/>
      <c r="RBO4" s="6"/>
      <c r="RBP4" s="6"/>
      <c r="RBQ4" s="6"/>
      <c r="RBR4" s="6"/>
      <c r="RBS4" s="6"/>
      <c r="RBT4" s="6"/>
      <c r="RBU4" s="6"/>
      <c r="RBV4" s="6"/>
      <c r="RBW4" s="6"/>
      <c r="RBX4" s="6"/>
      <c r="RBY4" s="6"/>
      <c r="RBZ4" s="6"/>
      <c r="RCA4" s="6"/>
      <c r="RCB4" s="6"/>
      <c r="RCC4" s="6"/>
      <c r="RCD4" s="6"/>
      <c r="RCE4" s="6"/>
      <c r="RCF4" s="6"/>
      <c r="RCG4" s="6"/>
      <c r="RCH4" s="6"/>
      <c r="RCI4" s="6"/>
      <c r="RCJ4" s="6"/>
      <c r="RCK4" s="6"/>
      <c r="RCL4" s="6"/>
      <c r="RCM4" s="6"/>
      <c r="RCN4" s="6"/>
      <c r="RCO4" s="6"/>
      <c r="RCP4" s="6"/>
      <c r="RCQ4" s="6"/>
      <c r="RCR4" s="6"/>
      <c r="RCS4" s="6"/>
      <c r="RCT4" s="6"/>
      <c r="RCU4" s="6"/>
      <c r="RCV4" s="6"/>
      <c r="RCW4" s="6"/>
      <c r="RCX4" s="6"/>
      <c r="RCY4" s="6"/>
      <c r="RCZ4" s="6"/>
      <c r="RDA4" s="6"/>
      <c r="RDB4" s="6"/>
      <c r="RDC4" s="6"/>
      <c r="RDD4" s="6"/>
      <c r="RDE4" s="6"/>
      <c r="RDF4" s="6"/>
      <c r="RDG4" s="6"/>
      <c r="RDH4" s="6"/>
      <c r="RDI4" s="6"/>
      <c r="RDJ4" s="6"/>
      <c r="RDK4" s="6"/>
      <c r="RDL4" s="6"/>
      <c r="RDM4" s="6"/>
      <c r="RDN4" s="6"/>
      <c r="RDO4" s="6"/>
      <c r="RDP4" s="6"/>
      <c r="RDQ4" s="6"/>
      <c r="RDR4" s="6"/>
      <c r="RDS4" s="6"/>
      <c r="RDT4" s="6"/>
      <c r="RDU4" s="6"/>
      <c r="RDV4" s="6"/>
      <c r="RDW4" s="6"/>
      <c r="RDX4" s="6"/>
      <c r="RDY4" s="6"/>
      <c r="RDZ4" s="6"/>
      <c r="REA4" s="6"/>
      <c r="REB4" s="6"/>
      <c r="REC4" s="6"/>
      <c r="RED4" s="6"/>
      <c r="REE4" s="6"/>
      <c r="REF4" s="6"/>
      <c r="REG4" s="6"/>
      <c r="REH4" s="6"/>
      <c r="REI4" s="6"/>
      <c r="REJ4" s="6"/>
      <c r="REK4" s="6"/>
      <c r="REL4" s="6"/>
      <c r="REM4" s="6"/>
      <c r="REN4" s="6"/>
      <c r="REO4" s="6"/>
      <c r="REP4" s="6"/>
      <c r="REQ4" s="6"/>
      <c r="RER4" s="6"/>
      <c r="RES4" s="6"/>
      <c r="RET4" s="6"/>
      <c r="REU4" s="6"/>
      <c r="REV4" s="6"/>
      <c r="REW4" s="6"/>
      <c r="REX4" s="6"/>
      <c r="REY4" s="6"/>
      <c r="REZ4" s="6"/>
      <c r="RFA4" s="6"/>
      <c r="RFB4" s="6"/>
      <c r="RFC4" s="6"/>
      <c r="RFD4" s="6"/>
      <c r="RFE4" s="6"/>
      <c r="RFF4" s="6"/>
      <c r="RFG4" s="6"/>
      <c r="RFH4" s="6"/>
      <c r="RFI4" s="6"/>
      <c r="RFJ4" s="6"/>
      <c r="RFK4" s="6"/>
      <c r="RFL4" s="6"/>
      <c r="RFM4" s="6"/>
      <c r="RFN4" s="6"/>
      <c r="RFO4" s="6"/>
      <c r="RFP4" s="6"/>
      <c r="RFQ4" s="6"/>
      <c r="RFR4" s="6"/>
      <c r="RFS4" s="6"/>
      <c r="RFT4" s="6"/>
      <c r="RFU4" s="6"/>
      <c r="RFV4" s="6"/>
      <c r="RFW4" s="6"/>
      <c r="RFX4" s="6"/>
      <c r="RFY4" s="6"/>
      <c r="RFZ4" s="6"/>
      <c r="RGA4" s="6"/>
      <c r="RGB4" s="6"/>
      <c r="RGC4" s="6"/>
      <c r="RGD4" s="6"/>
      <c r="RGE4" s="6"/>
      <c r="RGF4" s="6"/>
      <c r="RGG4" s="6"/>
      <c r="RGH4" s="6"/>
      <c r="RGI4" s="6"/>
      <c r="RGJ4" s="6"/>
      <c r="RGK4" s="6"/>
      <c r="RGL4" s="6"/>
      <c r="RGM4" s="6"/>
      <c r="RGN4" s="6"/>
      <c r="RGO4" s="6"/>
      <c r="RGP4" s="6"/>
      <c r="RGQ4" s="6"/>
      <c r="RGR4" s="6"/>
      <c r="RGS4" s="6"/>
      <c r="RGT4" s="6"/>
      <c r="RGU4" s="6"/>
      <c r="RGV4" s="6"/>
      <c r="RGW4" s="6"/>
      <c r="RGX4" s="6"/>
      <c r="RGY4" s="6"/>
      <c r="RGZ4" s="6"/>
      <c r="RHA4" s="6"/>
      <c r="RHB4" s="6"/>
      <c r="RHC4" s="6"/>
      <c r="RHD4" s="6"/>
      <c r="RHE4" s="6"/>
      <c r="RHF4" s="6"/>
      <c r="RHG4" s="6"/>
      <c r="RHH4" s="6"/>
      <c r="RHI4" s="6"/>
      <c r="RHJ4" s="6"/>
      <c r="RHK4" s="6"/>
      <c r="RHL4" s="6"/>
      <c r="RHM4" s="6"/>
      <c r="RHN4" s="6"/>
      <c r="RHO4" s="6"/>
      <c r="RHP4" s="6"/>
      <c r="RHQ4" s="6"/>
      <c r="RHR4" s="6"/>
      <c r="RHS4" s="6"/>
      <c r="RHT4" s="6"/>
      <c r="RHU4" s="6"/>
      <c r="RHV4" s="6"/>
      <c r="RHW4" s="6"/>
      <c r="RHX4" s="6"/>
      <c r="RHY4" s="6"/>
      <c r="RHZ4" s="6"/>
      <c r="RIA4" s="6"/>
      <c r="RIB4" s="6"/>
      <c r="RIC4" s="6"/>
      <c r="RID4" s="6"/>
      <c r="RIE4" s="6"/>
      <c r="RIF4" s="6"/>
      <c r="RIG4" s="6"/>
      <c r="RIH4" s="6"/>
      <c r="RII4" s="6"/>
      <c r="RIJ4" s="6"/>
      <c r="RIK4" s="6"/>
      <c r="RIL4" s="6"/>
      <c r="RIM4" s="6"/>
      <c r="RIN4" s="6"/>
      <c r="RIO4" s="6"/>
      <c r="RIP4" s="6"/>
      <c r="RIQ4" s="6"/>
      <c r="RIR4" s="6"/>
      <c r="RIS4" s="6"/>
      <c r="RIT4" s="6"/>
      <c r="RIU4" s="6"/>
      <c r="RIV4" s="6"/>
      <c r="RIW4" s="6"/>
      <c r="RIX4" s="6"/>
      <c r="RIY4" s="6"/>
      <c r="RIZ4" s="6"/>
      <c r="RJA4" s="6"/>
      <c r="RJB4" s="6"/>
      <c r="RJC4" s="6"/>
      <c r="RJD4" s="6"/>
      <c r="RJE4" s="6"/>
      <c r="RJF4" s="6"/>
      <c r="RJG4" s="6"/>
      <c r="RJH4" s="6"/>
      <c r="RJI4" s="6"/>
      <c r="RJJ4" s="6"/>
      <c r="RJK4" s="6"/>
      <c r="RJL4" s="6"/>
      <c r="RJM4" s="6"/>
      <c r="RJN4" s="6"/>
      <c r="RJO4" s="6"/>
      <c r="RJP4" s="6"/>
      <c r="RJQ4" s="6"/>
      <c r="RJR4" s="6"/>
      <c r="RJS4" s="6"/>
      <c r="RJT4" s="6"/>
      <c r="RJU4" s="6"/>
      <c r="RJV4" s="6"/>
      <c r="RJW4" s="6"/>
      <c r="RJX4" s="6"/>
      <c r="RJY4" s="6"/>
      <c r="RJZ4" s="6"/>
      <c r="RKA4" s="6"/>
      <c r="RKB4" s="6"/>
      <c r="RKC4" s="6"/>
      <c r="RKD4" s="6"/>
      <c r="RKE4" s="6"/>
      <c r="RKF4" s="6"/>
      <c r="RKG4" s="6"/>
      <c r="RKH4" s="6"/>
      <c r="RKI4" s="6"/>
      <c r="RKJ4" s="6"/>
      <c r="RKK4" s="6"/>
      <c r="RKL4" s="6"/>
      <c r="RKM4" s="6"/>
      <c r="RKN4" s="6"/>
      <c r="RKO4" s="6"/>
      <c r="RKP4" s="6"/>
      <c r="RKQ4" s="6"/>
      <c r="RKR4" s="6"/>
      <c r="RKS4" s="6"/>
      <c r="RKT4" s="6"/>
      <c r="RKU4" s="6"/>
      <c r="RKV4" s="6"/>
      <c r="RKW4" s="6"/>
      <c r="RKX4" s="6"/>
      <c r="RKY4" s="6"/>
      <c r="RKZ4" s="6"/>
      <c r="RLA4" s="6"/>
      <c r="RLB4" s="6"/>
      <c r="RLC4" s="6"/>
      <c r="RLD4" s="6"/>
      <c r="RLE4" s="6"/>
      <c r="RLF4" s="6"/>
      <c r="RLG4" s="6"/>
      <c r="RLH4" s="6"/>
      <c r="RLI4" s="6"/>
      <c r="RLJ4" s="6"/>
      <c r="RLK4" s="6"/>
      <c r="RLL4" s="6"/>
      <c r="RLM4" s="6"/>
      <c r="RLN4" s="6"/>
      <c r="RLO4" s="6"/>
      <c r="RLP4" s="6"/>
      <c r="RLQ4" s="6"/>
      <c r="RLR4" s="6"/>
      <c r="RLS4" s="6"/>
      <c r="RLT4" s="6"/>
      <c r="RLU4" s="6"/>
      <c r="RLV4" s="6"/>
      <c r="RLW4" s="6"/>
      <c r="RLX4" s="6"/>
      <c r="RLY4" s="6"/>
      <c r="RLZ4" s="6"/>
      <c r="RMA4" s="6"/>
      <c r="RMB4" s="6"/>
      <c r="RMC4" s="6"/>
      <c r="RMD4" s="6"/>
      <c r="RME4" s="6"/>
      <c r="RMF4" s="6"/>
      <c r="RMG4" s="6"/>
      <c r="RMH4" s="6"/>
      <c r="RMI4" s="6"/>
      <c r="RMJ4" s="6"/>
      <c r="RMK4" s="6"/>
      <c r="RML4" s="6"/>
      <c r="RMM4" s="6"/>
      <c r="RMN4" s="6"/>
      <c r="RMO4" s="6"/>
      <c r="RMP4" s="6"/>
      <c r="RMQ4" s="6"/>
      <c r="RMR4" s="6"/>
      <c r="RMS4" s="6"/>
      <c r="RMT4" s="6"/>
      <c r="RMU4" s="6"/>
      <c r="RMV4" s="6"/>
      <c r="RMW4" s="6"/>
      <c r="RMX4" s="6"/>
      <c r="RMY4" s="6"/>
      <c r="RMZ4" s="6"/>
      <c r="RNA4" s="6"/>
      <c r="RNB4" s="6"/>
      <c r="RNC4" s="6"/>
      <c r="RND4" s="6"/>
      <c r="RNE4" s="6"/>
      <c r="RNF4" s="6"/>
      <c r="RNG4" s="6"/>
      <c r="RNH4" s="6"/>
      <c r="RNI4" s="6"/>
      <c r="RNJ4" s="6"/>
      <c r="RNK4" s="6"/>
      <c r="RNL4" s="6"/>
      <c r="RNM4" s="6"/>
      <c r="RNN4" s="6"/>
      <c r="RNO4" s="6"/>
      <c r="RNP4" s="6"/>
      <c r="RNQ4" s="6"/>
      <c r="RNR4" s="6"/>
      <c r="RNS4" s="6"/>
      <c r="RNT4" s="6"/>
      <c r="RNU4" s="6"/>
      <c r="RNV4" s="6"/>
      <c r="RNW4" s="6"/>
      <c r="RNX4" s="6"/>
      <c r="RNY4" s="6"/>
      <c r="RNZ4" s="6"/>
      <c r="ROA4" s="6"/>
      <c r="ROB4" s="6"/>
      <c r="ROC4" s="6"/>
      <c r="ROD4" s="6"/>
      <c r="ROE4" s="6"/>
      <c r="ROF4" s="6"/>
      <c r="ROG4" s="6"/>
      <c r="ROH4" s="6"/>
      <c r="ROI4" s="6"/>
      <c r="ROJ4" s="6"/>
      <c r="ROK4" s="6"/>
      <c r="ROL4" s="6"/>
      <c r="ROM4" s="6"/>
      <c r="RON4" s="6"/>
      <c r="ROO4" s="6"/>
      <c r="ROP4" s="6"/>
      <c r="ROQ4" s="6"/>
      <c r="ROR4" s="6"/>
      <c r="ROS4" s="6"/>
      <c r="ROT4" s="6"/>
      <c r="ROU4" s="6"/>
      <c r="ROV4" s="6"/>
      <c r="ROW4" s="6"/>
      <c r="ROX4" s="6"/>
      <c r="ROY4" s="6"/>
      <c r="ROZ4" s="6"/>
      <c r="RPA4" s="6"/>
      <c r="RPB4" s="6"/>
      <c r="RPC4" s="6"/>
      <c r="RPD4" s="6"/>
      <c r="RPE4" s="6"/>
      <c r="RPF4" s="6"/>
      <c r="RPG4" s="6"/>
      <c r="RPH4" s="6"/>
      <c r="RPI4" s="6"/>
      <c r="RPJ4" s="6"/>
      <c r="RPK4" s="6"/>
      <c r="RPL4" s="6"/>
      <c r="RPM4" s="6"/>
      <c r="RPN4" s="6"/>
      <c r="RPO4" s="6"/>
      <c r="RPP4" s="6"/>
      <c r="RPQ4" s="6"/>
      <c r="RPR4" s="6"/>
      <c r="RPS4" s="6"/>
      <c r="RPT4" s="6"/>
      <c r="RPU4" s="6"/>
      <c r="RPV4" s="6"/>
      <c r="RPW4" s="6"/>
      <c r="RPX4" s="6"/>
      <c r="RPY4" s="6"/>
      <c r="RPZ4" s="6"/>
      <c r="RQA4" s="6"/>
      <c r="RQB4" s="6"/>
      <c r="RQC4" s="6"/>
      <c r="RQD4" s="6"/>
      <c r="RQE4" s="6"/>
      <c r="RQF4" s="6"/>
      <c r="RQG4" s="6"/>
      <c r="RQH4" s="6"/>
      <c r="RQI4" s="6"/>
      <c r="RQJ4" s="6"/>
      <c r="RQK4" s="6"/>
      <c r="RQL4" s="6"/>
      <c r="RQM4" s="6"/>
      <c r="RQN4" s="6"/>
      <c r="RQO4" s="6"/>
      <c r="RQP4" s="6"/>
      <c r="RQQ4" s="6"/>
      <c r="RQR4" s="6"/>
      <c r="RQS4" s="6"/>
      <c r="RQT4" s="6"/>
      <c r="RQU4" s="6"/>
      <c r="RQV4" s="6"/>
      <c r="RQW4" s="6"/>
      <c r="RQX4" s="6"/>
      <c r="RQY4" s="6"/>
      <c r="RQZ4" s="6"/>
      <c r="RRA4" s="6"/>
      <c r="RRB4" s="6"/>
      <c r="RRC4" s="6"/>
      <c r="RRD4" s="6"/>
      <c r="RRE4" s="6"/>
      <c r="RRF4" s="6"/>
      <c r="RRG4" s="6"/>
      <c r="RRH4" s="6"/>
      <c r="RRI4" s="6"/>
      <c r="RRJ4" s="6"/>
      <c r="RRK4" s="6"/>
      <c r="RRL4" s="6"/>
      <c r="RRM4" s="6"/>
      <c r="RRN4" s="6"/>
      <c r="RRO4" s="6"/>
      <c r="RRP4" s="6"/>
      <c r="RRQ4" s="6"/>
      <c r="RRR4" s="6"/>
      <c r="RRS4" s="6"/>
      <c r="RRT4" s="6"/>
      <c r="RRU4" s="6"/>
      <c r="RRV4" s="6"/>
      <c r="RRW4" s="6"/>
      <c r="RRX4" s="6"/>
      <c r="RRY4" s="6"/>
      <c r="RRZ4" s="6"/>
      <c r="RSA4" s="6"/>
      <c r="RSB4" s="6"/>
      <c r="RSC4" s="6"/>
      <c r="RSD4" s="6"/>
      <c r="RSE4" s="6"/>
      <c r="RSF4" s="6"/>
      <c r="RSG4" s="6"/>
      <c r="RSH4" s="6"/>
      <c r="RSI4" s="6"/>
      <c r="RSJ4" s="6"/>
      <c r="RSK4" s="6"/>
      <c r="RSL4" s="6"/>
      <c r="RSM4" s="6"/>
      <c r="RSN4" s="6"/>
      <c r="RSO4" s="6"/>
      <c r="RSP4" s="6"/>
      <c r="RSQ4" s="6"/>
      <c r="RSR4" s="6"/>
      <c r="RSS4" s="6"/>
      <c r="RST4" s="6"/>
      <c r="RSU4" s="6"/>
      <c r="RSV4" s="6"/>
      <c r="RSW4" s="6"/>
      <c r="RSX4" s="6"/>
      <c r="RSY4" s="6"/>
      <c r="RSZ4" s="6"/>
      <c r="RTA4" s="6"/>
      <c r="RTB4" s="6"/>
      <c r="RTC4" s="6"/>
      <c r="RTD4" s="6"/>
      <c r="RTE4" s="6"/>
      <c r="RTF4" s="6"/>
      <c r="RTG4" s="6"/>
      <c r="RTH4" s="6"/>
      <c r="RTI4" s="6"/>
      <c r="RTJ4" s="6"/>
      <c r="RTK4" s="6"/>
      <c r="RTL4" s="6"/>
      <c r="RTM4" s="6"/>
      <c r="RTN4" s="6"/>
      <c r="RTO4" s="6"/>
      <c r="RTP4" s="6"/>
      <c r="RTQ4" s="6"/>
      <c r="RTR4" s="6"/>
      <c r="RTS4" s="6"/>
      <c r="RTT4" s="6"/>
      <c r="RTU4" s="6"/>
      <c r="RTV4" s="6"/>
      <c r="RTW4" s="6"/>
      <c r="RTX4" s="6"/>
      <c r="RTY4" s="6"/>
      <c r="RTZ4" s="6"/>
      <c r="RUA4" s="6"/>
      <c r="RUB4" s="6"/>
      <c r="RUC4" s="6"/>
      <c r="RUD4" s="6"/>
      <c r="RUE4" s="6"/>
      <c r="RUF4" s="6"/>
      <c r="RUG4" s="6"/>
      <c r="RUH4" s="6"/>
      <c r="RUI4" s="6"/>
      <c r="RUJ4" s="6"/>
      <c r="RUK4" s="6"/>
      <c r="RUL4" s="6"/>
      <c r="RUM4" s="6"/>
      <c r="RUN4" s="6"/>
      <c r="RUO4" s="6"/>
      <c r="RUP4" s="6"/>
      <c r="RUQ4" s="6"/>
      <c r="RUR4" s="6"/>
      <c r="RUS4" s="6"/>
      <c r="RUT4" s="6"/>
      <c r="RUU4" s="6"/>
      <c r="RUV4" s="6"/>
      <c r="RUW4" s="6"/>
      <c r="RUX4" s="6"/>
      <c r="RUY4" s="6"/>
      <c r="RUZ4" s="6"/>
      <c r="RVA4" s="6"/>
      <c r="RVB4" s="6"/>
      <c r="RVC4" s="6"/>
      <c r="RVD4" s="6"/>
      <c r="RVE4" s="6"/>
      <c r="RVF4" s="6"/>
      <c r="RVG4" s="6"/>
      <c r="RVH4" s="6"/>
      <c r="RVI4" s="6"/>
      <c r="RVJ4" s="6"/>
      <c r="RVK4" s="6"/>
      <c r="RVL4" s="6"/>
      <c r="RVM4" s="6"/>
      <c r="RVN4" s="6"/>
      <c r="RVO4" s="6"/>
      <c r="RVP4" s="6"/>
      <c r="RVQ4" s="6"/>
      <c r="RVR4" s="6"/>
      <c r="RVS4" s="6"/>
      <c r="RVT4" s="6"/>
      <c r="RVU4" s="6"/>
      <c r="RVV4" s="6"/>
      <c r="RVW4" s="6"/>
      <c r="RVX4" s="6"/>
      <c r="RVY4" s="6"/>
      <c r="RVZ4" s="6"/>
      <c r="RWA4" s="6"/>
      <c r="RWB4" s="6"/>
      <c r="RWC4" s="6"/>
      <c r="RWD4" s="6"/>
      <c r="RWE4" s="6"/>
      <c r="RWF4" s="6"/>
      <c r="RWG4" s="6"/>
      <c r="RWH4" s="6"/>
      <c r="RWI4" s="6"/>
      <c r="RWJ4" s="6"/>
      <c r="RWK4" s="6"/>
      <c r="RWL4" s="6"/>
      <c r="RWM4" s="6"/>
      <c r="RWN4" s="6"/>
      <c r="RWO4" s="6"/>
      <c r="RWP4" s="6"/>
      <c r="RWQ4" s="6"/>
      <c r="RWR4" s="6"/>
      <c r="RWS4" s="6"/>
      <c r="RWT4" s="6"/>
      <c r="RWU4" s="6"/>
      <c r="RWV4" s="6"/>
      <c r="RWW4" s="6"/>
      <c r="RWX4" s="6"/>
      <c r="RWY4" s="6"/>
      <c r="RWZ4" s="6"/>
      <c r="RXA4" s="6"/>
      <c r="RXB4" s="6"/>
      <c r="RXC4" s="6"/>
      <c r="RXD4" s="6"/>
      <c r="RXE4" s="6"/>
      <c r="RXF4" s="6"/>
      <c r="RXG4" s="6"/>
      <c r="RXH4" s="6"/>
      <c r="RXI4" s="6"/>
      <c r="RXJ4" s="6"/>
      <c r="RXK4" s="6"/>
      <c r="RXL4" s="6"/>
      <c r="RXM4" s="6"/>
      <c r="RXN4" s="6"/>
      <c r="RXO4" s="6"/>
      <c r="RXP4" s="6"/>
      <c r="RXQ4" s="6"/>
      <c r="RXR4" s="6"/>
      <c r="RXS4" s="6"/>
      <c r="RXT4" s="6"/>
      <c r="RXU4" s="6"/>
      <c r="RXV4" s="6"/>
      <c r="RXW4" s="6"/>
      <c r="RXX4" s="6"/>
      <c r="RXY4" s="6"/>
      <c r="RXZ4" s="6"/>
      <c r="RYA4" s="6"/>
      <c r="RYB4" s="6"/>
      <c r="RYC4" s="6"/>
      <c r="RYD4" s="6"/>
      <c r="RYE4" s="6"/>
      <c r="RYF4" s="6"/>
      <c r="RYG4" s="6"/>
      <c r="RYH4" s="6"/>
      <c r="RYI4" s="6"/>
      <c r="RYJ4" s="6"/>
      <c r="RYK4" s="6"/>
      <c r="RYL4" s="6"/>
      <c r="RYM4" s="6"/>
      <c r="RYN4" s="6"/>
      <c r="RYO4" s="6"/>
      <c r="RYP4" s="6"/>
      <c r="RYQ4" s="6"/>
      <c r="RYR4" s="6"/>
      <c r="RYS4" s="6"/>
      <c r="RYT4" s="6"/>
      <c r="RYU4" s="6"/>
      <c r="RYV4" s="6"/>
      <c r="RYW4" s="6"/>
      <c r="RYX4" s="6"/>
      <c r="RYY4" s="6"/>
      <c r="RYZ4" s="6"/>
      <c r="RZA4" s="6"/>
      <c r="RZB4" s="6"/>
      <c r="RZC4" s="6"/>
      <c r="RZD4" s="6"/>
      <c r="RZE4" s="6"/>
      <c r="RZF4" s="6"/>
      <c r="RZG4" s="6"/>
      <c r="RZH4" s="6"/>
      <c r="RZI4" s="6"/>
      <c r="RZJ4" s="6"/>
      <c r="RZK4" s="6"/>
      <c r="RZL4" s="6"/>
      <c r="RZM4" s="6"/>
      <c r="RZN4" s="6"/>
      <c r="RZO4" s="6"/>
      <c r="RZP4" s="6"/>
      <c r="RZQ4" s="6"/>
      <c r="RZR4" s="6"/>
      <c r="RZS4" s="6"/>
      <c r="RZT4" s="6"/>
      <c r="RZU4" s="6"/>
      <c r="RZV4" s="6"/>
      <c r="RZW4" s="6"/>
      <c r="RZX4" s="6"/>
      <c r="RZY4" s="6"/>
      <c r="RZZ4" s="6"/>
      <c r="SAA4" s="6"/>
      <c r="SAB4" s="6"/>
      <c r="SAC4" s="6"/>
      <c r="SAD4" s="6"/>
      <c r="SAE4" s="6"/>
      <c r="SAF4" s="6"/>
      <c r="SAG4" s="6"/>
      <c r="SAH4" s="6"/>
      <c r="SAI4" s="6"/>
      <c r="SAJ4" s="6"/>
      <c r="SAK4" s="6"/>
      <c r="SAL4" s="6"/>
      <c r="SAM4" s="6"/>
      <c r="SAN4" s="6"/>
      <c r="SAO4" s="6"/>
      <c r="SAP4" s="6"/>
      <c r="SAQ4" s="6"/>
      <c r="SAR4" s="6"/>
      <c r="SAS4" s="6"/>
      <c r="SAT4" s="6"/>
      <c r="SAU4" s="6"/>
      <c r="SAV4" s="6"/>
      <c r="SAW4" s="6"/>
      <c r="SAX4" s="6"/>
      <c r="SAY4" s="6"/>
      <c r="SAZ4" s="6"/>
      <c r="SBA4" s="6"/>
      <c r="SBB4" s="6"/>
      <c r="SBC4" s="6"/>
      <c r="SBD4" s="6"/>
      <c r="SBE4" s="6"/>
      <c r="SBF4" s="6"/>
      <c r="SBG4" s="6"/>
      <c r="SBH4" s="6"/>
      <c r="SBI4" s="6"/>
      <c r="SBJ4" s="6"/>
      <c r="SBK4" s="6"/>
      <c r="SBL4" s="6"/>
      <c r="SBM4" s="6"/>
      <c r="SBN4" s="6"/>
      <c r="SBO4" s="6"/>
      <c r="SBP4" s="6"/>
      <c r="SBQ4" s="6"/>
      <c r="SBR4" s="6"/>
      <c r="SBS4" s="6"/>
      <c r="SBT4" s="6"/>
      <c r="SBU4" s="6"/>
      <c r="SBV4" s="6"/>
      <c r="SBW4" s="6"/>
      <c r="SBX4" s="6"/>
      <c r="SBY4" s="6"/>
      <c r="SBZ4" s="6"/>
      <c r="SCA4" s="6"/>
      <c r="SCB4" s="6"/>
      <c r="SCC4" s="6"/>
      <c r="SCD4" s="6"/>
      <c r="SCE4" s="6"/>
      <c r="SCF4" s="6"/>
      <c r="SCG4" s="6"/>
      <c r="SCH4" s="6"/>
      <c r="SCI4" s="6"/>
      <c r="SCJ4" s="6"/>
      <c r="SCK4" s="6"/>
      <c r="SCL4" s="6"/>
      <c r="SCM4" s="6"/>
      <c r="SCN4" s="6"/>
      <c r="SCO4" s="6"/>
      <c r="SCP4" s="6"/>
      <c r="SCQ4" s="6"/>
      <c r="SCR4" s="6"/>
      <c r="SCS4" s="6"/>
      <c r="SCT4" s="6"/>
      <c r="SCU4" s="6"/>
      <c r="SCV4" s="6"/>
      <c r="SCW4" s="6"/>
      <c r="SCX4" s="6"/>
      <c r="SCY4" s="6"/>
      <c r="SCZ4" s="6"/>
      <c r="SDA4" s="6"/>
      <c r="SDB4" s="6"/>
      <c r="SDC4" s="6"/>
      <c r="SDD4" s="6"/>
      <c r="SDE4" s="6"/>
      <c r="SDF4" s="6"/>
      <c r="SDG4" s="6"/>
      <c r="SDH4" s="6"/>
      <c r="SDI4" s="6"/>
      <c r="SDJ4" s="6"/>
      <c r="SDK4" s="6"/>
      <c r="SDL4" s="6"/>
      <c r="SDM4" s="6"/>
      <c r="SDN4" s="6"/>
      <c r="SDO4" s="6"/>
      <c r="SDP4" s="6"/>
      <c r="SDQ4" s="6"/>
      <c r="SDR4" s="6"/>
      <c r="SDS4" s="6"/>
      <c r="SDT4" s="6"/>
      <c r="SDU4" s="6"/>
      <c r="SDV4" s="6"/>
      <c r="SDW4" s="6"/>
      <c r="SDX4" s="6"/>
      <c r="SDY4" s="6"/>
      <c r="SDZ4" s="6"/>
      <c r="SEA4" s="6"/>
      <c r="SEB4" s="6"/>
      <c r="SEC4" s="6"/>
      <c r="SED4" s="6"/>
      <c r="SEE4" s="6"/>
      <c r="SEF4" s="6"/>
      <c r="SEG4" s="6"/>
      <c r="SEH4" s="6"/>
      <c r="SEI4" s="6"/>
      <c r="SEJ4" s="6"/>
      <c r="SEK4" s="6"/>
      <c r="SEL4" s="6"/>
      <c r="SEM4" s="6"/>
      <c r="SEN4" s="6"/>
      <c r="SEO4" s="6"/>
      <c r="SEP4" s="6"/>
      <c r="SEQ4" s="6"/>
      <c r="SER4" s="6"/>
      <c r="SES4" s="6"/>
      <c r="SET4" s="6"/>
      <c r="SEU4" s="6"/>
      <c r="SEV4" s="6"/>
      <c r="SEW4" s="6"/>
      <c r="SEX4" s="6"/>
      <c r="SEY4" s="6"/>
      <c r="SEZ4" s="6"/>
      <c r="SFA4" s="6"/>
      <c r="SFB4" s="6"/>
      <c r="SFC4" s="6"/>
      <c r="SFD4" s="6"/>
      <c r="SFE4" s="6"/>
      <c r="SFF4" s="6"/>
      <c r="SFG4" s="6"/>
      <c r="SFH4" s="6"/>
      <c r="SFI4" s="6"/>
      <c r="SFJ4" s="6"/>
      <c r="SFK4" s="6"/>
      <c r="SFL4" s="6"/>
      <c r="SFM4" s="6"/>
      <c r="SFN4" s="6"/>
      <c r="SFO4" s="6"/>
      <c r="SFP4" s="6"/>
      <c r="SFQ4" s="6"/>
      <c r="SFR4" s="6"/>
      <c r="SFS4" s="6"/>
      <c r="SFT4" s="6"/>
      <c r="SFU4" s="6"/>
      <c r="SFV4" s="6"/>
      <c r="SFW4" s="6"/>
      <c r="SFX4" s="6"/>
      <c r="SFY4" s="6"/>
      <c r="SFZ4" s="6"/>
      <c r="SGA4" s="6"/>
      <c r="SGB4" s="6"/>
      <c r="SGC4" s="6"/>
      <c r="SGD4" s="6"/>
      <c r="SGE4" s="6"/>
      <c r="SGF4" s="6"/>
      <c r="SGG4" s="6"/>
      <c r="SGH4" s="6"/>
      <c r="SGI4" s="6"/>
      <c r="SGJ4" s="6"/>
      <c r="SGK4" s="6"/>
      <c r="SGL4" s="6"/>
      <c r="SGM4" s="6"/>
      <c r="SGN4" s="6"/>
      <c r="SGO4" s="6"/>
      <c r="SGP4" s="6"/>
      <c r="SGQ4" s="6"/>
      <c r="SGR4" s="6"/>
      <c r="SGS4" s="6"/>
      <c r="SGT4" s="6"/>
      <c r="SGU4" s="6"/>
      <c r="SGV4" s="6"/>
      <c r="SGW4" s="6"/>
      <c r="SGX4" s="6"/>
      <c r="SGY4" s="6"/>
      <c r="SGZ4" s="6"/>
      <c r="SHA4" s="6"/>
      <c r="SHB4" s="6"/>
      <c r="SHC4" s="6"/>
      <c r="SHD4" s="6"/>
      <c r="SHE4" s="6"/>
      <c r="SHF4" s="6"/>
      <c r="SHG4" s="6"/>
      <c r="SHH4" s="6"/>
      <c r="SHI4" s="6"/>
      <c r="SHJ4" s="6"/>
      <c r="SHK4" s="6"/>
      <c r="SHL4" s="6"/>
      <c r="SHM4" s="6"/>
      <c r="SHN4" s="6"/>
      <c r="SHO4" s="6"/>
      <c r="SHP4" s="6"/>
      <c r="SHQ4" s="6"/>
      <c r="SHR4" s="6"/>
      <c r="SHS4" s="6"/>
      <c r="SHT4" s="6"/>
      <c r="SHU4" s="6"/>
      <c r="SHV4" s="6"/>
      <c r="SHW4" s="6"/>
      <c r="SHX4" s="6"/>
      <c r="SHY4" s="6"/>
      <c r="SHZ4" s="6"/>
      <c r="SIA4" s="6"/>
      <c r="SIB4" s="6"/>
      <c r="SIC4" s="6"/>
      <c r="SID4" s="6"/>
      <c r="SIE4" s="6"/>
      <c r="SIF4" s="6"/>
      <c r="SIG4" s="6"/>
      <c r="SIH4" s="6"/>
      <c r="SII4" s="6"/>
      <c r="SIJ4" s="6"/>
      <c r="SIK4" s="6"/>
      <c r="SIL4" s="6"/>
      <c r="SIM4" s="6"/>
      <c r="SIN4" s="6"/>
      <c r="SIO4" s="6"/>
      <c r="SIP4" s="6"/>
      <c r="SIQ4" s="6"/>
      <c r="SIR4" s="6"/>
      <c r="SIS4" s="6"/>
      <c r="SIT4" s="6"/>
      <c r="SIU4" s="6"/>
      <c r="SIV4" s="6"/>
      <c r="SIW4" s="6"/>
      <c r="SIX4" s="6"/>
      <c r="SIY4" s="6"/>
      <c r="SIZ4" s="6"/>
      <c r="SJA4" s="6"/>
      <c r="SJB4" s="6"/>
      <c r="SJC4" s="6"/>
      <c r="SJD4" s="6"/>
      <c r="SJE4" s="6"/>
      <c r="SJF4" s="6"/>
      <c r="SJG4" s="6"/>
      <c r="SJH4" s="6"/>
      <c r="SJI4" s="6"/>
      <c r="SJJ4" s="6"/>
      <c r="SJK4" s="6"/>
      <c r="SJL4" s="6"/>
      <c r="SJM4" s="6"/>
      <c r="SJN4" s="6"/>
      <c r="SJO4" s="6"/>
      <c r="SJP4" s="6"/>
      <c r="SJQ4" s="6"/>
      <c r="SJR4" s="6"/>
      <c r="SJS4" s="6"/>
      <c r="SJT4" s="6"/>
      <c r="SJU4" s="6"/>
      <c r="SJV4" s="6"/>
      <c r="SJW4" s="6"/>
      <c r="SJX4" s="6"/>
      <c r="SJY4" s="6"/>
      <c r="SJZ4" s="6"/>
      <c r="SKA4" s="6"/>
      <c r="SKB4" s="6"/>
      <c r="SKC4" s="6"/>
      <c r="SKD4" s="6"/>
      <c r="SKE4" s="6"/>
      <c r="SKF4" s="6"/>
      <c r="SKG4" s="6"/>
      <c r="SKH4" s="6"/>
      <c r="SKI4" s="6"/>
      <c r="SKJ4" s="6"/>
      <c r="SKK4" s="6"/>
      <c r="SKL4" s="6"/>
      <c r="SKM4" s="6"/>
      <c r="SKN4" s="6"/>
      <c r="SKO4" s="6"/>
      <c r="SKP4" s="6"/>
      <c r="SKQ4" s="6"/>
      <c r="SKR4" s="6"/>
      <c r="SKS4" s="6"/>
      <c r="SKT4" s="6"/>
      <c r="SKU4" s="6"/>
      <c r="SKV4" s="6"/>
      <c r="SKW4" s="6"/>
      <c r="SKX4" s="6"/>
      <c r="SKY4" s="6"/>
      <c r="SKZ4" s="6"/>
      <c r="SLA4" s="6"/>
      <c r="SLB4" s="6"/>
      <c r="SLC4" s="6"/>
      <c r="SLD4" s="6"/>
      <c r="SLE4" s="6"/>
      <c r="SLF4" s="6"/>
      <c r="SLG4" s="6"/>
      <c r="SLH4" s="6"/>
      <c r="SLI4" s="6"/>
      <c r="SLJ4" s="6"/>
      <c r="SLK4" s="6"/>
      <c r="SLL4" s="6"/>
      <c r="SLM4" s="6"/>
      <c r="SLN4" s="6"/>
      <c r="SLO4" s="6"/>
      <c r="SLP4" s="6"/>
      <c r="SLQ4" s="6"/>
      <c r="SLR4" s="6"/>
      <c r="SLS4" s="6"/>
      <c r="SLT4" s="6"/>
      <c r="SLU4" s="6"/>
      <c r="SLV4" s="6"/>
      <c r="SLW4" s="6"/>
      <c r="SLX4" s="6"/>
      <c r="SLY4" s="6"/>
      <c r="SLZ4" s="6"/>
      <c r="SMA4" s="6"/>
      <c r="SMB4" s="6"/>
      <c r="SMC4" s="6"/>
      <c r="SMD4" s="6"/>
      <c r="SME4" s="6"/>
      <c r="SMF4" s="6"/>
      <c r="SMG4" s="6"/>
      <c r="SMH4" s="6"/>
      <c r="SMI4" s="6"/>
      <c r="SMJ4" s="6"/>
      <c r="SMK4" s="6"/>
      <c r="SML4" s="6"/>
      <c r="SMM4" s="6"/>
      <c r="SMN4" s="6"/>
      <c r="SMO4" s="6"/>
      <c r="SMP4" s="6"/>
      <c r="SMQ4" s="6"/>
      <c r="SMR4" s="6"/>
      <c r="SMS4" s="6"/>
      <c r="SMT4" s="6"/>
      <c r="SMU4" s="6"/>
      <c r="SMV4" s="6"/>
      <c r="SMW4" s="6"/>
      <c r="SMX4" s="6"/>
      <c r="SMY4" s="6"/>
      <c r="SMZ4" s="6"/>
      <c r="SNA4" s="6"/>
      <c r="SNB4" s="6"/>
      <c r="SNC4" s="6"/>
      <c r="SND4" s="6"/>
      <c r="SNE4" s="6"/>
      <c r="SNF4" s="6"/>
      <c r="SNG4" s="6"/>
      <c r="SNH4" s="6"/>
      <c r="SNI4" s="6"/>
      <c r="SNJ4" s="6"/>
      <c r="SNK4" s="6"/>
      <c r="SNL4" s="6"/>
      <c r="SNM4" s="6"/>
      <c r="SNN4" s="6"/>
      <c r="SNO4" s="6"/>
      <c r="SNP4" s="6"/>
      <c r="SNQ4" s="6"/>
      <c r="SNR4" s="6"/>
      <c r="SNS4" s="6"/>
      <c r="SNT4" s="6"/>
      <c r="SNU4" s="6"/>
      <c r="SNV4" s="6"/>
      <c r="SNW4" s="6"/>
      <c r="SNX4" s="6"/>
      <c r="SNY4" s="6"/>
      <c r="SNZ4" s="6"/>
      <c r="SOA4" s="6"/>
      <c r="SOB4" s="6"/>
      <c r="SOC4" s="6"/>
      <c r="SOD4" s="6"/>
      <c r="SOE4" s="6"/>
      <c r="SOF4" s="6"/>
      <c r="SOG4" s="6"/>
      <c r="SOH4" s="6"/>
      <c r="SOI4" s="6"/>
      <c r="SOJ4" s="6"/>
      <c r="SOK4" s="6"/>
      <c r="SOL4" s="6"/>
      <c r="SOM4" s="6"/>
      <c r="SON4" s="6"/>
      <c r="SOO4" s="6"/>
      <c r="SOP4" s="6"/>
      <c r="SOQ4" s="6"/>
      <c r="SOR4" s="6"/>
      <c r="SOS4" s="6"/>
      <c r="SOT4" s="6"/>
      <c r="SOU4" s="6"/>
      <c r="SOV4" s="6"/>
      <c r="SOW4" s="6"/>
      <c r="SOX4" s="6"/>
      <c r="SOY4" s="6"/>
      <c r="SOZ4" s="6"/>
      <c r="SPA4" s="6"/>
      <c r="SPB4" s="6"/>
      <c r="SPC4" s="6"/>
      <c r="SPD4" s="6"/>
      <c r="SPE4" s="6"/>
      <c r="SPF4" s="6"/>
      <c r="SPG4" s="6"/>
      <c r="SPH4" s="6"/>
      <c r="SPI4" s="6"/>
      <c r="SPJ4" s="6"/>
      <c r="SPK4" s="6"/>
      <c r="SPL4" s="6"/>
      <c r="SPM4" s="6"/>
      <c r="SPN4" s="6"/>
      <c r="SPO4" s="6"/>
      <c r="SPP4" s="6"/>
      <c r="SPQ4" s="6"/>
      <c r="SPR4" s="6"/>
      <c r="SPS4" s="6"/>
      <c r="SPT4" s="6"/>
      <c r="SPU4" s="6"/>
      <c r="SPV4" s="6"/>
      <c r="SPW4" s="6"/>
      <c r="SPX4" s="6"/>
      <c r="SPY4" s="6"/>
      <c r="SPZ4" s="6"/>
      <c r="SQA4" s="6"/>
      <c r="SQB4" s="6"/>
      <c r="SQC4" s="6"/>
      <c r="SQD4" s="6"/>
      <c r="SQE4" s="6"/>
      <c r="SQF4" s="6"/>
      <c r="SQG4" s="6"/>
      <c r="SQH4" s="6"/>
      <c r="SQI4" s="6"/>
      <c r="SQJ4" s="6"/>
      <c r="SQK4" s="6"/>
      <c r="SQL4" s="6"/>
      <c r="SQM4" s="6"/>
      <c r="SQN4" s="6"/>
      <c r="SQO4" s="6"/>
      <c r="SQP4" s="6"/>
      <c r="SQQ4" s="6"/>
      <c r="SQR4" s="6"/>
      <c r="SQS4" s="6"/>
      <c r="SQT4" s="6"/>
      <c r="SQU4" s="6"/>
      <c r="SQV4" s="6"/>
      <c r="SQW4" s="6"/>
      <c r="SQX4" s="6"/>
      <c r="SQY4" s="6"/>
      <c r="SQZ4" s="6"/>
      <c r="SRA4" s="6"/>
      <c r="SRB4" s="6"/>
      <c r="SRC4" s="6"/>
      <c r="SRD4" s="6"/>
      <c r="SRE4" s="6"/>
      <c r="SRF4" s="6"/>
      <c r="SRG4" s="6"/>
      <c r="SRH4" s="6"/>
      <c r="SRI4" s="6"/>
      <c r="SRJ4" s="6"/>
      <c r="SRK4" s="6"/>
      <c r="SRL4" s="6"/>
      <c r="SRM4" s="6"/>
      <c r="SRN4" s="6"/>
      <c r="SRO4" s="6"/>
      <c r="SRP4" s="6"/>
      <c r="SRQ4" s="6"/>
      <c r="SRR4" s="6"/>
      <c r="SRS4" s="6"/>
      <c r="SRT4" s="6"/>
      <c r="SRU4" s="6"/>
      <c r="SRV4" s="6"/>
      <c r="SRW4" s="6"/>
      <c r="SRX4" s="6"/>
      <c r="SRY4" s="6"/>
      <c r="SRZ4" s="6"/>
      <c r="SSA4" s="6"/>
      <c r="SSB4" s="6"/>
      <c r="SSC4" s="6"/>
      <c r="SSD4" s="6"/>
      <c r="SSE4" s="6"/>
      <c r="SSF4" s="6"/>
      <c r="SSG4" s="6"/>
      <c r="SSH4" s="6"/>
      <c r="SSI4" s="6"/>
      <c r="SSJ4" s="6"/>
      <c r="SSK4" s="6"/>
      <c r="SSL4" s="6"/>
      <c r="SSM4" s="6"/>
      <c r="SSN4" s="6"/>
      <c r="SSO4" s="6"/>
      <c r="SSP4" s="6"/>
      <c r="SSQ4" s="6"/>
      <c r="SSR4" s="6"/>
      <c r="SSS4" s="6"/>
      <c r="SST4" s="6"/>
      <c r="SSU4" s="6"/>
      <c r="SSV4" s="6"/>
      <c r="SSW4" s="6"/>
      <c r="SSX4" s="6"/>
      <c r="SSY4" s="6"/>
      <c r="SSZ4" s="6"/>
      <c r="STA4" s="6"/>
      <c r="STB4" s="6"/>
      <c r="STC4" s="6"/>
      <c r="STD4" s="6"/>
      <c r="STE4" s="6"/>
      <c r="STF4" s="6"/>
      <c r="STG4" s="6"/>
      <c r="STH4" s="6"/>
      <c r="STI4" s="6"/>
      <c r="STJ4" s="6"/>
      <c r="STK4" s="6"/>
      <c r="STL4" s="6"/>
      <c r="STM4" s="6"/>
      <c r="STN4" s="6"/>
      <c r="STO4" s="6"/>
      <c r="STP4" s="6"/>
      <c r="STQ4" s="6"/>
      <c r="STR4" s="6"/>
      <c r="STS4" s="6"/>
      <c r="STT4" s="6"/>
      <c r="STU4" s="6"/>
      <c r="STV4" s="6"/>
      <c r="STW4" s="6"/>
      <c r="STX4" s="6"/>
      <c r="STY4" s="6"/>
      <c r="STZ4" s="6"/>
      <c r="SUA4" s="6"/>
      <c r="SUB4" s="6"/>
      <c r="SUC4" s="6"/>
      <c r="SUD4" s="6"/>
      <c r="SUE4" s="6"/>
      <c r="SUF4" s="6"/>
      <c r="SUG4" s="6"/>
      <c r="SUH4" s="6"/>
      <c r="SUI4" s="6"/>
      <c r="SUJ4" s="6"/>
      <c r="SUK4" s="6"/>
      <c r="SUL4" s="6"/>
      <c r="SUM4" s="6"/>
      <c r="SUN4" s="6"/>
      <c r="SUO4" s="6"/>
      <c r="SUP4" s="6"/>
      <c r="SUQ4" s="6"/>
      <c r="SUR4" s="6"/>
      <c r="SUS4" s="6"/>
      <c r="SUT4" s="6"/>
      <c r="SUU4" s="6"/>
      <c r="SUV4" s="6"/>
      <c r="SUW4" s="6"/>
      <c r="SUX4" s="6"/>
      <c r="SUY4" s="6"/>
      <c r="SUZ4" s="6"/>
      <c r="SVA4" s="6"/>
      <c r="SVB4" s="6"/>
      <c r="SVC4" s="6"/>
      <c r="SVD4" s="6"/>
      <c r="SVE4" s="6"/>
      <c r="SVF4" s="6"/>
      <c r="SVG4" s="6"/>
      <c r="SVH4" s="6"/>
      <c r="SVI4" s="6"/>
      <c r="SVJ4" s="6"/>
      <c r="SVK4" s="6"/>
      <c r="SVL4" s="6"/>
      <c r="SVM4" s="6"/>
      <c r="SVN4" s="6"/>
      <c r="SVO4" s="6"/>
      <c r="SVP4" s="6"/>
      <c r="SVQ4" s="6"/>
      <c r="SVR4" s="6"/>
      <c r="SVS4" s="6"/>
      <c r="SVT4" s="6"/>
      <c r="SVU4" s="6"/>
      <c r="SVV4" s="6"/>
      <c r="SVW4" s="6"/>
      <c r="SVX4" s="6"/>
      <c r="SVY4" s="6"/>
      <c r="SVZ4" s="6"/>
      <c r="SWA4" s="6"/>
      <c r="SWB4" s="6"/>
      <c r="SWC4" s="6"/>
      <c r="SWD4" s="6"/>
      <c r="SWE4" s="6"/>
      <c r="SWF4" s="6"/>
      <c r="SWG4" s="6"/>
      <c r="SWH4" s="6"/>
      <c r="SWI4" s="6"/>
      <c r="SWJ4" s="6"/>
      <c r="SWK4" s="6"/>
      <c r="SWL4" s="6"/>
      <c r="SWM4" s="6"/>
      <c r="SWN4" s="6"/>
      <c r="SWO4" s="6"/>
      <c r="SWP4" s="6"/>
      <c r="SWQ4" s="6"/>
      <c r="SWR4" s="6"/>
      <c r="SWS4" s="6"/>
      <c r="SWT4" s="6"/>
      <c r="SWU4" s="6"/>
      <c r="SWV4" s="6"/>
      <c r="SWW4" s="6"/>
      <c r="SWX4" s="6"/>
      <c r="SWY4" s="6"/>
      <c r="SWZ4" s="6"/>
      <c r="SXA4" s="6"/>
      <c r="SXB4" s="6"/>
      <c r="SXC4" s="6"/>
      <c r="SXD4" s="6"/>
      <c r="SXE4" s="6"/>
      <c r="SXF4" s="6"/>
      <c r="SXG4" s="6"/>
      <c r="SXH4" s="6"/>
      <c r="SXI4" s="6"/>
      <c r="SXJ4" s="6"/>
      <c r="SXK4" s="6"/>
      <c r="SXL4" s="6"/>
      <c r="SXM4" s="6"/>
      <c r="SXN4" s="6"/>
      <c r="SXO4" s="6"/>
      <c r="SXP4" s="6"/>
      <c r="SXQ4" s="6"/>
      <c r="SXR4" s="6"/>
      <c r="SXS4" s="6"/>
      <c r="SXT4" s="6"/>
      <c r="SXU4" s="6"/>
      <c r="SXV4" s="6"/>
      <c r="SXW4" s="6"/>
      <c r="SXX4" s="6"/>
      <c r="SXY4" s="6"/>
      <c r="SXZ4" s="6"/>
      <c r="SYA4" s="6"/>
      <c r="SYB4" s="6"/>
      <c r="SYC4" s="6"/>
      <c r="SYD4" s="6"/>
      <c r="SYE4" s="6"/>
      <c r="SYF4" s="6"/>
      <c r="SYG4" s="6"/>
      <c r="SYH4" s="6"/>
      <c r="SYI4" s="6"/>
      <c r="SYJ4" s="6"/>
      <c r="SYK4" s="6"/>
      <c r="SYL4" s="6"/>
      <c r="SYM4" s="6"/>
      <c r="SYN4" s="6"/>
      <c r="SYO4" s="6"/>
      <c r="SYP4" s="6"/>
      <c r="SYQ4" s="6"/>
      <c r="SYR4" s="6"/>
      <c r="SYS4" s="6"/>
      <c r="SYT4" s="6"/>
      <c r="SYU4" s="6"/>
      <c r="SYV4" s="6"/>
      <c r="SYW4" s="6"/>
      <c r="SYX4" s="6"/>
      <c r="SYY4" s="6"/>
      <c r="SYZ4" s="6"/>
      <c r="SZA4" s="6"/>
      <c r="SZB4" s="6"/>
      <c r="SZC4" s="6"/>
      <c r="SZD4" s="6"/>
      <c r="SZE4" s="6"/>
      <c r="SZF4" s="6"/>
      <c r="SZG4" s="6"/>
      <c r="SZH4" s="6"/>
      <c r="SZI4" s="6"/>
      <c r="SZJ4" s="6"/>
      <c r="SZK4" s="6"/>
      <c r="SZL4" s="6"/>
      <c r="SZM4" s="6"/>
      <c r="SZN4" s="6"/>
      <c r="SZO4" s="6"/>
      <c r="SZP4" s="6"/>
      <c r="SZQ4" s="6"/>
      <c r="SZR4" s="6"/>
      <c r="SZS4" s="6"/>
      <c r="SZT4" s="6"/>
      <c r="SZU4" s="6"/>
      <c r="SZV4" s="6"/>
      <c r="SZW4" s="6"/>
      <c r="SZX4" s="6"/>
      <c r="SZY4" s="6"/>
      <c r="SZZ4" s="6"/>
      <c r="TAA4" s="6"/>
      <c r="TAB4" s="6"/>
      <c r="TAC4" s="6"/>
      <c r="TAD4" s="6"/>
      <c r="TAE4" s="6"/>
      <c r="TAF4" s="6"/>
      <c r="TAG4" s="6"/>
      <c r="TAH4" s="6"/>
      <c r="TAI4" s="6"/>
      <c r="TAJ4" s="6"/>
      <c r="TAK4" s="6"/>
      <c r="TAL4" s="6"/>
      <c r="TAM4" s="6"/>
      <c r="TAN4" s="6"/>
      <c r="TAO4" s="6"/>
      <c r="TAP4" s="6"/>
      <c r="TAQ4" s="6"/>
      <c r="TAR4" s="6"/>
      <c r="TAS4" s="6"/>
      <c r="TAT4" s="6"/>
      <c r="TAU4" s="6"/>
      <c r="TAV4" s="6"/>
      <c r="TAW4" s="6"/>
      <c r="TAX4" s="6"/>
      <c r="TAY4" s="6"/>
      <c r="TAZ4" s="6"/>
      <c r="TBA4" s="6"/>
      <c r="TBB4" s="6"/>
      <c r="TBC4" s="6"/>
      <c r="TBD4" s="6"/>
      <c r="TBE4" s="6"/>
      <c r="TBF4" s="6"/>
      <c r="TBG4" s="6"/>
      <c r="TBH4" s="6"/>
      <c r="TBI4" s="6"/>
      <c r="TBJ4" s="6"/>
      <c r="TBK4" s="6"/>
      <c r="TBL4" s="6"/>
      <c r="TBM4" s="6"/>
      <c r="TBN4" s="6"/>
      <c r="TBO4" s="6"/>
      <c r="TBP4" s="6"/>
      <c r="TBQ4" s="6"/>
      <c r="TBR4" s="6"/>
      <c r="TBS4" s="6"/>
      <c r="TBT4" s="6"/>
      <c r="TBU4" s="6"/>
      <c r="TBV4" s="6"/>
      <c r="TBW4" s="6"/>
      <c r="TBX4" s="6"/>
      <c r="TBY4" s="6"/>
      <c r="TBZ4" s="6"/>
      <c r="TCA4" s="6"/>
      <c r="TCB4" s="6"/>
      <c r="TCC4" s="6"/>
      <c r="TCD4" s="6"/>
      <c r="TCE4" s="6"/>
      <c r="TCF4" s="6"/>
      <c r="TCG4" s="6"/>
      <c r="TCH4" s="6"/>
      <c r="TCI4" s="6"/>
      <c r="TCJ4" s="6"/>
      <c r="TCK4" s="6"/>
      <c r="TCL4" s="6"/>
      <c r="TCM4" s="6"/>
      <c r="TCN4" s="6"/>
      <c r="TCO4" s="6"/>
      <c r="TCP4" s="6"/>
      <c r="TCQ4" s="6"/>
      <c r="TCR4" s="6"/>
      <c r="TCS4" s="6"/>
      <c r="TCT4" s="6"/>
      <c r="TCU4" s="6"/>
      <c r="TCV4" s="6"/>
      <c r="TCW4" s="6"/>
      <c r="TCX4" s="6"/>
      <c r="TCY4" s="6"/>
      <c r="TCZ4" s="6"/>
      <c r="TDA4" s="6"/>
      <c r="TDB4" s="6"/>
      <c r="TDC4" s="6"/>
      <c r="TDD4" s="6"/>
      <c r="TDE4" s="6"/>
      <c r="TDF4" s="6"/>
      <c r="TDG4" s="6"/>
      <c r="TDH4" s="6"/>
      <c r="TDI4" s="6"/>
      <c r="TDJ4" s="6"/>
      <c r="TDK4" s="6"/>
      <c r="TDL4" s="6"/>
      <c r="TDM4" s="6"/>
      <c r="TDN4" s="6"/>
      <c r="TDO4" s="6"/>
      <c r="TDP4" s="6"/>
      <c r="TDQ4" s="6"/>
      <c r="TDR4" s="6"/>
      <c r="TDS4" s="6"/>
      <c r="TDT4" s="6"/>
      <c r="TDU4" s="6"/>
      <c r="TDV4" s="6"/>
      <c r="TDW4" s="6"/>
      <c r="TDX4" s="6"/>
      <c r="TDY4" s="6"/>
      <c r="TDZ4" s="6"/>
      <c r="TEA4" s="6"/>
      <c r="TEB4" s="6"/>
      <c r="TEC4" s="6"/>
      <c r="TED4" s="6"/>
      <c r="TEE4" s="6"/>
      <c r="TEF4" s="6"/>
      <c r="TEG4" s="6"/>
      <c r="TEH4" s="6"/>
      <c r="TEI4" s="6"/>
      <c r="TEJ4" s="6"/>
      <c r="TEK4" s="6"/>
      <c r="TEL4" s="6"/>
      <c r="TEM4" s="6"/>
      <c r="TEN4" s="6"/>
      <c r="TEO4" s="6"/>
      <c r="TEP4" s="6"/>
      <c r="TEQ4" s="6"/>
      <c r="TER4" s="6"/>
      <c r="TES4" s="6"/>
      <c r="TET4" s="6"/>
      <c r="TEU4" s="6"/>
      <c r="TEV4" s="6"/>
      <c r="TEW4" s="6"/>
      <c r="TEX4" s="6"/>
      <c r="TEY4" s="6"/>
      <c r="TEZ4" s="6"/>
      <c r="TFA4" s="6"/>
      <c r="TFB4" s="6"/>
      <c r="TFC4" s="6"/>
      <c r="TFD4" s="6"/>
      <c r="TFE4" s="6"/>
      <c r="TFF4" s="6"/>
      <c r="TFG4" s="6"/>
      <c r="TFH4" s="6"/>
      <c r="TFI4" s="6"/>
      <c r="TFJ4" s="6"/>
      <c r="TFK4" s="6"/>
      <c r="TFL4" s="6"/>
      <c r="TFM4" s="6"/>
      <c r="TFN4" s="6"/>
      <c r="TFO4" s="6"/>
      <c r="TFP4" s="6"/>
      <c r="TFQ4" s="6"/>
      <c r="TFR4" s="6"/>
      <c r="TFS4" s="6"/>
      <c r="TFT4" s="6"/>
      <c r="TFU4" s="6"/>
      <c r="TFV4" s="6"/>
      <c r="TFW4" s="6"/>
      <c r="TFX4" s="6"/>
      <c r="TFY4" s="6"/>
      <c r="TFZ4" s="6"/>
      <c r="TGA4" s="6"/>
      <c r="TGB4" s="6"/>
      <c r="TGC4" s="6"/>
      <c r="TGD4" s="6"/>
      <c r="TGE4" s="6"/>
      <c r="TGF4" s="6"/>
      <c r="TGG4" s="6"/>
      <c r="TGH4" s="6"/>
      <c r="TGI4" s="6"/>
      <c r="TGJ4" s="6"/>
      <c r="TGK4" s="6"/>
      <c r="TGL4" s="6"/>
      <c r="TGM4" s="6"/>
      <c r="TGN4" s="6"/>
      <c r="TGO4" s="6"/>
      <c r="TGP4" s="6"/>
      <c r="TGQ4" s="6"/>
      <c r="TGR4" s="6"/>
      <c r="TGS4" s="6"/>
      <c r="TGT4" s="6"/>
      <c r="TGU4" s="6"/>
      <c r="TGV4" s="6"/>
      <c r="TGW4" s="6"/>
      <c r="TGX4" s="6"/>
      <c r="TGY4" s="6"/>
      <c r="TGZ4" s="6"/>
      <c r="THA4" s="6"/>
      <c r="THB4" s="6"/>
      <c r="THC4" s="6"/>
      <c r="THD4" s="6"/>
      <c r="THE4" s="6"/>
      <c r="THF4" s="6"/>
      <c r="THG4" s="6"/>
      <c r="THH4" s="6"/>
      <c r="THI4" s="6"/>
      <c r="THJ4" s="6"/>
      <c r="THK4" s="6"/>
      <c r="THL4" s="6"/>
      <c r="THM4" s="6"/>
      <c r="THN4" s="6"/>
      <c r="THO4" s="6"/>
      <c r="THP4" s="6"/>
      <c r="THQ4" s="6"/>
      <c r="THR4" s="6"/>
      <c r="THS4" s="6"/>
      <c r="THT4" s="6"/>
      <c r="THU4" s="6"/>
      <c r="THV4" s="6"/>
      <c r="THW4" s="6"/>
      <c r="THX4" s="6"/>
      <c r="THY4" s="6"/>
      <c r="THZ4" s="6"/>
      <c r="TIA4" s="6"/>
      <c r="TIB4" s="6"/>
      <c r="TIC4" s="6"/>
      <c r="TID4" s="6"/>
      <c r="TIE4" s="6"/>
      <c r="TIF4" s="6"/>
      <c r="TIG4" s="6"/>
      <c r="TIH4" s="6"/>
      <c r="TII4" s="6"/>
      <c r="TIJ4" s="6"/>
      <c r="TIK4" s="6"/>
      <c r="TIL4" s="6"/>
      <c r="TIM4" s="6"/>
      <c r="TIN4" s="6"/>
      <c r="TIO4" s="6"/>
      <c r="TIP4" s="6"/>
      <c r="TIQ4" s="6"/>
      <c r="TIR4" s="6"/>
      <c r="TIS4" s="6"/>
      <c r="TIT4" s="6"/>
      <c r="TIU4" s="6"/>
      <c r="TIV4" s="6"/>
      <c r="TIW4" s="6"/>
      <c r="TIX4" s="6"/>
      <c r="TIY4" s="6"/>
      <c r="TIZ4" s="6"/>
      <c r="TJA4" s="6"/>
      <c r="TJB4" s="6"/>
      <c r="TJC4" s="6"/>
      <c r="TJD4" s="6"/>
      <c r="TJE4" s="6"/>
      <c r="TJF4" s="6"/>
      <c r="TJG4" s="6"/>
      <c r="TJH4" s="6"/>
      <c r="TJI4" s="6"/>
      <c r="TJJ4" s="6"/>
      <c r="TJK4" s="6"/>
      <c r="TJL4" s="6"/>
      <c r="TJM4" s="6"/>
      <c r="TJN4" s="6"/>
      <c r="TJO4" s="6"/>
      <c r="TJP4" s="6"/>
      <c r="TJQ4" s="6"/>
      <c r="TJR4" s="6"/>
      <c r="TJS4" s="6"/>
      <c r="TJT4" s="6"/>
      <c r="TJU4" s="6"/>
      <c r="TJV4" s="6"/>
      <c r="TJW4" s="6"/>
      <c r="TJX4" s="6"/>
      <c r="TJY4" s="6"/>
      <c r="TJZ4" s="6"/>
      <c r="TKA4" s="6"/>
      <c r="TKB4" s="6"/>
      <c r="TKC4" s="6"/>
      <c r="TKD4" s="6"/>
      <c r="TKE4" s="6"/>
      <c r="TKF4" s="6"/>
      <c r="TKG4" s="6"/>
      <c r="TKH4" s="6"/>
      <c r="TKI4" s="6"/>
      <c r="TKJ4" s="6"/>
      <c r="TKK4" s="6"/>
      <c r="TKL4" s="6"/>
      <c r="TKM4" s="6"/>
      <c r="TKN4" s="6"/>
      <c r="TKO4" s="6"/>
      <c r="TKP4" s="6"/>
      <c r="TKQ4" s="6"/>
      <c r="TKR4" s="6"/>
      <c r="TKS4" s="6"/>
      <c r="TKT4" s="6"/>
      <c r="TKU4" s="6"/>
      <c r="TKV4" s="6"/>
      <c r="TKW4" s="6"/>
      <c r="TKX4" s="6"/>
      <c r="TKY4" s="6"/>
      <c r="TKZ4" s="6"/>
      <c r="TLA4" s="6"/>
      <c r="TLB4" s="6"/>
      <c r="TLC4" s="6"/>
      <c r="TLD4" s="6"/>
      <c r="TLE4" s="6"/>
      <c r="TLF4" s="6"/>
      <c r="TLG4" s="6"/>
      <c r="TLH4" s="6"/>
      <c r="TLI4" s="6"/>
      <c r="TLJ4" s="6"/>
      <c r="TLK4" s="6"/>
      <c r="TLL4" s="6"/>
      <c r="TLM4" s="6"/>
      <c r="TLN4" s="6"/>
      <c r="TLO4" s="6"/>
      <c r="TLP4" s="6"/>
      <c r="TLQ4" s="6"/>
      <c r="TLR4" s="6"/>
      <c r="TLS4" s="6"/>
      <c r="TLT4" s="6"/>
      <c r="TLU4" s="6"/>
      <c r="TLV4" s="6"/>
      <c r="TLW4" s="6"/>
      <c r="TLX4" s="6"/>
      <c r="TLY4" s="6"/>
      <c r="TLZ4" s="6"/>
      <c r="TMA4" s="6"/>
      <c r="TMB4" s="6"/>
      <c r="TMC4" s="6"/>
      <c r="TMD4" s="6"/>
      <c r="TME4" s="6"/>
      <c r="TMF4" s="6"/>
      <c r="TMG4" s="6"/>
      <c r="TMH4" s="6"/>
      <c r="TMI4" s="6"/>
      <c r="TMJ4" s="6"/>
      <c r="TMK4" s="6"/>
      <c r="TML4" s="6"/>
      <c r="TMM4" s="6"/>
      <c r="TMN4" s="6"/>
      <c r="TMO4" s="6"/>
      <c r="TMP4" s="6"/>
      <c r="TMQ4" s="6"/>
      <c r="TMR4" s="6"/>
      <c r="TMS4" s="6"/>
      <c r="TMT4" s="6"/>
      <c r="TMU4" s="6"/>
      <c r="TMV4" s="6"/>
      <c r="TMW4" s="6"/>
      <c r="TMX4" s="6"/>
      <c r="TMY4" s="6"/>
      <c r="TMZ4" s="6"/>
      <c r="TNA4" s="6"/>
      <c r="TNB4" s="6"/>
      <c r="TNC4" s="6"/>
      <c r="TND4" s="6"/>
      <c r="TNE4" s="6"/>
      <c r="TNF4" s="6"/>
      <c r="TNG4" s="6"/>
      <c r="TNH4" s="6"/>
      <c r="TNI4" s="6"/>
      <c r="TNJ4" s="6"/>
      <c r="TNK4" s="6"/>
      <c r="TNL4" s="6"/>
      <c r="TNM4" s="6"/>
      <c r="TNN4" s="6"/>
      <c r="TNO4" s="6"/>
      <c r="TNP4" s="6"/>
      <c r="TNQ4" s="6"/>
      <c r="TNR4" s="6"/>
      <c r="TNS4" s="6"/>
      <c r="TNT4" s="6"/>
      <c r="TNU4" s="6"/>
      <c r="TNV4" s="6"/>
      <c r="TNW4" s="6"/>
      <c r="TNX4" s="6"/>
      <c r="TNY4" s="6"/>
      <c r="TNZ4" s="6"/>
      <c r="TOA4" s="6"/>
      <c r="TOB4" s="6"/>
      <c r="TOC4" s="6"/>
      <c r="TOD4" s="6"/>
      <c r="TOE4" s="6"/>
      <c r="TOF4" s="6"/>
      <c r="TOG4" s="6"/>
      <c r="TOH4" s="6"/>
      <c r="TOI4" s="6"/>
      <c r="TOJ4" s="6"/>
      <c r="TOK4" s="6"/>
      <c r="TOL4" s="6"/>
      <c r="TOM4" s="6"/>
      <c r="TON4" s="6"/>
      <c r="TOO4" s="6"/>
      <c r="TOP4" s="6"/>
      <c r="TOQ4" s="6"/>
      <c r="TOR4" s="6"/>
      <c r="TOS4" s="6"/>
      <c r="TOT4" s="6"/>
      <c r="TOU4" s="6"/>
      <c r="TOV4" s="6"/>
      <c r="TOW4" s="6"/>
      <c r="TOX4" s="6"/>
      <c r="TOY4" s="6"/>
      <c r="TOZ4" s="6"/>
      <c r="TPA4" s="6"/>
      <c r="TPB4" s="6"/>
      <c r="TPC4" s="6"/>
      <c r="TPD4" s="6"/>
      <c r="TPE4" s="6"/>
      <c r="TPF4" s="6"/>
      <c r="TPG4" s="6"/>
      <c r="TPH4" s="6"/>
      <c r="TPI4" s="6"/>
      <c r="TPJ4" s="6"/>
      <c r="TPK4" s="6"/>
      <c r="TPL4" s="6"/>
      <c r="TPM4" s="6"/>
      <c r="TPN4" s="6"/>
      <c r="TPO4" s="6"/>
      <c r="TPP4" s="6"/>
      <c r="TPQ4" s="6"/>
      <c r="TPR4" s="6"/>
      <c r="TPS4" s="6"/>
      <c r="TPT4" s="6"/>
      <c r="TPU4" s="6"/>
      <c r="TPV4" s="6"/>
      <c r="TPW4" s="6"/>
      <c r="TPX4" s="6"/>
      <c r="TPY4" s="6"/>
      <c r="TPZ4" s="6"/>
      <c r="TQA4" s="6"/>
      <c r="TQB4" s="6"/>
      <c r="TQC4" s="6"/>
      <c r="TQD4" s="6"/>
      <c r="TQE4" s="6"/>
      <c r="TQF4" s="6"/>
      <c r="TQG4" s="6"/>
      <c r="TQH4" s="6"/>
      <c r="TQI4" s="6"/>
      <c r="TQJ4" s="6"/>
      <c r="TQK4" s="6"/>
      <c r="TQL4" s="6"/>
      <c r="TQM4" s="6"/>
      <c r="TQN4" s="6"/>
      <c r="TQO4" s="6"/>
      <c r="TQP4" s="6"/>
      <c r="TQQ4" s="6"/>
      <c r="TQR4" s="6"/>
      <c r="TQS4" s="6"/>
      <c r="TQT4" s="6"/>
      <c r="TQU4" s="6"/>
      <c r="TQV4" s="6"/>
      <c r="TQW4" s="6"/>
      <c r="TQX4" s="6"/>
      <c r="TQY4" s="6"/>
      <c r="TQZ4" s="6"/>
      <c r="TRA4" s="6"/>
      <c r="TRB4" s="6"/>
      <c r="TRC4" s="6"/>
      <c r="TRD4" s="6"/>
      <c r="TRE4" s="6"/>
      <c r="TRF4" s="6"/>
      <c r="TRG4" s="6"/>
      <c r="TRH4" s="6"/>
      <c r="TRI4" s="6"/>
      <c r="TRJ4" s="6"/>
      <c r="TRK4" s="6"/>
      <c r="TRL4" s="6"/>
      <c r="TRM4" s="6"/>
      <c r="TRN4" s="6"/>
      <c r="TRO4" s="6"/>
      <c r="TRP4" s="6"/>
      <c r="TRQ4" s="6"/>
      <c r="TRR4" s="6"/>
      <c r="TRS4" s="6"/>
      <c r="TRT4" s="6"/>
      <c r="TRU4" s="6"/>
      <c r="TRV4" s="6"/>
      <c r="TRW4" s="6"/>
      <c r="TRX4" s="6"/>
      <c r="TRY4" s="6"/>
      <c r="TRZ4" s="6"/>
      <c r="TSA4" s="6"/>
      <c r="TSB4" s="6"/>
      <c r="TSC4" s="6"/>
      <c r="TSD4" s="6"/>
      <c r="TSE4" s="6"/>
      <c r="TSF4" s="6"/>
      <c r="TSG4" s="6"/>
      <c r="TSH4" s="6"/>
      <c r="TSI4" s="6"/>
      <c r="TSJ4" s="6"/>
      <c r="TSK4" s="6"/>
      <c r="TSL4" s="6"/>
      <c r="TSM4" s="6"/>
      <c r="TSN4" s="6"/>
      <c r="TSO4" s="6"/>
      <c r="TSP4" s="6"/>
      <c r="TSQ4" s="6"/>
      <c r="TSR4" s="6"/>
      <c r="TSS4" s="6"/>
      <c r="TST4" s="6"/>
      <c r="TSU4" s="6"/>
      <c r="TSV4" s="6"/>
      <c r="TSW4" s="6"/>
      <c r="TSX4" s="6"/>
      <c r="TSY4" s="6"/>
      <c r="TSZ4" s="6"/>
      <c r="TTA4" s="6"/>
      <c r="TTB4" s="6"/>
      <c r="TTC4" s="6"/>
      <c r="TTD4" s="6"/>
      <c r="TTE4" s="6"/>
      <c r="TTF4" s="6"/>
      <c r="TTG4" s="6"/>
      <c r="TTH4" s="6"/>
      <c r="TTI4" s="6"/>
      <c r="TTJ4" s="6"/>
      <c r="TTK4" s="6"/>
      <c r="TTL4" s="6"/>
      <c r="TTM4" s="6"/>
      <c r="TTN4" s="6"/>
      <c r="TTO4" s="6"/>
      <c r="TTP4" s="6"/>
      <c r="TTQ4" s="6"/>
      <c r="TTR4" s="6"/>
      <c r="TTS4" s="6"/>
      <c r="TTT4" s="6"/>
      <c r="TTU4" s="6"/>
      <c r="TTV4" s="6"/>
      <c r="TTW4" s="6"/>
      <c r="TTX4" s="6"/>
      <c r="TTY4" s="6"/>
      <c r="TTZ4" s="6"/>
      <c r="TUA4" s="6"/>
      <c r="TUB4" s="6"/>
      <c r="TUC4" s="6"/>
      <c r="TUD4" s="6"/>
      <c r="TUE4" s="6"/>
      <c r="TUF4" s="6"/>
      <c r="TUG4" s="6"/>
      <c r="TUH4" s="6"/>
      <c r="TUI4" s="6"/>
      <c r="TUJ4" s="6"/>
      <c r="TUK4" s="6"/>
      <c r="TUL4" s="6"/>
      <c r="TUM4" s="6"/>
      <c r="TUN4" s="6"/>
      <c r="TUO4" s="6"/>
      <c r="TUP4" s="6"/>
      <c r="TUQ4" s="6"/>
      <c r="TUR4" s="6"/>
      <c r="TUS4" s="6"/>
      <c r="TUT4" s="6"/>
      <c r="TUU4" s="6"/>
      <c r="TUV4" s="6"/>
      <c r="TUW4" s="6"/>
      <c r="TUX4" s="6"/>
      <c r="TUY4" s="6"/>
      <c r="TUZ4" s="6"/>
      <c r="TVA4" s="6"/>
      <c r="TVB4" s="6"/>
      <c r="TVC4" s="6"/>
      <c r="TVD4" s="6"/>
      <c r="TVE4" s="6"/>
      <c r="TVF4" s="6"/>
      <c r="TVG4" s="6"/>
      <c r="TVH4" s="6"/>
      <c r="TVI4" s="6"/>
      <c r="TVJ4" s="6"/>
      <c r="TVK4" s="6"/>
      <c r="TVL4" s="6"/>
      <c r="TVM4" s="6"/>
      <c r="TVN4" s="6"/>
      <c r="TVO4" s="6"/>
      <c r="TVP4" s="6"/>
      <c r="TVQ4" s="6"/>
      <c r="TVR4" s="6"/>
      <c r="TVS4" s="6"/>
      <c r="TVT4" s="6"/>
      <c r="TVU4" s="6"/>
      <c r="TVV4" s="6"/>
      <c r="TVW4" s="6"/>
      <c r="TVX4" s="6"/>
      <c r="TVY4" s="6"/>
      <c r="TVZ4" s="6"/>
      <c r="TWA4" s="6"/>
      <c r="TWB4" s="6"/>
      <c r="TWC4" s="6"/>
      <c r="TWD4" s="6"/>
      <c r="TWE4" s="6"/>
      <c r="TWF4" s="6"/>
      <c r="TWG4" s="6"/>
      <c r="TWH4" s="6"/>
      <c r="TWI4" s="6"/>
      <c r="TWJ4" s="6"/>
      <c r="TWK4" s="6"/>
      <c r="TWL4" s="6"/>
      <c r="TWM4" s="6"/>
      <c r="TWN4" s="6"/>
      <c r="TWO4" s="6"/>
      <c r="TWP4" s="6"/>
      <c r="TWQ4" s="6"/>
      <c r="TWR4" s="6"/>
      <c r="TWS4" s="6"/>
      <c r="TWT4" s="6"/>
      <c r="TWU4" s="6"/>
      <c r="TWV4" s="6"/>
      <c r="TWW4" s="6"/>
      <c r="TWX4" s="6"/>
      <c r="TWY4" s="6"/>
      <c r="TWZ4" s="6"/>
      <c r="TXA4" s="6"/>
      <c r="TXB4" s="6"/>
      <c r="TXC4" s="6"/>
      <c r="TXD4" s="6"/>
      <c r="TXE4" s="6"/>
      <c r="TXF4" s="6"/>
      <c r="TXG4" s="6"/>
      <c r="TXH4" s="6"/>
      <c r="TXI4" s="6"/>
      <c r="TXJ4" s="6"/>
      <c r="TXK4" s="6"/>
      <c r="TXL4" s="6"/>
      <c r="TXM4" s="6"/>
      <c r="TXN4" s="6"/>
      <c r="TXO4" s="6"/>
      <c r="TXP4" s="6"/>
      <c r="TXQ4" s="6"/>
      <c r="TXR4" s="6"/>
      <c r="TXS4" s="6"/>
      <c r="TXT4" s="6"/>
      <c r="TXU4" s="6"/>
      <c r="TXV4" s="6"/>
      <c r="TXW4" s="6"/>
      <c r="TXX4" s="6"/>
      <c r="TXY4" s="6"/>
      <c r="TXZ4" s="6"/>
      <c r="TYA4" s="6"/>
      <c r="TYB4" s="6"/>
      <c r="TYC4" s="6"/>
      <c r="TYD4" s="6"/>
      <c r="TYE4" s="6"/>
      <c r="TYF4" s="6"/>
      <c r="TYG4" s="6"/>
      <c r="TYH4" s="6"/>
      <c r="TYI4" s="6"/>
      <c r="TYJ4" s="6"/>
      <c r="TYK4" s="6"/>
      <c r="TYL4" s="6"/>
      <c r="TYM4" s="6"/>
      <c r="TYN4" s="6"/>
      <c r="TYO4" s="6"/>
      <c r="TYP4" s="6"/>
      <c r="TYQ4" s="6"/>
      <c r="TYR4" s="6"/>
      <c r="TYS4" s="6"/>
      <c r="TYT4" s="6"/>
      <c r="TYU4" s="6"/>
      <c r="TYV4" s="6"/>
      <c r="TYW4" s="6"/>
      <c r="TYX4" s="6"/>
      <c r="TYY4" s="6"/>
      <c r="TYZ4" s="6"/>
      <c r="TZA4" s="6"/>
      <c r="TZB4" s="6"/>
      <c r="TZC4" s="6"/>
      <c r="TZD4" s="6"/>
      <c r="TZE4" s="6"/>
      <c r="TZF4" s="6"/>
      <c r="TZG4" s="6"/>
      <c r="TZH4" s="6"/>
      <c r="TZI4" s="6"/>
      <c r="TZJ4" s="6"/>
      <c r="TZK4" s="6"/>
      <c r="TZL4" s="6"/>
      <c r="TZM4" s="6"/>
      <c r="TZN4" s="6"/>
      <c r="TZO4" s="6"/>
      <c r="TZP4" s="6"/>
      <c r="TZQ4" s="6"/>
      <c r="TZR4" s="6"/>
      <c r="TZS4" s="6"/>
      <c r="TZT4" s="6"/>
      <c r="TZU4" s="6"/>
      <c r="TZV4" s="6"/>
      <c r="TZW4" s="6"/>
      <c r="TZX4" s="6"/>
      <c r="TZY4" s="6"/>
      <c r="TZZ4" s="6"/>
      <c r="UAA4" s="6"/>
      <c r="UAB4" s="6"/>
      <c r="UAC4" s="6"/>
      <c r="UAD4" s="6"/>
      <c r="UAE4" s="6"/>
      <c r="UAF4" s="6"/>
      <c r="UAG4" s="6"/>
      <c r="UAH4" s="6"/>
      <c r="UAI4" s="6"/>
      <c r="UAJ4" s="6"/>
      <c r="UAK4" s="6"/>
      <c r="UAL4" s="6"/>
      <c r="UAM4" s="6"/>
      <c r="UAN4" s="6"/>
      <c r="UAO4" s="6"/>
      <c r="UAP4" s="6"/>
      <c r="UAQ4" s="6"/>
      <c r="UAR4" s="6"/>
      <c r="UAS4" s="6"/>
      <c r="UAT4" s="6"/>
      <c r="UAU4" s="6"/>
      <c r="UAV4" s="6"/>
      <c r="UAW4" s="6"/>
      <c r="UAX4" s="6"/>
      <c r="UAY4" s="6"/>
      <c r="UAZ4" s="6"/>
      <c r="UBA4" s="6"/>
      <c r="UBB4" s="6"/>
      <c r="UBC4" s="6"/>
      <c r="UBD4" s="6"/>
      <c r="UBE4" s="6"/>
      <c r="UBF4" s="6"/>
      <c r="UBG4" s="6"/>
      <c r="UBH4" s="6"/>
      <c r="UBI4" s="6"/>
      <c r="UBJ4" s="6"/>
      <c r="UBK4" s="6"/>
      <c r="UBL4" s="6"/>
      <c r="UBM4" s="6"/>
      <c r="UBN4" s="6"/>
      <c r="UBO4" s="6"/>
      <c r="UBP4" s="6"/>
      <c r="UBQ4" s="6"/>
      <c r="UBR4" s="6"/>
      <c r="UBS4" s="6"/>
      <c r="UBT4" s="6"/>
      <c r="UBU4" s="6"/>
      <c r="UBV4" s="6"/>
      <c r="UBW4" s="6"/>
      <c r="UBX4" s="6"/>
      <c r="UBY4" s="6"/>
      <c r="UBZ4" s="6"/>
      <c r="UCA4" s="6"/>
      <c r="UCB4" s="6"/>
      <c r="UCC4" s="6"/>
      <c r="UCD4" s="6"/>
      <c r="UCE4" s="6"/>
      <c r="UCF4" s="6"/>
      <c r="UCG4" s="6"/>
      <c r="UCH4" s="6"/>
      <c r="UCI4" s="6"/>
      <c r="UCJ4" s="6"/>
      <c r="UCK4" s="6"/>
      <c r="UCL4" s="6"/>
      <c r="UCM4" s="6"/>
      <c r="UCN4" s="6"/>
      <c r="UCO4" s="6"/>
      <c r="UCP4" s="6"/>
      <c r="UCQ4" s="6"/>
      <c r="UCR4" s="6"/>
      <c r="UCS4" s="6"/>
      <c r="UCT4" s="6"/>
      <c r="UCU4" s="6"/>
      <c r="UCV4" s="6"/>
      <c r="UCW4" s="6"/>
      <c r="UCX4" s="6"/>
      <c r="UCY4" s="6"/>
      <c r="UCZ4" s="6"/>
      <c r="UDA4" s="6"/>
      <c r="UDB4" s="6"/>
      <c r="UDC4" s="6"/>
      <c r="UDD4" s="6"/>
      <c r="UDE4" s="6"/>
      <c r="UDF4" s="6"/>
      <c r="UDG4" s="6"/>
      <c r="UDH4" s="6"/>
      <c r="UDI4" s="6"/>
      <c r="UDJ4" s="6"/>
      <c r="UDK4" s="6"/>
      <c r="UDL4" s="6"/>
      <c r="UDM4" s="6"/>
      <c r="UDN4" s="6"/>
      <c r="UDO4" s="6"/>
      <c r="UDP4" s="6"/>
      <c r="UDQ4" s="6"/>
      <c r="UDR4" s="6"/>
      <c r="UDS4" s="6"/>
      <c r="UDT4" s="6"/>
      <c r="UDU4" s="6"/>
      <c r="UDV4" s="6"/>
      <c r="UDW4" s="6"/>
      <c r="UDX4" s="6"/>
      <c r="UDY4" s="6"/>
      <c r="UDZ4" s="6"/>
      <c r="UEA4" s="6"/>
      <c r="UEB4" s="6"/>
      <c r="UEC4" s="6"/>
      <c r="UED4" s="6"/>
      <c r="UEE4" s="6"/>
      <c r="UEF4" s="6"/>
      <c r="UEG4" s="6"/>
      <c r="UEH4" s="6"/>
      <c r="UEI4" s="6"/>
      <c r="UEJ4" s="6"/>
      <c r="UEK4" s="6"/>
      <c r="UEL4" s="6"/>
      <c r="UEM4" s="6"/>
      <c r="UEN4" s="6"/>
      <c r="UEO4" s="6"/>
      <c r="UEP4" s="6"/>
      <c r="UEQ4" s="6"/>
      <c r="UER4" s="6"/>
      <c r="UES4" s="6"/>
      <c r="UET4" s="6"/>
      <c r="UEU4" s="6"/>
      <c r="UEV4" s="6"/>
      <c r="UEW4" s="6"/>
      <c r="UEX4" s="6"/>
      <c r="UEY4" s="6"/>
      <c r="UEZ4" s="6"/>
      <c r="UFA4" s="6"/>
      <c r="UFB4" s="6"/>
      <c r="UFC4" s="6"/>
      <c r="UFD4" s="6"/>
      <c r="UFE4" s="6"/>
      <c r="UFF4" s="6"/>
      <c r="UFG4" s="6"/>
      <c r="UFH4" s="6"/>
      <c r="UFI4" s="6"/>
      <c r="UFJ4" s="6"/>
      <c r="UFK4" s="6"/>
      <c r="UFL4" s="6"/>
      <c r="UFM4" s="6"/>
      <c r="UFN4" s="6"/>
      <c r="UFO4" s="6"/>
      <c r="UFP4" s="6"/>
      <c r="UFQ4" s="6"/>
      <c r="UFR4" s="6"/>
      <c r="UFS4" s="6"/>
      <c r="UFT4" s="6"/>
      <c r="UFU4" s="6"/>
      <c r="UFV4" s="6"/>
      <c r="UFW4" s="6"/>
      <c r="UFX4" s="6"/>
      <c r="UFY4" s="6"/>
      <c r="UFZ4" s="6"/>
      <c r="UGA4" s="6"/>
      <c r="UGB4" s="6"/>
      <c r="UGC4" s="6"/>
      <c r="UGD4" s="6"/>
      <c r="UGE4" s="6"/>
      <c r="UGF4" s="6"/>
      <c r="UGG4" s="6"/>
      <c r="UGH4" s="6"/>
      <c r="UGI4" s="6"/>
      <c r="UGJ4" s="6"/>
      <c r="UGK4" s="6"/>
      <c r="UGL4" s="6"/>
      <c r="UGM4" s="6"/>
      <c r="UGN4" s="6"/>
      <c r="UGO4" s="6"/>
      <c r="UGP4" s="6"/>
      <c r="UGQ4" s="6"/>
      <c r="UGR4" s="6"/>
      <c r="UGS4" s="6"/>
      <c r="UGT4" s="6"/>
      <c r="UGU4" s="6"/>
      <c r="UGV4" s="6"/>
      <c r="UGW4" s="6"/>
      <c r="UGX4" s="6"/>
      <c r="UGY4" s="6"/>
      <c r="UGZ4" s="6"/>
      <c r="UHA4" s="6"/>
      <c r="UHB4" s="6"/>
      <c r="UHC4" s="6"/>
      <c r="UHD4" s="6"/>
      <c r="UHE4" s="6"/>
      <c r="UHF4" s="6"/>
      <c r="UHG4" s="6"/>
      <c r="UHH4" s="6"/>
      <c r="UHI4" s="6"/>
      <c r="UHJ4" s="6"/>
      <c r="UHK4" s="6"/>
      <c r="UHL4" s="6"/>
      <c r="UHM4" s="6"/>
      <c r="UHN4" s="6"/>
      <c r="UHO4" s="6"/>
      <c r="UHP4" s="6"/>
      <c r="UHQ4" s="6"/>
      <c r="UHR4" s="6"/>
      <c r="UHS4" s="6"/>
      <c r="UHT4" s="6"/>
      <c r="UHU4" s="6"/>
      <c r="UHV4" s="6"/>
      <c r="UHW4" s="6"/>
      <c r="UHX4" s="6"/>
      <c r="UHY4" s="6"/>
      <c r="UHZ4" s="6"/>
      <c r="UIA4" s="6"/>
      <c r="UIB4" s="6"/>
      <c r="UIC4" s="6"/>
      <c r="UID4" s="6"/>
      <c r="UIE4" s="6"/>
      <c r="UIF4" s="6"/>
      <c r="UIG4" s="6"/>
      <c r="UIH4" s="6"/>
      <c r="UII4" s="6"/>
      <c r="UIJ4" s="6"/>
      <c r="UIK4" s="6"/>
      <c r="UIL4" s="6"/>
      <c r="UIM4" s="6"/>
      <c r="UIN4" s="6"/>
      <c r="UIO4" s="6"/>
      <c r="UIP4" s="6"/>
      <c r="UIQ4" s="6"/>
      <c r="UIR4" s="6"/>
      <c r="UIS4" s="6"/>
      <c r="UIT4" s="6"/>
      <c r="UIU4" s="6"/>
      <c r="UIV4" s="6"/>
      <c r="UIW4" s="6"/>
      <c r="UIX4" s="6"/>
      <c r="UIY4" s="6"/>
      <c r="UIZ4" s="6"/>
      <c r="UJA4" s="6"/>
      <c r="UJB4" s="6"/>
      <c r="UJC4" s="6"/>
      <c r="UJD4" s="6"/>
      <c r="UJE4" s="6"/>
      <c r="UJF4" s="6"/>
      <c r="UJG4" s="6"/>
      <c r="UJH4" s="6"/>
      <c r="UJI4" s="6"/>
      <c r="UJJ4" s="6"/>
      <c r="UJK4" s="6"/>
      <c r="UJL4" s="6"/>
      <c r="UJM4" s="6"/>
      <c r="UJN4" s="6"/>
      <c r="UJO4" s="6"/>
      <c r="UJP4" s="6"/>
      <c r="UJQ4" s="6"/>
      <c r="UJR4" s="6"/>
      <c r="UJS4" s="6"/>
      <c r="UJT4" s="6"/>
      <c r="UJU4" s="6"/>
      <c r="UJV4" s="6"/>
      <c r="UJW4" s="6"/>
      <c r="UJX4" s="6"/>
      <c r="UJY4" s="6"/>
      <c r="UJZ4" s="6"/>
      <c r="UKA4" s="6"/>
      <c r="UKB4" s="6"/>
      <c r="UKC4" s="6"/>
      <c r="UKD4" s="6"/>
      <c r="UKE4" s="6"/>
      <c r="UKF4" s="6"/>
      <c r="UKG4" s="6"/>
      <c r="UKH4" s="6"/>
      <c r="UKI4" s="6"/>
      <c r="UKJ4" s="6"/>
      <c r="UKK4" s="6"/>
      <c r="UKL4" s="6"/>
      <c r="UKM4" s="6"/>
      <c r="UKN4" s="6"/>
      <c r="UKO4" s="6"/>
      <c r="UKP4" s="6"/>
      <c r="UKQ4" s="6"/>
      <c r="UKR4" s="6"/>
      <c r="UKS4" s="6"/>
      <c r="UKT4" s="6"/>
      <c r="UKU4" s="6"/>
      <c r="UKV4" s="6"/>
      <c r="UKW4" s="6"/>
      <c r="UKX4" s="6"/>
      <c r="UKY4" s="6"/>
      <c r="UKZ4" s="6"/>
      <c r="ULA4" s="6"/>
      <c r="ULB4" s="6"/>
      <c r="ULC4" s="6"/>
      <c r="ULD4" s="6"/>
      <c r="ULE4" s="6"/>
      <c r="ULF4" s="6"/>
      <c r="ULG4" s="6"/>
      <c r="ULH4" s="6"/>
      <c r="ULI4" s="6"/>
      <c r="ULJ4" s="6"/>
      <c r="ULK4" s="6"/>
      <c r="ULL4" s="6"/>
      <c r="ULM4" s="6"/>
      <c r="ULN4" s="6"/>
      <c r="ULO4" s="6"/>
      <c r="ULP4" s="6"/>
      <c r="ULQ4" s="6"/>
      <c r="ULR4" s="6"/>
      <c r="ULS4" s="6"/>
      <c r="ULT4" s="6"/>
      <c r="ULU4" s="6"/>
      <c r="ULV4" s="6"/>
      <c r="ULW4" s="6"/>
      <c r="ULX4" s="6"/>
      <c r="ULY4" s="6"/>
      <c r="ULZ4" s="6"/>
      <c r="UMA4" s="6"/>
      <c r="UMB4" s="6"/>
      <c r="UMC4" s="6"/>
      <c r="UMD4" s="6"/>
      <c r="UME4" s="6"/>
      <c r="UMF4" s="6"/>
      <c r="UMG4" s="6"/>
      <c r="UMH4" s="6"/>
      <c r="UMI4" s="6"/>
      <c r="UMJ4" s="6"/>
      <c r="UMK4" s="6"/>
      <c r="UML4" s="6"/>
      <c r="UMM4" s="6"/>
      <c r="UMN4" s="6"/>
      <c r="UMO4" s="6"/>
      <c r="UMP4" s="6"/>
      <c r="UMQ4" s="6"/>
      <c r="UMR4" s="6"/>
      <c r="UMS4" s="6"/>
      <c r="UMT4" s="6"/>
      <c r="UMU4" s="6"/>
      <c r="UMV4" s="6"/>
      <c r="UMW4" s="6"/>
      <c r="UMX4" s="6"/>
      <c r="UMY4" s="6"/>
      <c r="UMZ4" s="6"/>
      <c r="UNA4" s="6"/>
      <c r="UNB4" s="6"/>
      <c r="UNC4" s="6"/>
      <c r="UND4" s="6"/>
      <c r="UNE4" s="6"/>
      <c r="UNF4" s="6"/>
      <c r="UNG4" s="6"/>
      <c r="UNH4" s="6"/>
      <c r="UNI4" s="6"/>
      <c r="UNJ4" s="6"/>
      <c r="UNK4" s="6"/>
      <c r="UNL4" s="6"/>
      <c r="UNM4" s="6"/>
      <c r="UNN4" s="6"/>
      <c r="UNO4" s="6"/>
      <c r="UNP4" s="6"/>
      <c r="UNQ4" s="6"/>
      <c r="UNR4" s="6"/>
      <c r="UNS4" s="6"/>
      <c r="UNT4" s="6"/>
      <c r="UNU4" s="6"/>
      <c r="UNV4" s="6"/>
      <c r="UNW4" s="6"/>
      <c r="UNX4" s="6"/>
      <c r="UNY4" s="6"/>
      <c r="UNZ4" s="6"/>
      <c r="UOA4" s="6"/>
      <c r="UOB4" s="6"/>
      <c r="UOC4" s="6"/>
      <c r="UOD4" s="6"/>
      <c r="UOE4" s="6"/>
      <c r="UOF4" s="6"/>
      <c r="UOG4" s="6"/>
      <c r="UOH4" s="6"/>
      <c r="UOI4" s="6"/>
      <c r="UOJ4" s="6"/>
      <c r="UOK4" s="6"/>
      <c r="UOL4" s="6"/>
      <c r="UOM4" s="6"/>
      <c r="UON4" s="6"/>
      <c r="UOO4" s="6"/>
      <c r="UOP4" s="6"/>
      <c r="UOQ4" s="6"/>
      <c r="UOR4" s="6"/>
      <c r="UOS4" s="6"/>
      <c r="UOT4" s="6"/>
      <c r="UOU4" s="6"/>
      <c r="UOV4" s="6"/>
      <c r="UOW4" s="6"/>
      <c r="UOX4" s="6"/>
      <c r="UOY4" s="6"/>
      <c r="UOZ4" s="6"/>
      <c r="UPA4" s="6"/>
      <c r="UPB4" s="6"/>
      <c r="UPC4" s="6"/>
      <c r="UPD4" s="6"/>
      <c r="UPE4" s="6"/>
      <c r="UPF4" s="6"/>
      <c r="UPG4" s="6"/>
      <c r="UPH4" s="6"/>
      <c r="UPI4" s="6"/>
      <c r="UPJ4" s="6"/>
      <c r="UPK4" s="6"/>
      <c r="UPL4" s="6"/>
      <c r="UPM4" s="6"/>
      <c r="UPN4" s="6"/>
      <c r="UPO4" s="6"/>
      <c r="UPP4" s="6"/>
      <c r="UPQ4" s="6"/>
      <c r="UPR4" s="6"/>
      <c r="UPS4" s="6"/>
      <c r="UPT4" s="6"/>
      <c r="UPU4" s="6"/>
      <c r="UPV4" s="6"/>
      <c r="UPW4" s="6"/>
      <c r="UPX4" s="6"/>
      <c r="UPY4" s="6"/>
      <c r="UPZ4" s="6"/>
      <c r="UQA4" s="6"/>
      <c r="UQB4" s="6"/>
      <c r="UQC4" s="6"/>
      <c r="UQD4" s="6"/>
      <c r="UQE4" s="6"/>
      <c r="UQF4" s="6"/>
      <c r="UQG4" s="6"/>
      <c r="UQH4" s="6"/>
      <c r="UQI4" s="6"/>
      <c r="UQJ4" s="6"/>
      <c r="UQK4" s="6"/>
      <c r="UQL4" s="6"/>
      <c r="UQM4" s="6"/>
      <c r="UQN4" s="6"/>
      <c r="UQO4" s="6"/>
      <c r="UQP4" s="6"/>
      <c r="UQQ4" s="6"/>
      <c r="UQR4" s="6"/>
      <c r="UQS4" s="6"/>
      <c r="UQT4" s="6"/>
      <c r="UQU4" s="6"/>
      <c r="UQV4" s="6"/>
      <c r="UQW4" s="6"/>
      <c r="UQX4" s="6"/>
      <c r="UQY4" s="6"/>
      <c r="UQZ4" s="6"/>
      <c r="URA4" s="6"/>
      <c r="URB4" s="6"/>
      <c r="URC4" s="6"/>
      <c r="URD4" s="6"/>
      <c r="URE4" s="6"/>
      <c r="URF4" s="6"/>
      <c r="URG4" s="6"/>
      <c r="URH4" s="6"/>
      <c r="URI4" s="6"/>
      <c r="URJ4" s="6"/>
      <c r="URK4" s="6"/>
      <c r="URL4" s="6"/>
      <c r="URM4" s="6"/>
      <c r="URN4" s="6"/>
      <c r="URO4" s="6"/>
      <c r="URP4" s="6"/>
      <c r="URQ4" s="6"/>
      <c r="URR4" s="6"/>
      <c r="URS4" s="6"/>
      <c r="URT4" s="6"/>
      <c r="URU4" s="6"/>
      <c r="URV4" s="6"/>
      <c r="URW4" s="6"/>
      <c r="URX4" s="6"/>
      <c r="URY4" s="6"/>
      <c r="URZ4" s="6"/>
      <c r="USA4" s="6"/>
      <c r="USB4" s="6"/>
      <c r="USC4" s="6"/>
      <c r="USD4" s="6"/>
      <c r="USE4" s="6"/>
      <c r="USF4" s="6"/>
      <c r="USG4" s="6"/>
      <c r="USH4" s="6"/>
      <c r="USI4" s="6"/>
      <c r="USJ4" s="6"/>
      <c r="USK4" s="6"/>
      <c r="USL4" s="6"/>
      <c r="USM4" s="6"/>
      <c r="USN4" s="6"/>
      <c r="USO4" s="6"/>
      <c r="USP4" s="6"/>
      <c r="USQ4" s="6"/>
      <c r="USR4" s="6"/>
      <c r="USS4" s="6"/>
      <c r="UST4" s="6"/>
      <c r="USU4" s="6"/>
      <c r="USV4" s="6"/>
      <c r="USW4" s="6"/>
      <c r="USX4" s="6"/>
      <c r="USY4" s="6"/>
      <c r="USZ4" s="6"/>
      <c r="UTA4" s="6"/>
      <c r="UTB4" s="6"/>
      <c r="UTC4" s="6"/>
      <c r="UTD4" s="6"/>
      <c r="UTE4" s="6"/>
      <c r="UTF4" s="6"/>
      <c r="UTG4" s="6"/>
      <c r="UTH4" s="6"/>
      <c r="UTI4" s="6"/>
      <c r="UTJ4" s="6"/>
      <c r="UTK4" s="6"/>
      <c r="UTL4" s="6"/>
      <c r="UTM4" s="6"/>
      <c r="UTN4" s="6"/>
      <c r="UTO4" s="6"/>
      <c r="UTP4" s="6"/>
      <c r="UTQ4" s="6"/>
      <c r="UTR4" s="6"/>
      <c r="UTS4" s="6"/>
      <c r="UTT4" s="6"/>
      <c r="UTU4" s="6"/>
      <c r="UTV4" s="6"/>
      <c r="UTW4" s="6"/>
      <c r="UTX4" s="6"/>
      <c r="UTY4" s="6"/>
      <c r="UTZ4" s="6"/>
      <c r="UUA4" s="6"/>
      <c r="UUB4" s="6"/>
      <c r="UUC4" s="6"/>
      <c r="UUD4" s="6"/>
      <c r="UUE4" s="6"/>
      <c r="UUF4" s="6"/>
      <c r="UUG4" s="6"/>
      <c r="UUH4" s="6"/>
      <c r="UUI4" s="6"/>
      <c r="UUJ4" s="6"/>
      <c r="UUK4" s="6"/>
      <c r="UUL4" s="6"/>
      <c r="UUM4" s="6"/>
      <c r="UUN4" s="6"/>
      <c r="UUO4" s="6"/>
      <c r="UUP4" s="6"/>
      <c r="UUQ4" s="6"/>
      <c r="UUR4" s="6"/>
      <c r="UUS4" s="6"/>
      <c r="UUT4" s="6"/>
      <c r="UUU4" s="6"/>
      <c r="UUV4" s="6"/>
      <c r="UUW4" s="6"/>
      <c r="UUX4" s="6"/>
      <c r="UUY4" s="6"/>
      <c r="UUZ4" s="6"/>
      <c r="UVA4" s="6"/>
      <c r="UVB4" s="6"/>
      <c r="UVC4" s="6"/>
      <c r="UVD4" s="6"/>
      <c r="UVE4" s="6"/>
      <c r="UVF4" s="6"/>
      <c r="UVG4" s="6"/>
      <c r="UVH4" s="6"/>
      <c r="UVI4" s="6"/>
      <c r="UVJ4" s="6"/>
      <c r="UVK4" s="6"/>
      <c r="UVL4" s="6"/>
      <c r="UVM4" s="6"/>
      <c r="UVN4" s="6"/>
      <c r="UVO4" s="6"/>
      <c r="UVP4" s="6"/>
      <c r="UVQ4" s="6"/>
      <c r="UVR4" s="6"/>
      <c r="UVS4" s="6"/>
      <c r="UVT4" s="6"/>
      <c r="UVU4" s="6"/>
      <c r="UVV4" s="6"/>
      <c r="UVW4" s="6"/>
      <c r="UVX4" s="6"/>
      <c r="UVY4" s="6"/>
      <c r="UVZ4" s="6"/>
      <c r="UWA4" s="6"/>
      <c r="UWB4" s="6"/>
      <c r="UWC4" s="6"/>
      <c r="UWD4" s="6"/>
      <c r="UWE4" s="6"/>
      <c r="UWF4" s="6"/>
      <c r="UWG4" s="6"/>
      <c r="UWH4" s="6"/>
      <c r="UWI4" s="6"/>
      <c r="UWJ4" s="6"/>
      <c r="UWK4" s="6"/>
      <c r="UWL4" s="6"/>
      <c r="UWM4" s="6"/>
      <c r="UWN4" s="6"/>
      <c r="UWO4" s="6"/>
      <c r="UWP4" s="6"/>
      <c r="UWQ4" s="6"/>
      <c r="UWR4" s="6"/>
      <c r="UWS4" s="6"/>
      <c r="UWT4" s="6"/>
      <c r="UWU4" s="6"/>
      <c r="UWV4" s="6"/>
      <c r="UWW4" s="6"/>
      <c r="UWX4" s="6"/>
      <c r="UWY4" s="6"/>
      <c r="UWZ4" s="6"/>
      <c r="UXA4" s="6"/>
      <c r="UXB4" s="6"/>
      <c r="UXC4" s="6"/>
      <c r="UXD4" s="6"/>
      <c r="UXE4" s="6"/>
      <c r="UXF4" s="6"/>
      <c r="UXG4" s="6"/>
      <c r="UXH4" s="6"/>
      <c r="UXI4" s="6"/>
      <c r="UXJ4" s="6"/>
      <c r="UXK4" s="6"/>
      <c r="UXL4" s="6"/>
      <c r="UXM4" s="6"/>
      <c r="UXN4" s="6"/>
      <c r="UXO4" s="6"/>
      <c r="UXP4" s="6"/>
      <c r="UXQ4" s="6"/>
      <c r="UXR4" s="6"/>
      <c r="UXS4" s="6"/>
      <c r="UXT4" s="6"/>
      <c r="UXU4" s="6"/>
      <c r="UXV4" s="6"/>
      <c r="UXW4" s="6"/>
      <c r="UXX4" s="6"/>
      <c r="UXY4" s="6"/>
      <c r="UXZ4" s="6"/>
      <c r="UYA4" s="6"/>
      <c r="UYB4" s="6"/>
      <c r="UYC4" s="6"/>
      <c r="UYD4" s="6"/>
      <c r="UYE4" s="6"/>
      <c r="UYF4" s="6"/>
      <c r="UYG4" s="6"/>
      <c r="UYH4" s="6"/>
      <c r="UYI4" s="6"/>
      <c r="UYJ4" s="6"/>
      <c r="UYK4" s="6"/>
      <c r="UYL4" s="6"/>
      <c r="UYM4" s="6"/>
      <c r="UYN4" s="6"/>
      <c r="UYO4" s="6"/>
      <c r="UYP4" s="6"/>
      <c r="UYQ4" s="6"/>
      <c r="UYR4" s="6"/>
      <c r="UYS4" s="6"/>
      <c r="UYT4" s="6"/>
      <c r="UYU4" s="6"/>
      <c r="UYV4" s="6"/>
      <c r="UYW4" s="6"/>
      <c r="UYX4" s="6"/>
      <c r="UYY4" s="6"/>
      <c r="UYZ4" s="6"/>
      <c r="UZA4" s="6"/>
      <c r="UZB4" s="6"/>
      <c r="UZC4" s="6"/>
      <c r="UZD4" s="6"/>
      <c r="UZE4" s="6"/>
      <c r="UZF4" s="6"/>
      <c r="UZG4" s="6"/>
      <c r="UZH4" s="6"/>
      <c r="UZI4" s="6"/>
      <c r="UZJ4" s="6"/>
      <c r="UZK4" s="6"/>
      <c r="UZL4" s="6"/>
      <c r="UZM4" s="6"/>
      <c r="UZN4" s="6"/>
      <c r="UZO4" s="6"/>
      <c r="UZP4" s="6"/>
      <c r="UZQ4" s="6"/>
      <c r="UZR4" s="6"/>
      <c r="UZS4" s="6"/>
      <c r="UZT4" s="6"/>
      <c r="UZU4" s="6"/>
      <c r="UZV4" s="6"/>
      <c r="UZW4" s="6"/>
      <c r="UZX4" s="6"/>
      <c r="UZY4" s="6"/>
      <c r="UZZ4" s="6"/>
      <c r="VAA4" s="6"/>
      <c r="VAB4" s="6"/>
      <c r="VAC4" s="6"/>
      <c r="VAD4" s="6"/>
      <c r="VAE4" s="6"/>
      <c r="VAF4" s="6"/>
      <c r="VAG4" s="6"/>
      <c r="VAH4" s="6"/>
      <c r="VAI4" s="6"/>
      <c r="VAJ4" s="6"/>
      <c r="VAK4" s="6"/>
      <c r="VAL4" s="6"/>
      <c r="VAM4" s="6"/>
      <c r="VAN4" s="6"/>
      <c r="VAO4" s="6"/>
      <c r="VAP4" s="6"/>
      <c r="VAQ4" s="6"/>
      <c r="VAR4" s="6"/>
      <c r="VAS4" s="6"/>
      <c r="VAT4" s="6"/>
      <c r="VAU4" s="6"/>
      <c r="VAV4" s="6"/>
      <c r="VAW4" s="6"/>
      <c r="VAX4" s="6"/>
      <c r="VAY4" s="6"/>
      <c r="VAZ4" s="6"/>
      <c r="VBA4" s="6"/>
      <c r="VBB4" s="6"/>
      <c r="VBC4" s="6"/>
      <c r="VBD4" s="6"/>
      <c r="VBE4" s="6"/>
      <c r="VBF4" s="6"/>
      <c r="VBG4" s="6"/>
      <c r="VBH4" s="6"/>
      <c r="VBI4" s="6"/>
      <c r="VBJ4" s="6"/>
      <c r="VBK4" s="6"/>
      <c r="VBL4" s="6"/>
      <c r="VBM4" s="6"/>
      <c r="VBN4" s="6"/>
      <c r="VBO4" s="6"/>
      <c r="VBP4" s="6"/>
      <c r="VBQ4" s="6"/>
      <c r="VBR4" s="6"/>
      <c r="VBS4" s="6"/>
      <c r="VBT4" s="6"/>
      <c r="VBU4" s="6"/>
      <c r="VBV4" s="6"/>
      <c r="VBW4" s="6"/>
      <c r="VBX4" s="6"/>
      <c r="VBY4" s="6"/>
      <c r="VBZ4" s="6"/>
      <c r="VCA4" s="6"/>
      <c r="VCB4" s="6"/>
      <c r="VCC4" s="6"/>
      <c r="VCD4" s="6"/>
      <c r="VCE4" s="6"/>
      <c r="VCF4" s="6"/>
      <c r="VCG4" s="6"/>
      <c r="VCH4" s="6"/>
      <c r="VCI4" s="6"/>
      <c r="VCJ4" s="6"/>
      <c r="VCK4" s="6"/>
      <c r="VCL4" s="6"/>
      <c r="VCM4" s="6"/>
      <c r="VCN4" s="6"/>
      <c r="VCO4" s="6"/>
      <c r="VCP4" s="6"/>
      <c r="VCQ4" s="6"/>
      <c r="VCR4" s="6"/>
      <c r="VCS4" s="6"/>
      <c r="VCT4" s="6"/>
      <c r="VCU4" s="6"/>
      <c r="VCV4" s="6"/>
      <c r="VCW4" s="6"/>
      <c r="VCX4" s="6"/>
      <c r="VCY4" s="6"/>
      <c r="VCZ4" s="6"/>
      <c r="VDA4" s="6"/>
      <c r="VDB4" s="6"/>
      <c r="VDC4" s="6"/>
      <c r="VDD4" s="6"/>
      <c r="VDE4" s="6"/>
      <c r="VDF4" s="6"/>
      <c r="VDG4" s="6"/>
      <c r="VDH4" s="6"/>
      <c r="VDI4" s="6"/>
      <c r="VDJ4" s="6"/>
      <c r="VDK4" s="6"/>
      <c r="VDL4" s="6"/>
      <c r="VDM4" s="6"/>
      <c r="VDN4" s="6"/>
      <c r="VDO4" s="6"/>
      <c r="VDP4" s="6"/>
      <c r="VDQ4" s="6"/>
      <c r="VDR4" s="6"/>
      <c r="VDS4" s="6"/>
      <c r="VDT4" s="6"/>
      <c r="VDU4" s="6"/>
      <c r="VDV4" s="6"/>
      <c r="VDW4" s="6"/>
      <c r="VDX4" s="6"/>
      <c r="VDY4" s="6"/>
      <c r="VDZ4" s="6"/>
      <c r="VEA4" s="6"/>
      <c r="VEB4" s="6"/>
      <c r="VEC4" s="6"/>
      <c r="VED4" s="6"/>
      <c r="VEE4" s="6"/>
      <c r="VEF4" s="6"/>
      <c r="VEG4" s="6"/>
      <c r="VEH4" s="6"/>
      <c r="VEI4" s="6"/>
      <c r="VEJ4" s="6"/>
      <c r="VEK4" s="6"/>
      <c r="VEL4" s="6"/>
      <c r="VEM4" s="6"/>
      <c r="VEN4" s="6"/>
      <c r="VEO4" s="6"/>
      <c r="VEP4" s="6"/>
      <c r="VEQ4" s="6"/>
      <c r="VER4" s="6"/>
      <c r="VES4" s="6"/>
      <c r="VET4" s="6"/>
      <c r="VEU4" s="6"/>
      <c r="VEV4" s="6"/>
      <c r="VEW4" s="6"/>
      <c r="VEX4" s="6"/>
      <c r="VEY4" s="6"/>
      <c r="VEZ4" s="6"/>
      <c r="VFA4" s="6"/>
      <c r="VFB4" s="6"/>
      <c r="VFC4" s="6"/>
      <c r="VFD4" s="6"/>
      <c r="VFE4" s="6"/>
      <c r="VFF4" s="6"/>
      <c r="VFG4" s="6"/>
      <c r="VFH4" s="6"/>
      <c r="VFI4" s="6"/>
      <c r="VFJ4" s="6"/>
      <c r="VFK4" s="6"/>
      <c r="VFL4" s="6"/>
      <c r="VFM4" s="6"/>
      <c r="VFN4" s="6"/>
      <c r="VFO4" s="6"/>
      <c r="VFP4" s="6"/>
      <c r="VFQ4" s="6"/>
      <c r="VFR4" s="6"/>
      <c r="VFS4" s="6"/>
      <c r="VFT4" s="6"/>
      <c r="VFU4" s="6"/>
      <c r="VFV4" s="6"/>
      <c r="VFW4" s="6"/>
      <c r="VFX4" s="6"/>
      <c r="VFY4" s="6"/>
      <c r="VFZ4" s="6"/>
      <c r="VGA4" s="6"/>
      <c r="VGB4" s="6"/>
      <c r="VGC4" s="6"/>
      <c r="VGD4" s="6"/>
      <c r="VGE4" s="6"/>
      <c r="VGF4" s="6"/>
      <c r="VGG4" s="6"/>
      <c r="VGH4" s="6"/>
      <c r="VGI4" s="6"/>
      <c r="VGJ4" s="6"/>
      <c r="VGK4" s="6"/>
      <c r="VGL4" s="6"/>
      <c r="VGM4" s="6"/>
      <c r="VGN4" s="6"/>
      <c r="VGO4" s="6"/>
      <c r="VGP4" s="6"/>
      <c r="VGQ4" s="6"/>
      <c r="VGR4" s="6"/>
      <c r="VGS4" s="6"/>
      <c r="VGT4" s="6"/>
      <c r="VGU4" s="6"/>
      <c r="VGV4" s="6"/>
      <c r="VGW4" s="6"/>
      <c r="VGX4" s="6"/>
      <c r="VGY4" s="6"/>
      <c r="VGZ4" s="6"/>
      <c r="VHA4" s="6"/>
      <c r="VHB4" s="6"/>
      <c r="VHC4" s="6"/>
      <c r="VHD4" s="6"/>
      <c r="VHE4" s="6"/>
      <c r="VHF4" s="6"/>
      <c r="VHG4" s="6"/>
      <c r="VHH4" s="6"/>
      <c r="VHI4" s="6"/>
      <c r="VHJ4" s="6"/>
      <c r="VHK4" s="6"/>
      <c r="VHL4" s="6"/>
      <c r="VHM4" s="6"/>
      <c r="VHN4" s="6"/>
      <c r="VHO4" s="6"/>
      <c r="VHP4" s="6"/>
      <c r="VHQ4" s="6"/>
      <c r="VHR4" s="6"/>
      <c r="VHS4" s="6"/>
      <c r="VHT4" s="6"/>
      <c r="VHU4" s="6"/>
      <c r="VHV4" s="6"/>
      <c r="VHW4" s="6"/>
      <c r="VHX4" s="6"/>
      <c r="VHY4" s="6"/>
      <c r="VHZ4" s="6"/>
      <c r="VIA4" s="6"/>
      <c r="VIB4" s="6"/>
      <c r="VIC4" s="6"/>
      <c r="VID4" s="6"/>
      <c r="VIE4" s="6"/>
      <c r="VIF4" s="6"/>
      <c r="VIG4" s="6"/>
      <c r="VIH4" s="6"/>
      <c r="VII4" s="6"/>
      <c r="VIJ4" s="6"/>
      <c r="VIK4" s="6"/>
      <c r="VIL4" s="6"/>
      <c r="VIM4" s="6"/>
      <c r="VIN4" s="6"/>
      <c r="VIO4" s="6"/>
      <c r="VIP4" s="6"/>
      <c r="VIQ4" s="6"/>
      <c r="VIR4" s="6"/>
      <c r="VIS4" s="6"/>
      <c r="VIT4" s="6"/>
      <c r="VIU4" s="6"/>
      <c r="VIV4" s="6"/>
      <c r="VIW4" s="6"/>
      <c r="VIX4" s="6"/>
      <c r="VIY4" s="6"/>
      <c r="VIZ4" s="6"/>
      <c r="VJA4" s="6"/>
      <c r="VJB4" s="6"/>
      <c r="VJC4" s="6"/>
      <c r="VJD4" s="6"/>
      <c r="VJE4" s="6"/>
      <c r="VJF4" s="6"/>
      <c r="VJG4" s="6"/>
      <c r="VJH4" s="6"/>
      <c r="VJI4" s="6"/>
      <c r="VJJ4" s="6"/>
      <c r="VJK4" s="6"/>
      <c r="VJL4" s="6"/>
      <c r="VJM4" s="6"/>
      <c r="VJN4" s="6"/>
      <c r="VJO4" s="6"/>
      <c r="VJP4" s="6"/>
      <c r="VJQ4" s="6"/>
      <c r="VJR4" s="6"/>
      <c r="VJS4" s="6"/>
      <c r="VJT4" s="6"/>
      <c r="VJU4" s="6"/>
      <c r="VJV4" s="6"/>
      <c r="VJW4" s="6"/>
      <c r="VJX4" s="6"/>
      <c r="VJY4" s="6"/>
      <c r="VJZ4" s="6"/>
      <c r="VKA4" s="6"/>
      <c r="VKB4" s="6"/>
      <c r="VKC4" s="6"/>
      <c r="VKD4" s="6"/>
      <c r="VKE4" s="6"/>
      <c r="VKF4" s="6"/>
      <c r="VKG4" s="6"/>
      <c r="VKH4" s="6"/>
      <c r="VKI4" s="6"/>
      <c r="VKJ4" s="6"/>
      <c r="VKK4" s="6"/>
      <c r="VKL4" s="6"/>
      <c r="VKM4" s="6"/>
      <c r="VKN4" s="6"/>
      <c r="VKO4" s="6"/>
      <c r="VKP4" s="6"/>
      <c r="VKQ4" s="6"/>
      <c r="VKR4" s="6"/>
      <c r="VKS4" s="6"/>
      <c r="VKT4" s="6"/>
      <c r="VKU4" s="6"/>
      <c r="VKV4" s="6"/>
      <c r="VKW4" s="6"/>
      <c r="VKX4" s="6"/>
      <c r="VKY4" s="6"/>
      <c r="VKZ4" s="6"/>
      <c r="VLA4" s="6"/>
      <c r="VLB4" s="6"/>
      <c r="VLC4" s="6"/>
      <c r="VLD4" s="6"/>
      <c r="VLE4" s="6"/>
      <c r="VLF4" s="6"/>
      <c r="VLG4" s="6"/>
      <c r="VLH4" s="6"/>
      <c r="VLI4" s="6"/>
      <c r="VLJ4" s="6"/>
      <c r="VLK4" s="6"/>
      <c r="VLL4" s="6"/>
      <c r="VLM4" s="6"/>
      <c r="VLN4" s="6"/>
      <c r="VLO4" s="6"/>
      <c r="VLP4" s="6"/>
      <c r="VLQ4" s="6"/>
      <c r="VLR4" s="6"/>
      <c r="VLS4" s="6"/>
      <c r="VLT4" s="6"/>
      <c r="VLU4" s="6"/>
      <c r="VLV4" s="6"/>
      <c r="VLW4" s="6"/>
      <c r="VLX4" s="6"/>
      <c r="VLY4" s="6"/>
      <c r="VLZ4" s="6"/>
      <c r="VMA4" s="6"/>
      <c r="VMB4" s="6"/>
      <c r="VMC4" s="6"/>
      <c r="VMD4" s="6"/>
      <c r="VME4" s="6"/>
      <c r="VMF4" s="6"/>
      <c r="VMG4" s="6"/>
      <c r="VMH4" s="6"/>
      <c r="VMI4" s="6"/>
      <c r="VMJ4" s="6"/>
      <c r="VMK4" s="6"/>
      <c r="VML4" s="6"/>
      <c r="VMM4" s="6"/>
      <c r="VMN4" s="6"/>
      <c r="VMO4" s="6"/>
      <c r="VMP4" s="6"/>
      <c r="VMQ4" s="6"/>
      <c r="VMR4" s="6"/>
      <c r="VMS4" s="6"/>
      <c r="VMT4" s="6"/>
      <c r="VMU4" s="6"/>
      <c r="VMV4" s="6"/>
      <c r="VMW4" s="6"/>
      <c r="VMX4" s="6"/>
      <c r="VMY4" s="6"/>
      <c r="VMZ4" s="6"/>
      <c r="VNA4" s="6"/>
      <c r="VNB4" s="6"/>
      <c r="VNC4" s="6"/>
      <c r="VND4" s="6"/>
      <c r="VNE4" s="6"/>
      <c r="VNF4" s="6"/>
      <c r="VNG4" s="6"/>
      <c r="VNH4" s="6"/>
      <c r="VNI4" s="6"/>
      <c r="VNJ4" s="6"/>
      <c r="VNK4" s="6"/>
      <c r="VNL4" s="6"/>
      <c r="VNM4" s="6"/>
      <c r="VNN4" s="6"/>
      <c r="VNO4" s="6"/>
      <c r="VNP4" s="6"/>
      <c r="VNQ4" s="6"/>
      <c r="VNR4" s="6"/>
      <c r="VNS4" s="6"/>
      <c r="VNT4" s="6"/>
      <c r="VNU4" s="6"/>
      <c r="VNV4" s="6"/>
      <c r="VNW4" s="6"/>
      <c r="VNX4" s="6"/>
      <c r="VNY4" s="6"/>
      <c r="VNZ4" s="6"/>
      <c r="VOA4" s="6"/>
      <c r="VOB4" s="6"/>
      <c r="VOC4" s="6"/>
      <c r="VOD4" s="6"/>
      <c r="VOE4" s="6"/>
      <c r="VOF4" s="6"/>
      <c r="VOG4" s="6"/>
      <c r="VOH4" s="6"/>
      <c r="VOI4" s="6"/>
      <c r="VOJ4" s="6"/>
      <c r="VOK4" s="6"/>
      <c r="VOL4" s="6"/>
      <c r="VOM4" s="6"/>
      <c r="VON4" s="6"/>
      <c r="VOO4" s="6"/>
      <c r="VOP4" s="6"/>
      <c r="VOQ4" s="6"/>
      <c r="VOR4" s="6"/>
      <c r="VOS4" s="6"/>
      <c r="VOT4" s="6"/>
      <c r="VOU4" s="6"/>
      <c r="VOV4" s="6"/>
      <c r="VOW4" s="6"/>
      <c r="VOX4" s="6"/>
      <c r="VOY4" s="6"/>
      <c r="VOZ4" s="6"/>
      <c r="VPA4" s="6"/>
      <c r="VPB4" s="6"/>
      <c r="VPC4" s="6"/>
      <c r="VPD4" s="6"/>
      <c r="VPE4" s="6"/>
      <c r="VPF4" s="6"/>
      <c r="VPG4" s="6"/>
      <c r="VPH4" s="6"/>
      <c r="VPI4" s="6"/>
      <c r="VPJ4" s="6"/>
      <c r="VPK4" s="6"/>
      <c r="VPL4" s="6"/>
      <c r="VPM4" s="6"/>
      <c r="VPN4" s="6"/>
      <c r="VPO4" s="6"/>
      <c r="VPP4" s="6"/>
      <c r="VPQ4" s="6"/>
      <c r="VPR4" s="6"/>
      <c r="VPS4" s="6"/>
      <c r="VPT4" s="6"/>
      <c r="VPU4" s="6"/>
      <c r="VPV4" s="6"/>
      <c r="VPW4" s="6"/>
      <c r="VPX4" s="6"/>
      <c r="VPY4" s="6"/>
      <c r="VPZ4" s="6"/>
      <c r="VQA4" s="6"/>
      <c r="VQB4" s="6"/>
      <c r="VQC4" s="6"/>
      <c r="VQD4" s="6"/>
      <c r="VQE4" s="6"/>
      <c r="VQF4" s="6"/>
      <c r="VQG4" s="6"/>
      <c r="VQH4" s="6"/>
      <c r="VQI4" s="6"/>
      <c r="VQJ4" s="6"/>
      <c r="VQK4" s="6"/>
      <c r="VQL4" s="6"/>
      <c r="VQM4" s="6"/>
      <c r="VQN4" s="6"/>
      <c r="VQO4" s="6"/>
      <c r="VQP4" s="6"/>
      <c r="VQQ4" s="6"/>
      <c r="VQR4" s="6"/>
      <c r="VQS4" s="6"/>
      <c r="VQT4" s="6"/>
      <c r="VQU4" s="6"/>
      <c r="VQV4" s="6"/>
      <c r="VQW4" s="6"/>
      <c r="VQX4" s="6"/>
      <c r="VQY4" s="6"/>
      <c r="VQZ4" s="6"/>
      <c r="VRA4" s="6"/>
      <c r="VRB4" s="6"/>
      <c r="VRC4" s="6"/>
      <c r="VRD4" s="6"/>
      <c r="VRE4" s="6"/>
      <c r="VRF4" s="6"/>
      <c r="VRG4" s="6"/>
      <c r="VRH4" s="6"/>
      <c r="VRI4" s="6"/>
      <c r="VRJ4" s="6"/>
      <c r="VRK4" s="6"/>
      <c r="VRL4" s="6"/>
      <c r="VRM4" s="6"/>
      <c r="VRN4" s="6"/>
      <c r="VRO4" s="6"/>
      <c r="VRP4" s="6"/>
      <c r="VRQ4" s="6"/>
      <c r="VRR4" s="6"/>
      <c r="VRS4" s="6"/>
      <c r="VRT4" s="6"/>
      <c r="VRU4" s="6"/>
      <c r="VRV4" s="6"/>
      <c r="VRW4" s="6"/>
      <c r="VRX4" s="6"/>
      <c r="VRY4" s="6"/>
      <c r="VRZ4" s="6"/>
      <c r="VSA4" s="6"/>
      <c r="VSB4" s="6"/>
      <c r="VSC4" s="6"/>
      <c r="VSD4" s="6"/>
      <c r="VSE4" s="6"/>
      <c r="VSF4" s="6"/>
      <c r="VSG4" s="6"/>
      <c r="VSH4" s="6"/>
      <c r="VSI4" s="6"/>
      <c r="VSJ4" s="6"/>
      <c r="VSK4" s="6"/>
      <c r="VSL4" s="6"/>
      <c r="VSM4" s="6"/>
      <c r="VSN4" s="6"/>
      <c r="VSO4" s="6"/>
      <c r="VSP4" s="6"/>
      <c r="VSQ4" s="6"/>
      <c r="VSR4" s="6"/>
      <c r="VSS4" s="6"/>
      <c r="VST4" s="6"/>
      <c r="VSU4" s="6"/>
      <c r="VSV4" s="6"/>
      <c r="VSW4" s="6"/>
      <c r="VSX4" s="6"/>
      <c r="VSY4" s="6"/>
      <c r="VSZ4" s="6"/>
      <c r="VTA4" s="6"/>
      <c r="VTB4" s="6"/>
      <c r="VTC4" s="6"/>
      <c r="VTD4" s="6"/>
      <c r="VTE4" s="6"/>
      <c r="VTF4" s="6"/>
      <c r="VTG4" s="6"/>
      <c r="VTH4" s="6"/>
      <c r="VTI4" s="6"/>
      <c r="VTJ4" s="6"/>
      <c r="VTK4" s="6"/>
      <c r="VTL4" s="6"/>
      <c r="VTM4" s="6"/>
      <c r="VTN4" s="6"/>
      <c r="VTO4" s="6"/>
      <c r="VTP4" s="6"/>
      <c r="VTQ4" s="6"/>
      <c r="VTR4" s="6"/>
      <c r="VTS4" s="6"/>
      <c r="VTT4" s="6"/>
      <c r="VTU4" s="6"/>
      <c r="VTV4" s="6"/>
      <c r="VTW4" s="6"/>
      <c r="VTX4" s="6"/>
      <c r="VTY4" s="6"/>
      <c r="VTZ4" s="6"/>
      <c r="VUA4" s="6"/>
      <c r="VUB4" s="6"/>
      <c r="VUC4" s="6"/>
      <c r="VUD4" s="6"/>
      <c r="VUE4" s="6"/>
      <c r="VUF4" s="6"/>
      <c r="VUG4" s="6"/>
      <c r="VUH4" s="6"/>
      <c r="VUI4" s="6"/>
      <c r="VUJ4" s="6"/>
      <c r="VUK4" s="6"/>
      <c r="VUL4" s="6"/>
      <c r="VUM4" s="6"/>
      <c r="VUN4" s="6"/>
      <c r="VUO4" s="6"/>
      <c r="VUP4" s="6"/>
      <c r="VUQ4" s="6"/>
      <c r="VUR4" s="6"/>
      <c r="VUS4" s="6"/>
      <c r="VUT4" s="6"/>
      <c r="VUU4" s="6"/>
      <c r="VUV4" s="6"/>
      <c r="VUW4" s="6"/>
      <c r="VUX4" s="6"/>
      <c r="VUY4" s="6"/>
      <c r="VUZ4" s="6"/>
      <c r="VVA4" s="6"/>
      <c r="VVB4" s="6"/>
      <c r="VVC4" s="6"/>
      <c r="VVD4" s="6"/>
      <c r="VVE4" s="6"/>
      <c r="VVF4" s="6"/>
      <c r="VVG4" s="6"/>
      <c r="VVH4" s="6"/>
      <c r="VVI4" s="6"/>
      <c r="VVJ4" s="6"/>
      <c r="VVK4" s="6"/>
      <c r="VVL4" s="6"/>
      <c r="VVM4" s="6"/>
      <c r="VVN4" s="6"/>
      <c r="VVO4" s="6"/>
      <c r="VVP4" s="6"/>
      <c r="VVQ4" s="6"/>
      <c r="VVR4" s="6"/>
      <c r="VVS4" s="6"/>
      <c r="VVT4" s="6"/>
      <c r="VVU4" s="6"/>
      <c r="VVV4" s="6"/>
      <c r="VVW4" s="6"/>
      <c r="VVX4" s="6"/>
      <c r="VVY4" s="6"/>
      <c r="VVZ4" s="6"/>
      <c r="VWA4" s="6"/>
      <c r="VWB4" s="6"/>
      <c r="VWC4" s="6"/>
      <c r="VWD4" s="6"/>
      <c r="VWE4" s="6"/>
      <c r="VWF4" s="6"/>
      <c r="VWG4" s="6"/>
      <c r="VWH4" s="6"/>
      <c r="VWI4" s="6"/>
      <c r="VWJ4" s="6"/>
      <c r="VWK4" s="6"/>
      <c r="VWL4" s="6"/>
      <c r="VWM4" s="6"/>
      <c r="VWN4" s="6"/>
      <c r="VWO4" s="6"/>
      <c r="VWP4" s="6"/>
      <c r="VWQ4" s="6"/>
      <c r="VWR4" s="6"/>
      <c r="VWS4" s="6"/>
      <c r="VWT4" s="6"/>
      <c r="VWU4" s="6"/>
      <c r="VWV4" s="6"/>
      <c r="VWW4" s="6"/>
      <c r="VWX4" s="6"/>
      <c r="VWY4" s="6"/>
      <c r="VWZ4" s="6"/>
      <c r="VXA4" s="6"/>
      <c r="VXB4" s="6"/>
      <c r="VXC4" s="6"/>
      <c r="VXD4" s="6"/>
      <c r="VXE4" s="6"/>
      <c r="VXF4" s="6"/>
      <c r="VXG4" s="6"/>
      <c r="VXH4" s="6"/>
      <c r="VXI4" s="6"/>
      <c r="VXJ4" s="6"/>
      <c r="VXK4" s="6"/>
      <c r="VXL4" s="6"/>
      <c r="VXM4" s="6"/>
      <c r="VXN4" s="6"/>
      <c r="VXO4" s="6"/>
      <c r="VXP4" s="6"/>
      <c r="VXQ4" s="6"/>
      <c r="VXR4" s="6"/>
      <c r="VXS4" s="6"/>
      <c r="VXT4" s="6"/>
      <c r="VXU4" s="6"/>
      <c r="VXV4" s="6"/>
      <c r="VXW4" s="6"/>
      <c r="VXX4" s="6"/>
      <c r="VXY4" s="6"/>
      <c r="VXZ4" s="6"/>
      <c r="VYA4" s="6"/>
      <c r="VYB4" s="6"/>
      <c r="VYC4" s="6"/>
      <c r="VYD4" s="6"/>
      <c r="VYE4" s="6"/>
      <c r="VYF4" s="6"/>
      <c r="VYG4" s="6"/>
      <c r="VYH4" s="6"/>
      <c r="VYI4" s="6"/>
      <c r="VYJ4" s="6"/>
      <c r="VYK4" s="6"/>
      <c r="VYL4" s="6"/>
      <c r="VYM4" s="6"/>
      <c r="VYN4" s="6"/>
      <c r="VYO4" s="6"/>
      <c r="VYP4" s="6"/>
      <c r="VYQ4" s="6"/>
      <c r="VYR4" s="6"/>
      <c r="VYS4" s="6"/>
      <c r="VYT4" s="6"/>
      <c r="VYU4" s="6"/>
      <c r="VYV4" s="6"/>
      <c r="VYW4" s="6"/>
      <c r="VYX4" s="6"/>
      <c r="VYY4" s="6"/>
      <c r="VYZ4" s="6"/>
      <c r="VZA4" s="6"/>
      <c r="VZB4" s="6"/>
      <c r="VZC4" s="6"/>
      <c r="VZD4" s="6"/>
      <c r="VZE4" s="6"/>
      <c r="VZF4" s="6"/>
      <c r="VZG4" s="6"/>
      <c r="VZH4" s="6"/>
      <c r="VZI4" s="6"/>
      <c r="VZJ4" s="6"/>
      <c r="VZK4" s="6"/>
      <c r="VZL4" s="6"/>
      <c r="VZM4" s="6"/>
      <c r="VZN4" s="6"/>
      <c r="VZO4" s="6"/>
      <c r="VZP4" s="6"/>
      <c r="VZQ4" s="6"/>
      <c r="VZR4" s="6"/>
      <c r="VZS4" s="6"/>
      <c r="VZT4" s="6"/>
      <c r="VZU4" s="6"/>
      <c r="VZV4" s="6"/>
      <c r="VZW4" s="6"/>
      <c r="VZX4" s="6"/>
      <c r="VZY4" s="6"/>
      <c r="VZZ4" s="6"/>
      <c r="WAA4" s="6"/>
      <c r="WAB4" s="6"/>
      <c r="WAC4" s="6"/>
      <c r="WAD4" s="6"/>
      <c r="WAE4" s="6"/>
      <c r="WAF4" s="6"/>
      <c r="WAG4" s="6"/>
      <c r="WAH4" s="6"/>
      <c r="WAI4" s="6"/>
      <c r="WAJ4" s="6"/>
      <c r="WAK4" s="6"/>
      <c r="WAL4" s="6"/>
      <c r="WAM4" s="6"/>
      <c r="WAN4" s="6"/>
      <c r="WAO4" s="6"/>
      <c r="WAP4" s="6"/>
      <c r="WAQ4" s="6"/>
      <c r="WAR4" s="6"/>
      <c r="WAS4" s="6"/>
      <c r="WAT4" s="6"/>
      <c r="WAU4" s="6"/>
      <c r="WAV4" s="6"/>
      <c r="WAW4" s="6"/>
      <c r="WAX4" s="6"/>
      <c r="WAY4" s="6"/>
      <c r="WAZ4" s="6"/>
      <c r="WBA4" s="6"/>
      <c r="WBB4" s="6"/>
      <c r="WBC4" s="6"/>
      <c r="WBD4" s="6"/>
      <c r="WBE4" s="6"/>
      <c r="WBF4" s="6"/>
      <c r="WBG4" s="6"/>
      <c r="WBH4" s="6"/>
      <c r="WBI4" s="6"/>
      <c r="WBJ4" s="6"/>
      <c r="WBK4" s="6"/>
      <c r="WBL4" s="6"/>
      <c r="WBM4" s="6"/>
      <c r="WBN4" s="6"/>
      <c r="WBO4" s="6"/>
      <c r="WBP4" s="6"/>
      <c r="WBQ4" s="6"/>
      <c r="WBR4" s="6"/>
      <c r="WBS4" s="6"/>
      <c r="WBT4" s="6"/>
      <c r="WBU4" s="6"/>
      <c r="WBV4" s="6"/>
      <c r="WBW4" s="6"/>
      <c r="WBX4" s="6"/>
      <c r="WBY4" s="6"/>
      <c r="WBZ4" s="6"/>
      <c r="WCA4" s="6"/>
      <c r="WCB4" s="6"/>
      <c r="WCC4" s="6"/>
      <c r="WCD4" s="6"/>
      <c r="WCE4" s="6"/>
      <c r="WCF4" s="6"/>
      <c r="WCG4" s="6"/>
      <c r="WCH4" s="6"/>
      <c r="WCI4" s="6"/>
      <c r="WCJ4" s="6"/>
      <c r="WCK4" s="6"/>
      <c r="WCL4" s="6"/>
      <c r="WCM4" s="6"/>
      <c r="WCN4" s="6"/>
      <c r="WCO4" s="6"/>
      <c r="WCP4" s="6"/>
      <c r="WCQ4" s="6"/>
      <c r="WCR4" s="6"/>
      <c r="WCS4" s="6"/>
      <c r="WCT4" s="6"/>
      <c r="WCU4" s="6"/>
      <c r="WCV4" s="6"/>
      <c r="WCW4" s="6"/>
      <c r="WCX4" s="6"/>
      <c r="WCY4" s="6"/>
      <c r="WCZ4" s="6"/>
      <c r="WDA4" s="6"/>
      <c r="WDB4" s="6"/>
      <c r="WDC4" s="6"/>
      <c r="WDD4" s="6"/>
      <c r="WDE4" s="6"/>
      <c r="WDF4" s="6"/>
      <c r="WDG4" s="6"/>
      <c r="WDH4" s="6"/>
      <c r="WDI4" s="6"/>
      <c r="WDJ4" s="6"/>
      <c r="WDK4" s="6"/>
      <c r="WDL4" s="6"/>
      <c r="WDM4" s="6"/>
      <c r="WDN4" s="6"/>
      <c r="WDO4" s="6"/>
      <c r="WDP4" s="6"/>
      <c r="WDQ4" s="6"/>
      <c r="WDR4" s="6"/>
      <c r="WDS4" s="6"/>
      <c r="WDT4" s="6"/>
      <c r="WDU4" s="6"/>
      <c r="WDV4" s="6"/>
      <c r="WDW4" s="6"/>
      <c r="WDX4" s="6"/>
      <c r="WDY4" s="6"/>
      <c r="WDZ4" s="6"/>
      <c r="WEA4" s="6"/>
      <c r="WEB4" s="6"/>
      <c r="WEC4" s="6"/>
      <c r="WED4" s="6"/>
      <c r="WEE4" s="6"/>
      <c r="WEF4" s="6"/>
      <c r="WEG4" s="6"/>
      <c r="WEH4" s="6"/>
      <c r="WEI4" s="6"/>
      <c r="WEJ4" s="6"/>
      <c r="WEK4" s="6"/>
      <c r="WEL4" s="6"/>
      <c r="WEM4" s="6"/>
      <c r="WEN4" s="6"/>
      <c r="WEO4" s="6"/>
      <c r="WEP4" s="6"/>
      <c r="WEQ4" s="6"/>
      <c r="WER4" s="6"/>
      <c r="WES4" s="6"/>
      <c r="WET4" s="6"/>
      <c r="WEU4" s="6"/>
      <c r="WEV4" s="6"/>
      <c r="WEW4" s="6"/>
      <c r="WEX4" s="6"/>
      <c r="WEY4" s="6"/>
      <c r="WEZ4" s="6"/>
      <c r="WFA4" s="6"/>
      <c r="WFB4" s="6"/>
      <c r="WFC4" s="6"/>
      <c r="WFD4" s="6"/>
      <c r="WFE4" s="6"/>
      <c r="WFF4" s="6"/>
      <c r="WFG4" s="6"/>
      <c r="WFH4" s="6"/>
      <c r="WFI4" s="6"/>
      <c r="WFJ4" s="6"/>
      <c r="WFK4" s="6"/>
      <c r="WFL4" s="6"/>
      <c r="WFM4" s="6"/>
      <c r="WFN4" s="6"/>
      <c r="WFO4" s="6"/>
      <c r="WFP4" s="6"/>
      <c r="WFQ4" s="6"/>
      <c r="WFR4" s="6"/>
      <c r="WFS4" s="6"/>
      <c r="WFT4" s="6"/>
      <c r="WFU4" s="6"/>
      <c r="WFV4" s="6"/>
      <c r="WFW4" s="6"/>
      <c r="WFX4" s="6"/>
      <c r="WFY4" s="6"/>
      <c r="WFZ4" s="6"/>
      <c r="WGA4" s="6"/>
      <c r="WGB4" s="6"/>
      <c r="WGC4" s="6"/>
      <c r="WGD4" s="6"/>
      <c r="WGE4" s="6"/>
      <c r="WGF4" s="6"/>
      <c r="WGG4" s="6"/>
      <c r="WGH4" s="6"/>
      <c r="WGI4" s="6"/>
      <c r="WGJ4" s="6"/>
      <c r="WGK4" s="6"/>
      <c r="WGL4" s="6"/>
      <c r="WGM4" s="6"/>
      <c r="WGN4" s="6"/>
      <c r="WGO4" s="6"/>
      <c r="WGP4" s="6"/>
      <c r="WGQ4" s="6"/>
      <c r="WGR4" s="6"/>
      <c r="WGS4" s="6"/>
      <c r="WGT4" s="6"/>
      <c r="WGU4" s="6"/>
      <c r="WGV4" s="6"/>
      <c r="WGW4" s="6"/>
      <c r="WGX4" s="6"/>
      <c r="WGY4" s="6"/>
      <c r="WGZ4" s="6"/>
      <c r="WHA4" s="6"/>
      <c r="WHB4" s="6"/>
      <c r="WHC4" s="6"/>
      <c r="WHD4" s="6"/>
      <c r="WHE4" s="6"/>
      <c r="WHF4" s="6"/>
      <c r="WHG4" s="6"/>
      <c r="WHH4" s="6"/>
      <c r="WHI4" s="6"/>
      <c r="WHJ4" s="6"/>
      <c r="WHK4" s="6"/>
      <c r="WHL4" s="6"/>
      <c r="WHM4" s="6"/>
      <c r="WHN4" s="6"/>
      <c r="WHO4" s="6"/>
      <c r="WHP4" s="6"/>
      <c r="WHQ4" s="6"/>
      <c r="WHR4" s="6"/>
      <c r="WHS4" s="6"/>
      <c r="WHT4" s="6"/>
      <c r="WHU4" s="6"/>
      <c r="WHV4" s="6"/>
      <c r="WHW4" s="6"/>
      <c r="WHX4" s="6"/>
      <c r="WHY4" s="6"/>
      <c r="WHZ4" s="6"/>
      <c r="WIA4" s="6"/>
      <c r="WIB4" s="6"/>
      <c r="WIC4" s="6"/>
      <c r="WID4" s="6"/>
      <c r="WIE4" s="6"/>
      <c r="WIF4" s="6"/>
      <c r="WIG4" s="6"/>
      <c r="WIH4" s="6"/>
      <c r="WII4" s="6"/>
      <c r="WIJ4" s="6"/>
      <c r="WIK4" s="6"/>
      <c r="WIL4" s="6"/>
      <c r="WIM4" s="6"/>
      <c r="WIN4" s="6"/>
      <c r="WIO4" s="6"/>
      <c r="WIP4" s="6"/>
      <c r="WIQ4" s="6"/>
      <c r="WIR4" s="6"/>
      <c r="WIS4" s="6"/>
      <c r="WIT4" s="6"/>
      <c r="WIU4" s="6"/>
      <c r="WIV4" s="6"/>
      <c r="WIW4" s="6"/>
      <c r="WIX4" s="6"/>
      <c r="WIY4" s="6"/>
      <c r="WIZ4" s="6"/>
      <c r="WJA4" s="6"/>
      <c r="WJB4" s="6"/>
      <c r="WJC4" s="6"/>
      <c r="WJD4" s="6"/>
      <c r="WJE4" s="6"/>
      <c r="WJF4" s="6"/>
      <c r="WJG4" s="6"/>
      <c r="WJH4" s="6"/>
      <c r="WJI4" s="6"/>
      <c r="WJJ4" s="6"/>
      <c r="WJK4" s="6"/>
      <c r="WJL4" s="6"/>
      <c r="WJM4" s="6"/>
      <c r="WJN4" s="6"/>
      <c r="WJO4" s="6"/>
      <c r="WJP4" s="6"/>
      <c r="WJQ4" s="6"/>
      <c r="WJR4" s="6"/>
      <c r="WJS4" s="6"/>
      <c r="WJT4" s="6"/>
      <c r="WJU4" s="6"/>
      <c r="WJV4" s="6"/>
      <c r="WJW4" s="6"/>
      <c r="WJX4" s="6"/>
      <c r="WJY4" s="6"/>
      <c r="WJZ4" s="6"/>
      <c r="WKA4" s="6"/>
      <c r="WKB4" s="6"/>
      <c r="WKC4" s="6"/>
      <c r="WKD4" s="6"/>
      <c r="WKE4" s="6"/>
      <c r="WKF4" s="6"/>
      <c r="WKG4" s="6"/>
      <c r="WKH4" s="6"/>
      <c r="WKI4" s="6"/>
      <c r="WKJ4" s="6"/>
      <c r="WKK4" s="6"/>
      <c r="WKL4" s="6"/>
      <c r="WKM4" s="6"/>
      <c r="WKN4" s="6"/>
      <c r="WKO4" s="6"/>
      <c r="WKP4" s="6"/>
      <c r="WKQ4" s="6"/>
      <c r="WKR4" s="6"/>
      <c r="WKS4" s="6"/>
      <c r="WKT4" s="6"/>
      <c r="WKU4" s="6"/>
      <c r="WKV4" s="6"/>
      <c r="WKW4" s="6"/>
      <c r="WKX4" s="6"/>
      <c r="WKY4" s="6"/>
      <c r="WKZ4" s="6"/>
      <c r="WLA4" s="6"/>
      <c r="WLB4" s="6"/>
      <c r="WLC4" s="6"/>
      <c r="WLD4" s="6"/>
      <c r="WLE4" s="6"/>
      <c r="WLF4" s="6"/>
      <c r="WLG4" s="6"/>
      <c r="WLH4" s="6"/>
      <c r="WLI4" s="6"/>
      <c r="WLJ4" s="6"/>
      <c r="WLK4" s="6"/>
      <c r="WLL4" s="6"/>
      <c r="WLM4" s="6"/>
      <c r="WLN4" s="6"/>
      <c r="WLO4" s="6"/>
      <c r="WLP4" s="6"/>
      <c r="WLQ4" s="6"/>
      <c r="WLR4" s="6"/>
      <c r="WLS4" s="6"/>
      <c r="WLT4" s="6"/>
      <c r="WLU4" s="6"/>
      <c r="WLV4" s="6"/>
      <c r="WLW4" s="6"/>
      <c r="WLX4" s="6"/>
      <c r="WLY4" s="6"/>
      <c r="WLZ4" s="6"/>
      <c r="WMA4" s="6"/>
      <c r="WMB4" s="6"/>
      <c r="WMC4" s="6"/>
      <c r="WMD4" s="6"/>
      <c r="WME4" s="6"/>
      <c r="WMF4" s="6"/>
      <c r="WMG4" s="6"/>
      <c r="WMH4" s="6"/>
      <c r="WMI4" s="6"/>
      <c r="WMJ4" s="6"/>
      <c r="WMK4" s="6"/>
      <c r="WML4" s="6"/>
      <c r="WMM4" s="6"/>
      <c r="WMN4" s="6"/>
      <c r="WMO4" s="6"/>
      <c r="WMP4" s="6"/>
      <c r="WMQ4" s="6"/>
      <c r="WMR4" s="6"/>
      <c r="WMS4" s="6"/>
      <c r="WMT4" s="6"/>
      <c r="WMU4" s="6"/>
      <c r="WMV4" s="6"/>
      <c r="WMW4" s="6"/>
      <c r="WMX4" s="6"/>
      <c r="WMY4" s="6"/>
      <c r="WMZ4" s="6"/>
      <c r="WNA4" s="6"/>
      <c r="WNB4" s="6"/>
      <c r="WNC4" s="6"/>
      <c r="WND4" s="6"/>
      <c r="WNE4" s="6"/>
      <c r="WNF4" s="6"/>
      <c r="WNG4" s="6"/>
      <c r="WNH4" s="6"/>
      <c r="WNI4" s="6"/>
      <c r="WNJ4" s="6"/>
      <c r="WNK4" s="6"/>
      <c r="WNL4" s="6"/>
      <c r="WNM4" s="6"/>
      <c r="WNN4" s="6"/>
      <c r="WNO4" s="6"/>
      <c r="WNP4" s="6"/>
      <c r="WNQ4" s="6"/>
      <c r="WNR4" s="6"/>
      <c r="WNS4" s="6"/>
      <c r="WNT4" s="6"/>
      <c r="WNU4" s="6"/>
      <c r="WNV4" s="6"/>
      <c r="WNW4" s="6"/>
      <c r="WNX4" s="6"/>
      <c r="WNY4" s="6"/>
      <c r="WNZ4" s="6"/>
      <c r="WOA4" s="6"/>
      <c r="WOB4" s="6"/>
      <c r="WOC4" s="6"/>
      <c r="WOD4" s="6"/>
      <c r="WOE4" s="6"/>
      <c r="WOF4" s="6"/>
      <c r="WOG4" s="6"/>
      <c r="WOH4" s="6"/>
      <c r="WOI4" s="6"/>
      <c r="WOJ4" s="6"/>
      <c r="WOK4" s="6"/>
      <c r="WOL4" s="6"/>
      <c r="WOM4" s="6"/>
      <c r="WON4" s="6"/>
      <c r="WOO4" s="6"/>
      <c r="WOP4" s="6"/>
      <c r="WOQ4" s="6"/>
      <c r="WOR4" s="6"/>
      <c r="WOS4" s="6"/>
      <c r="WOT4" s="6"/>
      <c r="WOU4" s="6"/>
      <c r="WOV4" s="6"/>
      <c r="WOW4" s="6"/>
      <c r="WOX4" s="6"/>
      <c r="WOY4" s="6"/>
      <c r="WOZ4" s="6"/>
      <c r="WPA4" s="6"/>
      <c r="WPB4" s="6"/>
      <c r="WPC4" s="6"/>
      <c r="WPD4" s="6"/>
      <c r="WPE4" s="6"/>
      <c r="WPF4" s="6"/>
      <c r="WPG4" s="6"/>
      <c r="WPH4" s="6"/>
      <c r="WPI4" s="6"/>
      <c r="WPJ4" s="6"/>
      <c r="WPK4" s="6"/>
      <c r="WPL4" s="6"/>
      <c r="WPM4" s="6"/>
      <c r="WPN4" s="6"/>
      <c r="WPO4" s="6"/>
      <c r="WPP4" s="6"/>
      <c r="WPQ4" s="6"/>
      <c r="WPR4" s="6"/>
      <c r="WPS4" s="6"/>
      <c r="WPT4" s="6"/>
      <c r="WPU4" s="6"/>
      <c r="WPV4" s="6"/>
      <c r="WPW4" s="6"/>
      <c r="WPX4" s="6"/>
      <c r="WPY4" s="6"/>
      <c r="WPZ4" s="6"/>
      <c r="WQA4" s="6"/>
      <c r="WQB4" s="6"/>
      <c r="WQC4" s="6"/>
      <c r="WQD4" s="6"/>
      <c r="WQE4" s="6"/>
      <c r="WQF4" s="6"/>
      <c r="WQG4" s="6"/>
      <c r="WQH4" s="6"/>
      <c r="WQI4" s="6"/>
      <c r="WQJ4" s="6"/>
      <c r="WQK4" s="6"/>
      <c r="WQL4" s="6"/>
      <c r="WQM4" s="6"/>
      <c r="WQN4" s="6"/>
      <c r="WQO4" s="6"/>
      <c r="WQP4" s="6"/>
      <c r="WQQ4" s="6"/>
      <c r="WQR4" s="6"/>
      <c r="WQS4" s="6"/>
      <c r="WQT4" s="6"/>
      <c r="WQU4" s="6"/>
      <c r="WQV4" s="6"/>
      <c r="WQW4" s="6"/>
      <c r="WQX4" s="6"/>
      <c r="WQY4" s="6"/>
      <c r="WQZ4" s="6"/>
      <c r="WRA4" s="6"/>
      <c r="WRB4" s="6"/>
      <c r="WRC4" s="6"/>
      <c r="WRD4" s="6"/>
      <c r="WRE4" s="6"/>
      <c r="WRF4" s="6"/>
      <c r="WRG4" s="6"/>
      <c r="WRH4" s="6"/>
      <c r="WRI4" s="6"/>
      <c r="WRJ4" s="6"/>
      <c r="WRK4" s="6"/>
      <c r="WRL4" s="6"/>
      <c r="WRM4" s="6"/>
      <c r="WRN4" s="6"/>
      <c r="WRO4" s="6"/>
      <c r="WRP4" s="6"/>
      <c r="WRQ4" s="6"/>
      <c r="WRR4" s="6"/>
      <c r="WRS4" s="6"/>
      <c r="WRT4" s="6"/>
      <c r="WRU4" s="6"/>
      <c r="WRV4" s="6"/>
      <c r="WRW4" s="6"/>
      <c r="WRX4" s="6"/>
      <c r="WRY4" s="6"/>
      <c r="WRZ4" s="6"/>
      <c r="WSA4" s="6"/>
      <c r="WSB4" s="6"/>
      <c r="WSC4" s="6"/>
      <c r="WSD4" s="6"/>
      <c r="WSE4" s="6"/>
      <c r="WSF4" s="6"/>
      <c r="WSG4" s="6"/>
      <c r="WSH4" s="6"/>
      <c r="WSI4" s="6"/>
      <c r="WSJ4" s="6"/>
      <c r="WSK4" s="6"/>
      <c r="WSL4" s="6"/>
      <c r="WSM4" s="6"/>
      <c r="WSN4" s="6"/>
      <c r="WSO4" s="6"/>
      <c r="WSP4" s="6"/>
      <c r="WSQ4" s="6"/>
      <c r="WSR4" s="6"/>
      <c r="WSS4" s="6"/>
      <c r="WST4" s="6"/>
      <c r="WSU4" s="6"/>
      <c r="WSV4" s="6"/>
      <c r="WSW4" s="6"/>
      <c r="WSX4" s="6"/>
      <c r="WSY4" s="6"/>
      <c r="WSZ4" s="6"/>
      <c r="WTA4" s="6"/>
      <c r="WTB4" s="6"/>
      <c r="WTC4" s="6"/>
      <c r="WTD4" s="6"/>
      <c r="WTE4" s="6"/>
      <c r="WTF4" s="6"/>
      <c r="WTG4" s="6"/>
      <c r="WTH4" s="6"/>
      <c r="WTI4" s="6"/>
      <c r="WTJ4" s="6"/>
      <c r="WTK4" s="6"/>
      <c r="WTL4" s="6"/>
      <c r="WTM4" s="6"/>
      <c r="WTN4" s="6"/>
      <c r="WTO4" s="6"/>
      <c r="WTP4" s="6"/>
      <c r="WTQ4" s="6"/>
      <c r="WTR4" s="6"/>
      <c r="WTS4" s="6"/>
      <c r="WTT4" s="6"/>
      <c r="WTU4" s="6"/>
      <c r="WTV4" s="6"/>
      <c r="WTW4" s="6"/>
      <c r="WTX4" s="6"/>
      <c r="WTY4" s="6"/>
      <c r="WTZ4" s="6"/>
      <c r="WUA4" s="6"/>
      <c r="WUB4" s="6"/>
      <c r="WUC4" s="6"/>
      <c r="WUD4" s="6"/>
      <c r="WUE4" s="6"/>
      <c r="WUF4" s="6"/>
      <c r="WUG4" s="6"/>
      <c r="WUH4" s="6"/>
      <c r="WUI4" s="6"/>
      <c r="WUJ4" s="6"/>
      <c r="WUK4" s="6"/>
      <c r="WUL4" s="6"/>
      <c r="WUM4" s="6"/>
      <c r="WUN4" s="6"/>
      <c r="WUO4" s="6"/>
      <c r="WUP4" s="6"/>
      <c r="WUQ4" s="6"/>
      <c r="WUR4" s="6"/>
      <c r="WUS4" s="6"/>
      <c r="WUT4" s="6"/>
      <c r="WUU4" s="6"/>
      <c r="WUV4" s="6"/>
      <c r="WUW4" s="6"/>
      <c r="WUX4" s="6"/>
      <c r="WUY4" s="6"/>
      <c r="WUZ4" s="6"/>
      <c r="WVA4" s="6"/>
      <c r="WVB4" s="6"/>
      <c r="WVC4" s="6"/>
      <c r="WVD4" s="6"/>
      <c r="WVE4" s="6"/>
      <c r="WVF4" s="6"/>
      <c r="WVG4" s="6"/>
      <c r="WVH4" s="6"/>
      <c r="WVI4" s="6"/>
      <c r="WVJ4" s="6"/>
      <c r="WVK4" s="6"/>
      <c r="WVL4" s="6"/>
      <c r="WVM4" s="6"/>
      <c r="WVN4" s="6"/>
      <c r="WVO4" s="6"/>
      <c r="WVP4" s="6"/>
      <c r="WVQ4" s="6"/>
      <c r="WVR4" s="6"/>
      <c r="WVS4" s="6"/>
      <c r="WVT4" s="6"/>
      <c r="WVU4" s="6"/>
      <c r="WVV4" s="6"/>
      <c r="WVW4" s="6"/>
      <c r="WVX4" s="6"/>
      <c r="WVY4" s="6"/>
      <c r="WVZ4" s="6"/>
      <c r="WWA4" s="6"/>
      <c r="WWB4" s="6"/>
      <c r="WWC4" s="6"/>
      <c r="WWD4" s="6"/>
      <c r="WWE4" s="6"/>
      <c r="WWF4" s="6"/>
      <c r="WWG4" s="6"/>
      <c r="WWH4" s="6"/>
      <c r="WWI4" s="6"/>
      <c r="WWJ4" s="6"/>
      <c r="WWK4" s="6"/>
      <c r="WWL4" s="6"/>
      <c r="WWM4" s="6"/>
      <c r="WWN4" s="6"/>
      <c r="WWO4" s="6"/>
      <c r="WWP4" s="6"/>
      <c r="WWQ4" s="6"/>
      <c r="WWR4" s="6"/>
      <c r="WWS4" s="6"/>
      <c r="WWT4" s="6"/>
      <c r="WWU4" s="6"/>
      <c r="WWV4" s="6"/>
      <c r="WWW4" s="6"/>
      <c r="WWX4" s="6"/>
      <c r="WWY4" s="6"/>
      <c r="WWZ4" s="6"/>
      <c r="WXA4" s="6"/>
      <c r="WXB4" s="6"/>
      <c r="WXC4" s="6"/>
      <c r="WXD4" s="6"/>
      <c r="WXE4" s="6"/>
      <c r="WXF4" s="6"/>
      <c r="WXG4" s="6"/>
      <c r="WXH4" s="6"/>
      <c r="WXI4" s="6"/>
      <c r="WXJ4" s="6"/>
      <c r="WXK4" s="6"/>
      <c r="WXL4" s="6"/>
      <c r="WXM4" s="6"/>
      <c r="WXN4" s="6"/>
      <c r="WXO4" s="6"/>
      <c r="WXP4" s="6"/>
      <c r="WXQ4" s="6"/>
      <c r="WXR4" s="6"/>
      <c r="WXS4" s="6"/>
      <c r="WXT4" s="6"/>
      <c r="WXU4" s="6"/>
      <c r="WXV4" s="6"/>
      <c r="WXW4" s="6"/>
      <c r="WXX4" s="6"/>
      <c r="WXY4" s="6"/>
      <c r="WXZ4" s="6"/>
      <c r="WYA4" s="6"/>
      <c r="WYB4" s="6"/>
      <c r="WYC4" s="6"/>
      <c r="WYD4" s="6"/>
      <c r="WYE4" s="6"/>
      <c r="WYF4" s="6"/>
      <c r="WYG4" s="6"/>
      <c r="WYH4" s="6"/>
      <c r="WYI4" s="6"/>
      <c r="WYJ4" s="6"/>
      <c r="WYK4" s="6"/>
      <c r="WYL4" s="6"/>
      <c r="WYM4" s="6"/>
      <c r="WYN4" s="6"/>
      <c r="WYO4" s="6"/>
      <c r="WYP4" s="6"/>
      <c r="WYQ4" s="6"/>
      <c r="WYR4" s="6"/>
      <c r="WYS4" s="6"/>
      <c r="WYT4" s="6"/>
      <c r="WYU4" s="6"/>
      <c r="WYV4" s="6"/>
      <c r="WYW4" s="6"/>
      <c r="WYX4" s="6"/>
      <c r="WYY4" s="6"/>
      <c r="WYZ4" s="6"/>
      <c r="WZA4" s="6"/>
      <c r="WZB4" s="6"/>
      <c r="WZC4" s="6"/>
      <c r="WZD4" s="6"/>
      <c r="WZE4" s="6"/>
      <c r="WZF4" s="6"/>
      <c r="WZG4" s="6"/>
      <c r="WZH4" s="6"/>
      <c r="WZI4" s="6"/>
      <c r="WZJ4" s="6"/>
      <c r="WZK4" s="6"/>
      <c r="WZL4" s="6"/>
      <c r="WZM4" s="6"/>
      <c r="WZN4" s="6"/>
      <c r="WZO4" s="6"/>
      <c r="WZP4" s="6"/>
      <c r="WZQ4" s="6"/>
      <c r="WZR4" s="6"/>
      <c r="WZS4" s="6"/>
      <c r="WZT4" s="6"/>
      <c r="WZU4" s="6"/>
      <c r="WZV4" s="6"/>
      <c r="WZW4" s="6"/>
      <c r="WZX4" s="6"/>
      <c r="WZY4" s="6"/>
      <c r="WZZ4" s="6"/>
      <c r="XAA4" s="6"/>
      <c r="XAB4" s="6"/>
      <c r="XAC4" s="6"/>
      <c r="XAD4" s="6"/>
      <c r="XAE4" s="6"/>
      <c r="XAF4" s="6"/>
      <c r="XAG4" s="6"/>
      <c r="XAH4" s="6"/>
      <c r="XAI4" s="6"/>
      <c r="XAJ4" s="6"/>
      <c r="XAK4" s="6"/>
      <c r="XAL4" s="6"/>
      <c r="XAM4" s="6"/>
      <c r="XAN4" s="6"/>
      <c r="XAO4" s="6"/>
      <c r="XAP4" s="6"/>
      <c r="XAQ4" s="6"/>
      <c r="XAR4" s="6"/>
      <c r="XAS4" s="6"/>
      <c r="XAT4" s="6"/>
      <c r="XAU4" s="6"/>
      <c r="XAV4" s="6"/>
      <c r="XAW4" s="6"/>
      <c r="XAX4" s="6"/>
      <c r="XAY4" s="6"/>
      <c r="XAZ4" s="6"/>
      <c r="XBA4" s="6"/>
      <c r="XBB4" s="6"/>
      <c r="XBC4" s="6"/>
      <c r="XBD4" s="6"/>
      <c r="XBE4" s="6"/>
      <c r="XBF4" s="6"/>
      <c r="XBG4" s="6"/>
      <c r="XBH4" s="6"/>
      <c r="XBI4" s="6"/>
      <c r="XBJ4" s="6"/>
      <c r="XBK4" s="6"/>
      <c r="XBL4" s="6"/>
      <c r="XBM4" s="6"/>
      <c r="XBN4" s="6"/>
      <c r="XBO4" s="6"/>
      <c r="XBP4" s="6"/>
      <c r="XBQ4" s="6"/>
      <c r="XBR4" s="6"/>
      <c r="XBS4" s="6"/>
      <c r="XBT4" s="6"/>
      <c r="XBU4" s="6"/>
      <c r="XBV4" s="6"/>
      <c r="XBW4" s="6"/>
      <c r="XBX4" s="6"/>
      <c r="XBY4" s="6"/>
      <c r="XBZ4" s="6"/>
      <c r="XCA4" s="6"/>
      <c r="XCB4" s="6"/>
      <c r="XCC4" s="6"/>
      <c r="XCD4" s="6"/>
      <c r="XCE4" s="6"/>
      <c r="XCF4" s="6"/>
      <c r="XCG4" s="6"/>
      <c r="XCH4" s="6"/>
      <c r="XCI4" s="6"/>
      <c r="XCJ4" s="6"/>
      <c r="XCK4" s="6"/>
      <c r="XCL4" s="6"/>
      <c r="XCM4" s="6"/>
      <c r="XCN4" s="6"/>
      <c r="XCO4" s="6"/>
      <c r="XCP4" s="6"/>
      <c r="XCQ4" s="6"/>
      <c r="XCR4" s="6"/>
      <c r="XCS4" s="6"/>
      <c r="XCT4" s="6"/>
      <c r="XCU4" s="6"/>
      <c r="XCV4" s="6"/>
      <c r="XCW4" s="6"/>
      <c r="XCX4" s="6"/>
      <c r="XCY4" s="6"/>
      <c r="XCZ4" s="6"/>
      <c r="XDA4" s="6"/>
      <c r="XDB4" s="6"/>
      <c r="XDC4" s="6"/>
      <c r="XDD4" s="6"/>
      <c r="XDE4" s="6"/>
      <c r="XDF4" s="6"/>
      <c r="XDG4" s="6"/>
      <c r="XDH4" s="6"/>
      <c r="XDI4" s="6"/>
      <c r="XDJ4" s="6"/>
      <c r="XDK4" s="6"/>
      <c r="XDL4" s="6"/>
      <c r="XDM4" s="6"/>
      <c r="XDN4" s="6"/>
      <c r="XDO4" s="6"/>
      <c r="XDP4" s="6"/>
      <c r="XDQ4" s="6"/>
      <c r="XDR4" s="6"/>
      <c r="XDS4" s="6"/>
      <c r="XDT4" s="6"/>
      <c r="XDU4" s="6"/>
      <c r="XDV4" s="6"/>
      <c r="XDW4" s="6"/>
      <c r="XDX4" s="6"/>
      <c r="XDY4" s="6"/>
      <c r="XDZ4" s="6"/>
      <c r="XEA4" s="6"/>
      <c r="XEB4" s="6"/>
      <c r="XEC4" s="6"/>
      <c r="XED4" s="6"/>
      <c r="XEE4" s="6"/>
      <c r="XEF4" s="6"/>
      <c r="XEG4" s="6"/>
      <c r="XEH4" s="6"/>
      <c r="XEI4" s="6"/>
      <c r="XEJ4" s="6"/>
      <c r="XEK4" s="6"/>
      <c r="XEL4" s="6"/>
      <c r="XEM4" s="6"/>
      <c r="XEN4" s="6"/>
      <c r="XEO4" s="6"/>
      <c r="XEP4" s="6"/>
      <c r="XEQ4" s="6"/>
      <c r="XER4" s="6"/>
      <c r="XES4" s="6"/>
      <c r="XET4" s="6"/>
      <c r="XEU4" s="6"/>
      <c r="XEV4" s="6"/>
      <c r="XEW4" s="6"/>
      <c r="XEX4" s="6"/>
      <c r="XEY4" s="6"/>
      <c r="XEZ4" s="6"/>
      <c r="XFA4" s="6"/>
    </row>
    <row r="5" spans="1:16381" s="168" customFormat="1" ht="28.5">
      <c r="A5" s="291" t="s">
        <v>81</v>
      </c>
      <c r="B5" s="291"/>
      <c r="C5" s="291"/>
      <c r="D5" s="291"/>
      <c r="E5" s="291"/>
      <c r="F5" s="291"/>
      <c r="G5" s="291"/>
      <c r="H5" s="291"/>
      <c r="I5" s="167">
        <v>672450.19571428571</v>
      </c>
      <c r="J5" s="167">
        <v>67245.019571428595</v>
      </c>
      <c r="K5" s="167">
        <v>605205.17614285706</v>
      </c>
      <c r="L5" s="167">
        <v>3804.69</v>
      </c>
      <c r="M5" s="167">
        <v>3804.69</v>
      </c>
      <c r="N5" s="167">
        <v>3804.69</v>
      </c>
      <c r="O5" s="167">
        <v>3804.69</v>
      </c>
      <c r="P5" s="167">
        <v>3804.69</v>
      </c>
      <c r="Q5" s="167">
        <v>3804.69</v>
      </c>
      <c r="R5" s="167">
        <v>3804.69</v>
      </c>
      <c r="S5" s="167">
        <v>6827.71</v>
      </c>
      <c r="T5" s="167">
        <v>7241.59</v>
      </c>
      <c r="U5" s="167">
        <v>9607.880000000001</v>
      </c>
      <c r="V5" s="167">
        <v>26293.55</v>
      </c>
      <c r="W5" s="167">
        <v>32336.929999999997</v>
      </c>
      <c r="X5" s="167">
        <v>32336.929999999997</v>
      </c>
      <c r="Y5" s="167">
        <v>32336.929999999997</v>
      </c>
      <c r="Z5" s="167">
        <v>43950.11</v>
      </c>
      <c r="AA5" s="167">
        <v>-48169.209999999992</v>
      </c>
      <c r="AB5" s="167">
        <v>23890.29</v>
      </c>
      <c r="AC5" s="167">
        <v>25350.68</v>
      </c>
      <c r="AD5" s="167">
        <v>32574.230000000003</v>
      </c>
      <c r="AE5" s="167">
        <v>-1394.2399999999998</v>
      </c>
      <c r="AF5" s="167">
        <v>39160.379999999997</v>
      </c>
      <c r="AG5" s="167">
        <v>0</v>
      </c>
      <c r="AH5" s="167">
        <v>36752.199999999997</v>
      </c>
      <c r="AI5" s="167">
        <v>27282.120000000003</v>
      </c>
      <c r="AJ5" s="167">
        <v>23015.269999999997</v>
      </c>
      <c r="AK5" s="167">
        <v>32622.929999999993</v>
      </c>
      <c r="AL5" s="167">
        <v>16314.766</v>
      </c>
      <c r="AM5" s="167">
        <v>424963.87599999981</v>
      </c>
      <c r="AN5" s="167">
        <v>247486.31971428567</v>
      </c>
      <c r="AO5" s="5"/>
      <c r="AP5" s="34"/>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c r="XEB5" s="5"/>
      <c r="XEC5" s="5"/>
      <c r="XED5" s="5"/>
      <c r="XEE5" s="5"/>
      <c r="XEF5" s="5"/>
      <c r="XEG5" s="5"/>
      <c r="XEH5" s="5"/>
      <c r="XEI5" s="5"/>
      <c r="XEJ5" s="5"/>
      <c r="XEK5" s="5"/>
      <c r="XEL5" s="5"/>
      <c r="XEM5" s="5"/>
      <c r="XEN5" s="5"/>
      <c r="XEO5" s="5"/>
      <c r="XEP5" s="5"/>
      <c r="XEQ5" s="5"/>
      <c r="XER5" s="5"/>
      <c r="XES5" s="5"/>
      <c r="XET5" s="5"/>
      <c r="XEU5" s="5"/>
      <c r="XEV5" s="5"/>
      <c r="XEW5" s="5"/>
      <c r="XEX5" s="5"/>
      <c r="XEY5" s="5"/>
      <c r="XEZ5" s="5"/>
      <c r="XFA5" s="5"/>
    </row>
    <row r="6" spans="1:16381" s="168" customFormat="1" ht="28.5">
      <c r="A6" s="291" t="s">
        <v>420</v>
      </c>
      <c r="B6" s="291"/>
      <c r="C6" s="291"/>
      <c r="D6" s="291"/>
      <c r="E6" s="291"/>
      <c r="F6" s="291"/>
      <c r="G6" s="291"/>
      <c r="H6" s="291"/>
      <c r="I6" s="167">
        <v>1435561.9300000004</v>
      </c>
      <c r="J6" s="167">
        <v>143556.19300000006</v>
      </c>
      <c r="K6" s="167">
        <v>1292005.7370000025</v>
      </c>
      <c r="L6" s="167">
        <v>0</v>
      </c>
      <c r="M6" s="167">
        <v>0</v>
      </c>
      <c r="N6" s="167">
        <v>0</v>
      </c>
      <c r="O6" s="167">
        <v>0</v>
      </c>
      <c r="P6" s="167">
        <v>900.42000000000007</v>
      </c>
      <c r="Q6" s="167">
        <v>4868.3999999999996</v>
      </c>
      <c r="R6" s="167">
        <v>3274.81</v>
      </c>
      <c r="S6" s="167">
        <v>3614.96</v>
      </c>
      <c r="T6" s="167">
        <v>2678.7299999999996</v>
      </c>
      <c r="U6" s="167">
        <v>2572.14</v>
      </c>
      <c r="V6" s="167">
        <v>8743.82</v>
      </c>
      <c r="W6" s="167">
        <v>19630.63</v>
      </c>
      <c r="X6" s="167">
        <v>21175.569999999985</v>
      </c>
      <c r="Y6" s="167">
        <v>37600.049999999981</v>
      </c>
      <c r="Z6" s="167">
        <v>88502.722999999896</v>
      </c>
      <c r="AA6" s="167">
        <v>-308.28999999999996</v>
      </c>
      <c r="AB6" s="167">
        <v>53822.839999999887</v>
      </c>
      <c r="AC6" s="167">
        <v>85189.079999999958</v>
      </c>
      <c r="AD6" s="167">
        <v>206374.43999999986</v>
      </c>
      <c r="AE6" s="167">
        <v>9609.630000000001</v>
      </c>
      <c r="AF6" s="167">
        <v>136293.06000000017</v>
      </c>
      <c r="AG6" s="167">
        <v>-849.68999999999994</v>
      </c>
      <c r="AH6" s="167">
        <v>126386.51000000004</v>
      </c>
      <c r="AI6" s="167">
        <v>77900.009999999907</v>
      </c>
      <c r="AJ6" s="167">
        <v>51282.069999999985</v>
      </c>
      <c r="AK6" s="167">
        <v>72507.859999999841</v>
      </c>
      <c r="AL6" s="167">
        <v>36437.249999999978</v>
      </c>
      <c r="AM6" s="167">
        <v>1048207.0230000035</v>
      </c>
      <c r="AN6" s="167">
        <v>367061.40700000018</v>
      </c>
      <c r="AO6" s="7"/>
      <c r="AP6" s="34"/>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c r="XEG6" s="7"/>
      <c r="XEH6" s="7"/>
      <c r="XEI6" s="7"/>
      <c r="XEJ6" s="7"/>
      <c r="XEK6" s="7"/>
      <c r="XEL6" s="7"/>
      <c r="XEM6" s="7"/>
      <c r="XEN6" s="7"/>
      <c r="XEO6" s="7"/>
      <c r="XEP6" s="7"/>
      <c r="XEQ6" s="7"/>
      <c r="XER6" s="7"/>
      <c r="XES6" s="7"/>
      <c r="XET6" s="7"/>
      <c r="XEU6" s="7"/>
      <c r="XEV6" s="7"/>
      <c r="XEW6" s="7"/>
      <c r="XEX6" s="7"/>
      <c r="XEY6" s="7"/>
      <c r="XEZ6" s="7"/>
      <c r="XFA6" s="7"/>
    </row>
    <row r="7" spans="1:16381" s="168" customFormat="1" ht="28.5">
      <c r="A7" s="291" t="s">
        <v>2389</v>
      </c>
      <c r="B7" s="291"/>
      <c r="C7" s="291"/>
      <c r="D7" s="291"/>
      <c r="E7" s="291"/>
      <c r="F7" s="291"/>
      <c r="G7" s="291"/>
      <c r="H7" s="291"/>
      <c r="I7" s="167">
        <v>842.92</v>
      </c>
      <c r="J7" s="167">
        <v>84.292000000000002</v>
      </c>
      <c r="K7" s="167">
        <v>758.62799999999993</v>
      </c>
      <c r="L7" s="167">
        <v>0</v>
      </c>
      <c r="M7" s="167">
        <v>0</v>
      </c>
      <c r="N7" s="167">
        <v>0</v>
      </c>
      <c r="O7" s="167">
        <v>0</v>
      </c>
      <c r="P7" s="167">
        <v>0</v>
      </c>
      <c r="Q7" s="167">
        <v>0</v>
      </c>
      <c r="R7" s="167">
        <v>0</v>
      </c>
      <c r="S7" s="167">
        <v>0</v>
      </c>
      <c r="T7" s="167">
        <v>0</v>
      </c>
      <c r="U7" s="167">
        <v>0</v>
      </c>
      <c r="V7" s="167">
        <v>0</v>
      </c>
      <c r="W7" s="167">
        <v>0</v>
      </c>
      <c r="X7" s="167">
        <v>0</v>
      </c>
      <c r="Y7" s="167">
        <v>0</v>
      </c>
      <c r="Z7" s="167">
        <v>0</v>
      </c>
      <c r="AA7" s="167">
        <v>0</v>
      </c>
      <c r="AB7" s="167">
        <v>0</v>
      </c>
      <c r="AC7" s="167">
        <v>0</v>
      </c>
      <c r="AD7" s="167">
        <v>0</v>
      </c>
      <c r="AE7" s="167">
        <v>0</v>
      </c>
      <c r="AF7" s="167">
        <v>0</v>
      </c>
      <c r="AG7" s="167">
        <v>0</v>
      </c>
      <c r="AH7" s="167">
        <v>0</v>
      </c>
      <c r="AI7" s="167">
        <v>0</v>
      </c>
      <c r="AJ7" s="167">
        <v>0</v>
      </c>
      <c r="AK7" s="167">
        <v>0</v>
      </c>
      <c r="AL7" s="167">
        <v>0</v>
      </c>
      <c r="AM7" s="167">
        <v>0</v>
      </c>
      <c r="AN7" s="167">
        <v>842.92</v>
      </c>
      <c r="AO7" s="157"/>
      <c r="AP7" s="158"/>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c r="BX7" s="157"/>
      <c r="BY7" s="157"/>
      <c r="BZ7" s="157"/>
      <c r="CA7" s="157"/>
      <c r="CB7" s="157"/>
      <c r="CC7" s="157"/>
      <c r="CD7" s="157"/>
      <c r="CE7" s="157"/>
      <c r="CF7" s="157"/>
      <c r="CG7" s="157"/>
      <c r="CH7" s="157"/>
      <c r="CI7" s="157"/>
      <c r="CJ7" s="157"/>
      <c r="CK7" s="157"/>
      <c r="CL7" s="157"/>
      <c r="CM7" s="157"/>
      <c r="CN7" s="157"/>
      <c r="CO7" s="157"/>
      <c r="CP7" s="157"/>
      <c r="CQ7" s="157"/>
      <c r="CR7" s="157"/>
      <c r="CS7" s="157"/>
      <c r="CT7" s="157"/>
      <c r="CU7" s="157"/>
      <c r="CV7" s="157"/>
      <c r="CW7" s="157"/>
      <c r="CX7" s="157"/>
      <c r="CY7" s="157"/>
      <c r="CZ7" s="157"/>
      <c r="DA7" s="157"/>
      <c r="DB7" s="157"/>
      <c r="DC7" s="157"/>
      <c r="DD7" s="157"/>
      <c r="DE7" s="157"/>
      <c r="DF7" s="157"/>
      <c r="DG7" s="157"/>
      <c r="DH7" s="157"/>
      <c r="DI7" s="157"/>
      <c r="DJ7" s="157"/>
      <c r="DK7" s="157"/>
      <c r="DL7" s="157"/>
      <c r="DM7" s="157"/>
      <c r="DN7" s="157"/>
      <c r="DO7" s="157"/>
      <c r="DP7" s="157"/>
      <c r="DQ7" s="157"/>
      <c r="DR7" s="157"/>
      <c r="DS7" s="157"/>
      <c r="DT7" s="157"/>
      <c r="DU7" s="157"/>
      <c r="DV7" s="157"/>
      <c r="DW7" s="157"/>
      <c r="DX7" s="157"/>
      <c r="DY7" s="157"/>
      <c r="DZ7" s="157"/>
      <c r="EA7" s="157"/>
      <c r="EB7" s="157"/>
      <c r="EC7" s="157"/>
      <c r="ED7" s="157"/>
      <c r="EE7" s="157"/>
      <c r="EF7" s="157"/>
      <c r="EG7" s="157"/>
      <c r="EH7" s="157"/>
      <c r="EI7" s="157"/>
      <c r="EJ7" s="157"/>
      <c r="EK7" s="157"/>
      <c r="EL7" s="157"/>
      <c r="EM7" s="157"/>
      <c r="EN7" s="157"/>
      <c r="EO7" s="157"/>
      <c r="EP7" s="157"/>
      <c r="EQ7" s="157"/>
      <c r="ER7" s="157"/>
      <c r="ES7" s="157"/>
      <c r="ET7" s="157"/>
      <c r="EU7" s="157"/>
      <c r="EV7" s="157"/>
      <c r="EW7" s="157"/>
      <c r="EX7" s="157"/>
      <c r="EY7" s="157"/>
      <c r="EZ7" s="157"/>
      <c r="FA7" s="157"/>
      <c r="FB7" s="157"/>
      <c r="FC7" s="157"/>
      <c r="FD7" s="157"/>
      <c r="FE7" s="157"/>
      <c r="FF7" s="157"/>
      <c r="FG7" s="157"/>
      <c r="FH7" s="157"/>
      <c r="FI7" s="157"/>
      <c r="FJ7" s="157"/>
      <c r="FK7" s="157"/>
      <c r="FL7" s="157"/>
      <c r="FM7" s="157"/>
      <c r="FN7" s="157"/>
      <c r="FO7" s="157"/>
      <c r="FP7" s="157"/>
      <c r="FQ7" s="157"/>
      <c r="FR7" s="157"/>
      <c r="FS7" s="157"/>
      <c r="FT7" s="157"/>
      <c r="FU7" s="157"/>
      <c r="FV7" s="157"/>
      <c r="FW7" s="157"/>
      <c r="FX7" s="157"/>
      <c r="FY7" s="157"/>
      <c r="FZ7" s="157"/>
      <c r="GA7" s="157"/>
      <c r="GB7" s="157"/>
      <c r="GC7" s="157"/>
      <c r="GD7" s="157"/>
      <c r="GE7" s="157"/>
      <c r="GF7" s="157"/>
      <c r="GG7" s="157"/>
      <c r="GH7" s="157"/>
      <c r="GI7" s="157"/>
      <c r="GJ7" s="157"/>
      <c r="GK7" s="157"/>
      <c r="GL7" s="157"/>
      <c r="GM7" s="157"/>
      <c r="GN7" s="157"/>
      <c r="GO7" s="157"/>
      <c r="GP7" s="157"/>
      <c r="GQ7" s="157"/>
      <c r="GR7" s="157"/>
      <c r="GS7" s="157"/>
      <c r="GT7" s="157"/>
      <c r="GU7" s="157"/>
      <c r="GV7" s="157"/>
      <c r="GW7" s="157"/>
      <c r="GX7" s="157"/>
      <c r="GY7" s="157"/>
      <c r="GZ7" s="157"/>
      <c r="HA7" s="157"/>
      <c r="HB7" s="157"/>
      <c r="HC7" s="157"/>
      <c r="HD7" s="157"/>
      <c r="HE7" s="157"/>
      <c r="HF7" s="157"/>
      <c r="HG7" s="157"/>
      <c r="HH7" s="157"/>
      <c r="HI7" s="157"/>
      <c r="HJ7" s="157"/>
      <c r="HK7" s="157"/>
      <c r="HL7" s="157"/>
      <c r="HM7" s="157"/>
      <c r="HN7" s="157"/>
      <c r="HO7" s="157"/>
      <c r="HP7" s="157"/>
      <c r="HQ7" s="157"/>
      <c r="HR7" s="157"/>
      <c r="HS7" s="157"/>
      <c r="HT7" s="157"/>
      <c r="HU7" s="157"/>
      <c r="HV7" s="157"/>
      <c r="HW7" s="157"/>
      <c r="HX7" s="157"/>
      <c r="HY7" s="157"/>
      <c r="HZ7" s="157"/>
      <c r="IA7" s="157"/>
      <c r="IB7" s="157"/>
      <c r="IC7" s="157"/>
      <c r="ID7" s="157"/>
      <c r="IE7" s="157"/>
      <c r="IF7" s="157"/>
      <c r="IG7" s="157"/>
      <c r="IH7" s="157"/>
      <c r="II7" s="157"/>
      <c r="IJ7" s="157"/>
      <c r="IK7" s="157"/>
      <c r="IL7" s="157"/>
      <c r="IM7" s="157"/>
      <c r="IN7" s="157"/>
      <c r="IO7" s="157"/>
      <c r="IP7" s="157"/>
      <c r="IQ7" s="157"/>
      <c r="IR7" s="157"/>
      <c r="IS7" s="157"/>
      <c r="IT7" s="157"/>
      <c r="IU7" s="157"/>
      <c r="IV7" s="157"/>
      <c r="IW7" s="157"/>
      <c r="IX7" s="157"/>
      <c r="IY7" s="157"/>
      <c r="IZ7" s="157"/>
      <c r="JA7" s="157"/>
      <c r="JB7" s="157"/>
      <c r="JC7" s="157"/>
      <c r="JD7" s="157"/>
      <c r="JE7" s="157"/>
      <c r="JF7" s="157"/>
      <c r="JG7" s="157"/>
      <c r="JH7" s="157"/>
      <c r="JI7" s="157"/>
      <c r="JJ7" s="157"/>
      <c r="JK7" s="157"/>
      <c r="JL7" s="157"/>
      <c r="JM7" s="157"/>
      <c r="JN7" s="157"/>
      <c r="JO7" s="157"/>
      <c r="JP7" s="157"/>
      <c r="JQ7" s="157"/>
      <c r="JR7" s="157"/>
      <c r="JS7" s="157"/>
      <c r="JT7" s="157"/>
      <c r="JU7" s="157"/>
      <c r="JV7" s="157"/>
      <c r="JW7" s="157"/>
      <c r="JX7" s="157"/>
      <c r="JY7" s="157"/>
      <c r="JZ7" s="157"/>
      <c r="KA7" s="157"/>
      <c r="KB7" s="157"/>
      <c r="KC7" s="157"/>
      <c r="KD7" s="157"/>
      <c r="KE7" s="157"/>
      <c r="KF7" s="157"/>
      <c r="KG7" s="157"/>
      <c r="KH7" s="157"/>
      <c r="KI7" s="157"/>
      <c r="KJ7" s="157"/>
      <c r="KK7" s="157"/>
      <c r="KL7" s="157"/>
      <c r="KM7" s="157"/>
      <c r="KN7" s="157"/>
      <c r="KO7" s="157"/>
      <c r="KP7" s="157"/>
      <c r="KQ7" s="157"/>
      <c r="KR7" s="157"/>
      <c r="KS7" s="157"/>
      <c r="KT7" s="157"/>
      <c r="KU7" s="157"/>
      <c r="KV7" s="157"/>
      <c r="KW7" s="157"/>
      <c r="KX7" s="157"/>
      <c r="KY7" s="157"/>
      <c r="KZ7" s="157"/>
      <c r="LA7" s="157"/>
      <c r="LB7" s="157"/>
      <c r="LC7" s="157"/>
      <c r="LD7" s="157"/>
      <c r="LE7" s="157"/>
      <c r="LF7" s="157"/>
      <c r="LG7" s="157"/>
      <c r="LH7" s="157"/>
      <c r="LI7" s="157"/>
      <c r="LJ7" s="157"/>
      <c r="LK7" s="157"/>
      <c r="LL7" s="157"/>
      <c r="LM7" s="157"/>
      <c r="LN7" s="157"/>
      <c r="LO7" s="157"/>
      <c r="LP7" s="157"/>
      <c r="LQ7" s="157"/>
      <c r="LR7" s="157"/>
      <c r="LS7" s="157"/>
      <c r="LT7" s="157"/>
      <c r="LU7" s="157"/>
      <c r="LV7" s="157"/>
      <c r="LW7" s="157"/>
      <c r="LX7" s="157"/>
      <c r="LY7" s="157"/>
      <c r="LZ7" s="157"/>
      <c r="MA7" s="157"/>
      <c r="MB7" s="157"/>
      <c r="MC7" s="157"/>
      <c r="MD7" s="157"/>
      <c r="ME7" s="157"/>
      <c r="MF7" s="157"/>
      <c r="MG7" s="157"/>
      <c r="MH7" s="157"/>
      <c r="MI7" s="157"/>
      <c r="MJ7" s="157"/>
      <c r="MK7" s="157"/>
      <c r="ML7" s="157"/>
      <c r="MM7" s="157"/>
      <c r="MN7" s="157"/>
      <c r="MO7" s="157"/>
      <c r="MP7" s="157"/>
      <c r="MQ7" s="157"/>
      <c r="MR7" s="157"/>
      <c r="MS7" s="157"/>
      <c r="MT7" s="157"/>
      <c r="MU7" s="157"/>
      <c r="MV7" s="157"/>
      <c r="MW7" s="157"/>
      <c r="MX7" s="157"/>
      <c r="MY7" s="157"/>
      <c r="MZ7" s="157"/>
      <c r="NA7" s="157"/>
      <c r="NB7" s="157"/>
      <c r="NC7" s="157"/>
      <c r="ND7" s="157"/>
      <c r="NE7" s="157"/>
      <c r="NF7" s="157"/>
      <c r="NG7" s="157"/>
      <c r="NH7" s="157"/>
      <c r="NI7" s="157"/>
      <c r="NJ7" s="157"/>
      <c r="NK7" s="157"/>
      <c r="NL7" s="157"/>
      <c r="NM7" s="157"/>
      <c r="NN7" s="157"/>
      <c r="NO7" s="157"/>
      <c r="NP7" s="157"/>
      <c r="NQ7" s="157"/>
      <c r="NR7" s="157"/>
      <c r="NS7" s="157"/>
      <c r="NT7" s="157"/>
      <c r="NU7" s="157"/>
      <c r="NV7" s="157"/>
      <c r="NW7" s="157"/>
      <c r="NX7" s="157"/>
      <c r="NY7" s="157"/>
      <c r="NZ7" s="157"/>
      <c r="OA7" s="157"/>
      <c r="OB7" s="157"/>
      <c r="OC7" s="157"/>
      <c r="OD7" s="157"/>
      <c r="OE7" s="157"/>
      <c r="OF7" s="157"/>
      <c r="OG7" s="157"/>
      <c r="OH7" s="157"/>
      <c r="OI7" s="157"/>
      <c r="OJ7" s="157"/>
      <c r="OK7" s="157"/>
      <c r="OL7" s="157"/>
      <c r="OM7" s="157"/>
      <c r="ON7" s="157"/>
      <c r="OO7" s="157"/>
      <c r="OP7" s="157"/>
      <c r="OQ7" s="157"/>
      <c r="OR7" s="157"/>
      <c r="OS7" s="157"/>
      <c r="OT7" s="157"/>
      <c r="OU7" s="157"/>
      <c r="OV7" s="157"/>
      <c r="OW7" s="157"/>
      <c r="OX7" s="157"/>
      <c r="OY7" s="157"/>
      <c r="OZ7" s="157"/>
      <c r="PA7" s="157"/>
      <c r="PB7" s="157"/>
      <c r="PC7" s="157"/>
      <c r="PD7" s="157"/>
      <c r="PE7" s="157"/>
      <c r="PF7" s="157"/>
      <c r="PG7" s="157"/>
      <c r="PH7" s="157"/>
      <c r="PI7" s="157"/>
      <c r="PJ7" s="157"/>
      <c r="PK7" s="157"/>
      <c r="PL7" s="157"/>
      <c r="PM7" s="157"/>
      <c r="PN7" s="157"/>
      <c r="PO7" s="157"/>
      <c r="PP7" s="157"/>
      <c r="PQ7" s="157"/>
      <c r="PR7" s="157"/>
      <c r="PS7" s="157"/>
      <c r="PT7" s="157"/>
      <c r="PU7" s="157"/>
      <c r="PV7" s="157"/>
      <c r="PW7" s="157"/>
      <c r="PX7" s="157"/>
      <c r="PY7" s="157"/>
      <c r="PZ7" s="157"/>
      <c r="QA7" s="157"/>
      <c r="QB7" s="157"/>
      <c r="QC7" s="157"/>
      <c r="QD7" s="157"/>
      <c r="QE7" s="157"/>
      <c r="QF7" s="157"/>
      <c r="QG7" s="157"/>
      <c r="QH7" s="157"/>
      <c r="QI7" s="157"/>
      <c r="QJ7" s="157"/>
      <c r="QK7" s="157"/>
      <c r="QL7" s="157"/>
      <c r="QM7" s="157"/>
      <c r="QN7" s="157"/>
      <c r="QO7" s="157"/>
      <c r="QP7" s="157"/>
      <c r="QQ7" s="157"/>
      <c r="QR7" s="157"/>
      <c r="QS7" s="157"/>
      <c r="QT7" s="157"/>
      <c r="QU7" s="157"/>
      <c r="QV7" s="157"/>
      <c r="QW7" s="157"/>
      <c r="QX7" s="157"/>
      <c r="QY7" s="157"/>
      <c r="QZ7" s="157"/>
      <c r="RA7" s="157"/>
      <c r="RB7" s="157"/>
      <c r="RC7" s="157"/>
      <c r="RD7" s="157"/>
      <c r="RE7" s="157"/>
      <c r="RF7" s="157"/>
      <c r="RG7" s="157"/>
      <c r="RH7" s="157"/>
      <c r="RI7" s="157"/>
      <c r="RJ7" s="157"/>
      <c r="RK7" s="157"/>
      <c r="RL7" s="157"/>
      <c r="RM7" s="157"/>
      <c r="RN7" s="157"/>
      <c r="RO7" s="157"/>
      <c r="RP7" s="157"/>
      <c r="RQ7" s="157"/>
      <c r="RR7" s="157"/>
      <c r="RS7" s="157"/>
      <c r="RT7" s="157"/>
      <c r="RU7" s="157"/>
      <c r="RV7" s="157"/>
      <c r="RW7" s="157"/>
      <c r="RX7" s="157"/>
      <c r="RY7" s="157"/>
      <c r="RZ7" s="157"/>
      <c r="SA7" s="157"/>
      <c r="SB7" s="157"/>
      <c r="SC7" s="157"/>
      <c r="SD7" s="157"/>
      <c r="SE7" s="157"/>
      <c r="SF7" s="157"/>
      <c r="SG7" s="157"/>
      <c r="SH7" s="157"/>
      <c r="SI7" s="157"/>
      <c r="SJ7" s="157"/>
      <c r="SK7" s="157"/>
      <c r="SL7" s="157"/>
      <c r="SM7" s="157"/>
      <c r="SN7" s="157"/>
      <c r="SO7" s="157"/>
      <c r="SP7" s="157"/>
      <c r="SQ7" s="157"/>
      <c r="SR7" s="157"/>
      <c r="SS7" s="157"/>
      <c r="ST7" s="157"/>
      <c r="SU7" s="157"/>
      <c r="SV7" s="157"/>
      <c r="SW7" s="157"/>
      <c r="SX7" s="157"/>
      <c r="SY7" s="157"/>
      <c r="SZ7" s="157"/>
      <c r="TA7" s="157"/>
      <c r="TB7" s="157"/>
      <c r="TC7" s="157"/>
      <c r="TD7" s="157"/>
      <c r="TE7" s="157"/>
      <c r="TF7" s="157"/>
      <c r="TG7" s="157"/>
      <c r="TH7" s="157"/>
      <c r="TI7" s="157"/>
      <c r="TJ7" s="157"/>
      <c r="TK7" s="157"/>
      <c r="TL7" s="157"/>
      <c r="TM7" s="157"/>
      <c r="TN7" s="157"/>
      <c r="TO7" s="157"/>
      <c r="TP7" s="157"/>
      <c r="TQ7" s="157"/>
      <c r="TR7" s="157"/>
      <c r="TS7" s="157"/>
      <c r="TT7" s="157"/>
      <c r="TU7" s="157"/>
      <c r="TV7" s="157"/>
      <c r="TW7" s="157"/>
      <c r="TX7" s="157"/>
      <c r="TY7" s="157"/>
      <c r="TZ7" s="157"/>
      <c r="UA7" s="157"/>
      <c r="UB7" s="157"/>
      <c r="UC7" s="157"/>
      <c r="UD7" s="157"/>
      <c r="UE7" s="157"/>
      <c r="UF7" s="157"/>
      <c r="UG7" s="157"/>
      <c r="UH7" s="157"/>
      <c r="UI7" s="157"/>
      <c r="UJ7" s="157"/>
      <c r="UK7" s="157"/>
      <c r="UL7" s="157"/>
      <c r="UM7" s="157"/>
      <c r="UN7" s="157"/>
      <c r="UO7" s="157"/>
      <c r="UP7" s="157"/>
      <c r="UQ7" s="157"/>
      <c r="UR7" s="157"/>
      <c r="US7" s="157"/>
      <c r="UT7" s="157"/>
      <c r="UU7" s="157"/>
      <c r="UV7" s="157"/>
      <c r="UW7" s="157"/>
      <c r="UX7" s="157"/>
      <c r="UY7" s="157"/>
      <c r="UZ7" s="157"/>
      <c r="VA7" s="157"/>
      <c r="VB7" s="157"/>
      <c r="VC7" s="157"/>
      <c r="VD7" s="157"/>
      <c r="VE7" s="157"/>
      <c r="VF7" s="157"/>
      <c r="VG7" s="157"/>
      <c r="VH7" s="157"/>
      <c r="VI7" s="157"/>
      <c r="VJ7" s="157"/>
      <c r="VK7" s="157"/>
      <c r="VL7" s="157"/>
      <c r="VM7" s="157"/>
      <c r="VN7" s="157"/>
      <c r="VO7" s="157"/>
      <c r="VP7" s="157"/>
      <c r="VQ7" s="157"/>
      <c r="VR7" s="157"/>
      <c r="VS7" s="157"/>
      <c r="VT7" s="157"/>
      <c r="VU7" s="157"/>
      <c r="VV7" s="157"/>
      <c r="VW7" s="157"/>
      <c r="VX7" s="157"/>
      <c r="VY7" s="157"/>
      <c r="VZ7" s="157"/>
      <c r="WA7" s="157"/>
      <c r="WB7" s="157"/>
      <c r="WC7" s="157"/>
      <c r="WD7" s="157"/>
      <c r="WE7" s="157"/>
      <c r="WF7" s="157"/>
      <c r="WG7" s="157"/>
      <c r="WH7" s="157"/>
      <c r="WI7" s="157"/>
      <c r="WJ7" s="157"/>
      <c r="WK7" s="157"/>
      <c r="WL7" s="157"/>
      <c r="WM7" s="157"/>
      <c r="WN7" s="157"/>
      <c r="WO7" s="157"/>
      <c r="WP7" s="157"/>
      <c r="WQ7" s="157"/>
      <c r="WR7" s="157"/>
      <c r="WS7" s="157"/>
      <c r="WT7" s="157"/>
      <c r="WU7" s="157"/>
      <c r="WV7" s="157"/>
      <c r="WW7" s="157"/>
      <c r="WX7" s="157"/>
      <c r="WY7" s="157"/>
      <c r="WZ7" s="157"/>
      <c r="XA7" s="157"/>
      <c r="XB7" s="157"/>
      <c r="XC7" s="157"/>
      <c r="XD7" s="157"/>
      <c r="XE7" s="157"/>
      <c r="XF7" s="157"/>
      <c r="XG7" s="157"/>
      <c r="XH7" s="157"/>
      <c r="XI7" s="157"/>
      <c r="XJ7" s="157"/>
      <c r="XK7" s="157"/>
      <c r="XL7" s="157"/>
      <c r="XM7" s="157"/>
      <c r="XN7" s="157"/>
      <c r="XO7" s="157"/>
      <c r="XP7" s="157"/>
      <c r="XQ7" s="157"/>
      <c r="XR7" s="157"/>
      <c r="XS7" s="157"/>
      <c r="XT7" s="157"/>
      <c r="XU7" s="157"/>
      <c r="XV7" s="157"/>
      <c r="XW7" s="157"/>
      <c r="XX7" s="157"/>
      <c r="XY7" s="157"/>
      <c r="XZ7" s="157"/>
      <c r="YA7" s="157"/>
      <c r="YB7" s="157"/>
      <c r="YC7" s="157"/>
      <c r="YD7" s="157"/>
      <c r="YE7" s="157"/>
      <c r="YF7" s="157"/>
      <c r="YG7" s="157"/>
      <c r="YH7" s="157"/>
      <c r="YI7" s="157"/>
      <c r="YJ7" s="157"/>
      <c r="YK7" s="157"/>
      <c r="YL7" s="157"/>
      <c r="YM7" s="157"/>
      <c r="YN7" s="157"/>
      <c r="YO7" s="157"/>
      <c r="YP7" s="157"/>
      <c r="YQ7" s="157"/>
      <c r="YR7" s="157"/>
      <c r="YS7" s="157"/>
      <c r="YT7" s="157"/>
      <c r="YU7" s="157"/>
      <c r="YV7" s="157"/>
      <c r="YW7" s="157"/>
      <c r="YX7" s="157"/>
      <c r="YY7" s="157"/>
      <c r="YZ7" s="157"/>
      <c r="ZA7" s="157"/>
      <c r="ZB7" s="157"/>
      <c r="ZC7" s="157"/>
      <c r="ZD7" s="157"/>
      <c r="ZE7" s="157"/>
      <c r="ZF7" s="157"/>
      <c r="ZG7" s="157"/>
      <c r="ZH7" s="157"/>
      <c r="ZI7" s="157"/>
      <c r="ZJ7" s="157"/>
      <c r="ZK7" s="157"/>
      <c r="ZL7" s="157"/>
      <c r="ZM7" s="157"/>
      <c r="ZN7" s="157"/>
      <c r="ZO7" s="157"/>
      <c r="ZP7" s="157"/>
      <c r="ZQ7" s="157"/>
      <c r="ZR7" s="157"/>
      <c r="ZS7" s="157"/>
      <c r="ZT7" s="157"/>
      <c r="ZU7" s="157"/>
      <c r="ZV7" s="157"/>
      <c r="ZW7" s="157"/>
      <c r="ZX7" s="157"/>
      <c r="ZY7" s="157"/>
      <c r="ZZ7" s="157"/>
      <c r="AAA7" s="157"/>
      <c r="AAB7" s="157"/>
      <c r="AAC7" s="157"/>
      <c r="AAD7" s="157"/>
      <c r="AAE7" s="157"/>
      <c r="AAF7" s="157"/>
      <c r="AAG7" s="157"/>
      <c r="AAH7" s="157"/>
      <c r="AAI7" s="157"/>
      <c r="AAJ7" s="157"/>
      <c r="AAK7" s="157"/>
      <c r="AAL7" s="157"/>
      <c r="AAM7" s="157"/>
      <c r="AAN7" s="157"/>
      <c r="AAO7" s="157"/>
      <c r="AAP7" s="157"/>
      <c r="AAQ7" s="157"/>
      <c r="AAR7" s="157"/>
      <c r="AAS7" s="157"/>
      <c r="AAT7" s="157"/>
      <c r="AAU7" s="157"/>
      <c r="AAV7" s="157"/>
      <c r="AAW7" s="157"/>
      <c r="AAX7" s="157"/>
      <c r="AAY7" s="157"/>
      <c r="AAZ7" s="157"/>
      <c r="ABA7" s="157"/>
      <c r="ABB7" s="157"/>
      <c r="ABC7" s="157"/>
      <c r="ABD7" s="157"/>
      <c r="ABE7" s="157"/>
      <c r="ABF7" s="157"/>
      <c r="ABG7" s="157"/>
      <c r="ABH7" s="157"/>
      <c r="ABI7" s="157"/>
      <c r="ABJ7" s="157"/>
      <c r="ABK7" s="157"/>
      <c r="ABL7" s="157"/>
      <c r="ABM7" s="157"/>
      <c r="ABN7" s="157"/>
      <c r="ABO7" s="157"/>
      <c r="ABP7" s="157"/>
      <c r="ABQ7" s="157"/>
      <c r="ABR7" s="157"/>
      <c r="ABS7" s="157"/>
      <c r="ABT7" s="157"/>
      <c r="ABU7" s="157"/>
      <c r="ABV7" s="157"/>
      <c r="ABW7" s="157"/>
      <c r="ABX7" s="157"/>
      <c r="ABY7" s="157"/>
      <c r="ABZ7" s="157"/>
      <c r="ACA7" s="157"/>
      <c r="ACB7" s="157"/>
      <c r="ACC7" s="157"/>
      <c r="ACD7" s="157"/>
      <c r="ACE7" s="157"/>
      <c r="ACF7" s="157"/>
      <c r="ACG7" s="157"/>
      <c r="ACH7" s="157"/>
      <c r="ACI7" s="157"/>
      <c r="ACJ7" s="157"/>
      <c r="ACK7" s="157"/>
      <c r="ACL7" s="157"/>
      <c r="ACM7" s="157"/>
      <c r="ACN7" s="157"/>
      <c r="ACO7" s="157"/>
      <c r="ACP7" s="157"/>
      <c r="ACQ7" s="157"/>
      <c r="ACR7" s="157"/>
      <c r="ACS7" s="157"/>
      <c r="ACT7" s="157"/>
      <c r="ACU7" s="157"/>
      <c r="ACV7" s="157"/>
      <c r="ACW7" s="157"/>
      <c r="ACX7" s="157"/>
      <c r="ACY7" s="157"/>
      <c r="ACZ7" s="157"/>
      <c r="ADA7" s="157"/>
      <c r="ADB7" s="157"/>
      <c r="ADC7" s="157"/>
      <c r="ADD7" s="157"/>
      <c r="ADE7" s="157"/>
      <c r="ADF7" s="157"/>
      <c r="ADG7" s="157"/>
      <c r="ADH7" s="157"/>
      <c r="ADI7" s="157"/>
      <c r="ADJ7" s="157"/>
      <c r="ADK7" s="157"/>
      <c r="ADL7" s="157"/>
      <c r="ADM7" s="157"/>
      <c r="ADN7" s="157"/>
      <c r="ADO7" s="157"/>
      <c r="ADP7" s="157"/>
      <c r="ADQ7" s="157"/>
      <c r="ADR7" s="157"/>
      <c r="ADS7" s="157"/>
      <c r="ADT7" s="157"/>
      <c r="ADU7" s="157"/>
      <c r="ADV7" s="157"/>
      <c r="ADW7" s="157"/>
      <c r="ADX7" s="157"/>
      <c r="ADY7" s="157"/>
      <c r="ADZ7" s="157"/>
      <c r="AEA7" s="157"/>
      <c r="AEB7" s="157"/>
      <c r="AEC7" s="157"/>
      <c r="AED7" s="157"/>
      <c r="AEE7" s="157"/>
      <c r="AEF7" s="157"/>
      <c r="AEG7" s="157"/>
      <c r="AEH7" s="157"/>
      <c r="AEI7" s="157"/>
      <c r="AEJ7" s="157"/>
      <c r="AEK7" s="157"/>
      <c r="AEL7" s="157"/>
      <c r="AEM7" s="157"/>
      <c r="AEN7" s="157"/>
      <c r="AEO7" s="157"/>
      <c r="AEP7" s="157"/>
      <c r="AEQ7" s="157"/>
      <c r="AER7" s="157"/>
      <c r="AES7" s="157"/>
      <c r="AET7" s="157"/>
      <c r="AEU7" s="157"/>
      <c r="AEV7" s="157"/>
      <c r="AEW7" s="157"/>
      <c r="AEX7" s="157"/>
      <c r="AEY7" s="157"/>
      <c r="AEZ7" s="157"/>
      <c r="AFA7" s="157"/>
      <c r="AFB7" s="157"/>
      <c r="AFC7" s="157"/>
      <c r="AFD7" s="157"/>
      <c r="AFE7" s="157"/>
      <c r="AFF7" s="157"/>
      <c r="AFG7" s="157"/>
      <c r="AFH7" s="157"/>
      <c r="AFI7" s="157"/>
      <c r="AFJ7" s="157"/>
      <c r="AFK7" s="157"/>
      <c r="AFL7" s="157"/>
      <c r="AFM7" s="157"/>
      <c r="AFN7" s="157"/>
      <c r="AFO7" s="157"/>
      <c r="AFP7" s="157"/>
      <c r="AFQ7" s="157"/>
      <c r="AFR7" s="157"/>
      <c r="AFS7" s="157"/>
      <c r="AFT7" s="157"/>
      <c r="AFU7" s="157"/>
      <c r="AFV7" s="157"/>
      <c r="AFW7" s="157"/>
      <c r="AFX7" s="157"/>
      <c r="AFY7" s="157"/>
      <c r="AFZ7" s="157"/>
      <c r="AGA7" s="157"/>
      <c r="AGB7" s="157"/>
      <c r="AGC7" s="157"/>
      <c r="AGD7" s="157"/>
      <c r="AGE7" s="157"/>
      <c r="AGF7" s="157"/>
      <c r="AGG7" s="157"/>
      <c r="AGH7" s="157"/>
      <c r="AGI7" s="157"/>
      <c r="AGJ7" s="157"/>
      <c r="AGK7" s="157"/>
      <c r="AGL7" s="157"/>
      <c r="AGM7" s="157"/>
      <c r="AGN7" s="157"/>
      <c r="AGO7" s="157"/>
      <c r="AGP7" s="157"/>
      <c r="AGQ7" s="157"/>
      <c r="AGR7" s="157"/>
      <c r="AGS7" s="157"/>
      <c r="AGT7" s="157"/>
      <c r="AGU7" s="157"/>
      <c r="AGV7" s="157"/>
      <c r="AGW7" s="157"/>
      <c r="AGX7" s="157"/>
      <c r="AGY7" s="157"/>
      <c r="AGZ7" s="157"/>
      <c r="AHA7" s="157"/>
      <c r="AHB7" s="157"/>
      <c r="AHC7" s="157"/>
      <c r="AHD7" s="157"/>
      <c r="AHE7" s="157"/>
      <c r="AHF7" s="157"/>
      <c r="AHG7" s="157"/>
      <c r="AHH7" s="157"/>
      <c r="AHI7" s="157"/>
      <c r="AHJ7" s="157"/>
      <c r="AHK7" s="157"/>
      <c r="AHL7" s="157"/>
      <c r="AHM7" s="157"/>
      <c r="AHN7" s="157"/>
      <c r="AHO7" s="157"/>
      <c r="AHP7" s="157"/>
      <c r="AHQ7" s="157"/>
      <c r="AHR7" s="157"/>
      <c r="AHS7" s="157"/>
      <c r="AHT7" s="157"/>
      <c r="AHU7" s="157"/>
      <c r="AHV7" s="157"/>
      <c r="AHW7" s="157"/>
      <c r="AHX7" s="157"/>
      <c r="AHY7" s="157"/>
      <c r="AHZ7" s="157"/>
      <c r="AIA7" s="157"/>
      <c r="AIB7" s="157"/>
      <c r="AIC7" s="157"/>
      <c r="AID7" s="157"/>
      <c r="AIE7" s="157"/>
      <c r="AIF7" s="157"/>
      <c r="AIG7" s="157"/>
      <c r="AIH7" s="157"/>
      <c r="AII7" s="157"/>
      <c r="AIJ7" s="157"/>
      <c r="AIK7" s="157"/>
      <c r="AIL7" s="157"/>
      <c r="AIM7" s="157"/>
      <c r="AIN7" s="157"/>
      <c r="AIO7" s="157"/>
      <c r="AIP7" s="157"/>
      <c r="AIQ7" s="157"/>
      <c r="AIR7" s="157"/>
      <c r="AIS7" s="157"/>
      <c r="AIT7" s="157"/>
      <c r="AIU7" s="157"/>
      <c r="AIV7" s="157"/>
      <c r="AIW7" s="157"/>
      <c r="AIX7" s="157"/>
      <c r="AIY7" s="157"/>
      <c r="AIZ7" s="157"/>
      <c r="AJA7" s="157"/>
      <c r="AJB7" s="157"/>
      <c r="AJC7" s="157"/>
      <c r="AJD7" s="157"/>
      <c r="AJE7" s="157"/>
      <c r="AJF7" s="157"/>
      <c r="AJG7" s="157"/>
      <c r="AJH7" s="157"/>
      <c r="AJI7" s="157"/>
      <c r="AJJ7" s="157"/>
      <c r="AJK7" s="157"/>
      <c r="AJL7" s="157"/>
      <c r="AJM7" s="157"/>
      <c r="AJN7" s="157"/>
      <c r="AJO7" s="157"/>
      <c r="AJP7" s="157"/>
      <c r="AJQ7" s="157"/>
      <c r="AJR7" s="157"/>
      <c r="AJS7" s="157"/>
      <c r="AJT7" s="157"/>
      <c r="AJU7" s="157"/>
      <c r="AJV7" s="157"/>
      <c r="AJW7" s="157"/>
      <c r="AJX7" s="157"/>
      <c r="AJY7" s="157"/>
      <c r="AJZ7" s="157"/>
      <c r="AKA7" s="157"/>
      <c r="AKB7" s="157"/>
      <c r="AKC7" s="157"/>
      <c r="AKD7" s="157"/>
      <c r="AKE7" s="157"/>
      <c r="AKF7" s="157"/>
      <c r="AKG7" s="157"/>
      <c r="AKH7" s="157"/>
      <c r="AKI7" s="157"/>
      <c r="AKJ7" s="157"/>
      <c r="AKK7" s="157"/>
      <c r="AKL7" s="157"/>
      <c r="AKM7" s="157"/>
      <c r="AKN7" s="157"/>
      <c r="AKO7" s="157"/>
      <c r="AKP7" s="157"/>
      <c r="AKQ7" s="157"/>
      <c r="AKR7" s="157"/>
      <c r="AKS7" s="157"/>
      <c r="AKT7" s="157"/>
      <c r="AKU7" s="157"/>
      <c r="AKV7" s="157"/>
      <c r="AKW7" s="157"/>
      <c r="AKX7" s="157"/>
      <c r="AKY7" s="157"/>
      <c r="AKZ7" s="157"/>
      <c r="ALA7" s="157"/>
      <c r="ALB7" s="157"/>
      <c r="ALC7" s="157"/>
      <c r="ALD7" s="157"/>
      <c r="ALE7" s="157"/>
      <c r="ALF7" s="157"/>
      <c r="ALG7" s="157"/>
      <c r="ALH7" s="157"/>
      <c r="ALI7" s="157"/>
      <c r="ALJ7" s="157"/>
      <c r="ALK7" s="157"/>
      <c r="ALL7" s="157"/>
      <c r="ALM7" s="157"/>
      <c r="ALN7" s="157"/>
      <c r="ALO7" s="157"/>
      <c r="ALP7" s="157"/>
      <c r="ALQ7" s="157"/>
      <c r="ALR7" s="157"/>
      <c r="ALS7" s="157"/>
      <c r="ALT7" s="157"/>
      <c r="ALU7" s="157"/>
      <c r="ALV7" s="157"/>
      <c r="ALW7" s="157"/>
      <c r="ALX7" s="157"/>
      <c r="ALY7" s="157"/>
      <c r="ALZ7" s="157"/>
      <c r="AMA7" s="157"/>
      <c r="AMB7" s="157"/>
      <c r="AMC7" s="157"/>
      <c r="AMD7" s="157"/>
      <c r="AME7" s="157"/>
      <c r="AMF7" s="157"/>
      <c r="AMG7" s="157"/>
      <c r="AMH7" s="157"/>
      <c r="AMI7" s="157"/>
      <c r="AMJ7" s="157"/>
      <c r="AMK7" s="157"/>
      <c r="AML7" s="157"/>
      <c r="AMM7" s="157"/>
      <c r="AMN7" s="157"/>
      <c r="AMO7" s="157"/>
      <c r="AMP7" s="157"/>
      <c r="AMQ7" s="157"/>
      <c r="AMR7" s="157"/>
      <c r="AMS7" s="157"/>
      <c r="AMT7" s="157"/>
      <c r="AMU7" s="157"/>
      <c r="AMV7" s="157"/>
      <c r="AMW7" s="157"/>
      <c r="AMX7" s="157"/>
      <c r="AMY7" s="157"/>
      <c r="AMZ7" s="157"/>
      <c r="ANA7" s="157"/>
      <c r="ANB7" s="157"/>
      <c r="ANC7" s="157"/>
      <c r="AND7" s="157"/>
      <c r="ANE7" s="157"/>
      <c r="ANF7" s="157"/>
      <c r="ANG7" s="157"/>
      <c r="ANH7" s="157"/>
      <c r="ANI7" s="157"/>
      <c r="ANJ7" s="157"/>
      <c r="ANK7" s="157"/>
      <c r="ANL7" s="157"/>
      <c r="ANM7" s="157"/>
      <c r="ANN7" s="157"/>
      <c r="ANO7" s="157"/>
      <c r="ANP7" s="157"/>
      <c r="ANQ7" s="157"/>
      <c r="ANR7" s="157"/>
      <c r="ANS7" s="157"/>
      <c r="ANT7" s="157"/>
      <c r="ANU7" s="157"/>
      <c r="ANV7" s="157"/>
      <c r="ANW7" s="157"/>
      <c r="ANX7" s="157"/>
      <c r="ANY7" s="157"/>
      <c r="ANZ7" s="157"/>
      <c r="AOA7" s="157"/>
      <c r="AOB7" s="157"/>
      <c r="AOC7" s="157"/>
      <c r="AOD7" s="157"/>
      <c r="AOE7" s="157"/>
      <c r="AOF7" s="157"/>
      <c r="AOG7" s="157"/>
      <c r="AOH7" s="157"/>
      <c r="AOI7" s="157"/>
      <c r="AOJ7" s="157"/>
      <c r="AOK7" s="157"/>
      <c r="AOL7" s="157"/>
      <c r="AOM7" s="157"/>
      <c r="AON7" s="157"/>
      <c r="AOO7" s="157"/>
      <c r="AOP7" s="157"/>
      <c r="AOQ7" s="157"/>
      <c r="AOR7" s="157"/>
      <c r="AOS7" s="157"/>
      <c r="AOT7" s="157"/>
      <c r="AOU7" s="157"/>
      <c r="AOV7" s="157"/>
      <c r="AOW7" s="157"/>
      <c r="AOX7" s="157"/>
      <c r="AOY7" s="157"/>
      <c r="AOZ7" s="157"/>
      <c r="APA7" s="157"/>
      <c r="APB7" s="157"/>
      <c r="APC7" s="157"/>
      <c r="APD7" s="157"/>
      <c r="APE7" s="157"/>
      <c r="APF7" s="157"/>
      <c r="APG7" s="157"/>
      <c r="APH7" s="157"/>
      <c r="API7" s="157"/>
      <c r="APJ7" s="157"/>
      <c r="APK7" s="157"/>
      <c r="APL7" s="157"/>
      <c r="APM7" s="157"/>
      <c r="APN7" s="157"/>
      <c r="APO7" s="157"/>
      <c r="APP7" s="157"/>
      <c r="APQ7" s="157"/>
      <c r="APR7" s="157"/>
      <c r="APS7" s="157"/>
      <c r="APT7" s="157"/>
      <c r="APU7" s="157"/>
      <c r="APV7" s="157"/>
      <c r="APW7" s="157"/>
      <c r="APX7" s="157"/>
      <c r="APY7" s="157"/>
      <c r="APZ7" s="157"/>
      <c r="AQA7" s="157"/>
      <c r="AQB7" s="157"/>
      <c r="AQC7" s="157"/>
      <c r="AQD7" s="157"/>
      <c r="AQE7" s="157"/>
      <c r="AQF7" s="157"/>
      <c r="AQG7" s="157"/>
      <c r="AQH7" s="157"/>
      <c r="AQI7" s="157"/>
      <c r="AQJ7" s="157"/>
      <c r="AQK7" s="157"/>
      <c r="AQL7" s="157"/>
      <c r="AQM7" s="157"/>
      <c r="AQN7" s="157"/>
      <c r="AQO7" s="157"/>
      <c r="AQP7" s="157"/>
      <c r="AQQ7" s="157"/>
      <c r="AQR7" s="157"/>
      <c r="AQS7" s="157"/>
      <c r="AQT7" s="157"/>
      <c r="AQU7" s="157"/>
      <c r="AQV7" s="157"/>
      <c r="AQW7" s="157"/>
      <c r="AQX7" s="157"/>
      <c r="AQY7" s="157"/>
      <c r="AQZ7" s="157"/>
      <c r="ARA7" s="157"/>
      <c r="ARB7" s="157"/>
      <c r="ARC7" s="157"/>
      <c r="ARD7" s="157"/>
      <c r="ARE7" s="157"/>
      <c r="ARF7" s="157"/>
      <c r="ARG7" s="157"/>
      <c r="ARH7" s="157"/>
      <c r="ARI7" s="157"/>
      <c r="ARJ7" s="157"/>
      <c r="ARK7" s="157"/>
      <c r="ARL7" s="157"/>
      <c r="ARM7" s="157"/>
      <c r="ARN7" s="157"/>
      <c r="ARO7" s="157"/>
      <c r="ARP7" s="157"/>
      <c r="ARQ7" s="157"/>
      <c r="ARR7" s="157"/>
      <c r="ARS7" s="157"/>
      <c r="ART7" s="157"/>
      <c r="ARU7" s="157"/>
      <c r="ARV7" s="157"/>
      <c r="ARW7" s="157"/>
      <c r="ARX7" s="157"/>
      <c r="ARY7" s="157"/>
      <c r="ARZ7" s="157"/>
      <c r="ASA7" s="157"/>
      <c r="ASB7" s="157"/>
      <c r="ASC7" s="157"/>
      <c r="ASD7" s="157"/>
      <c r="ASE7" s="157"/>
      <c r="ASF7" s="157"/>
      <c r="ASG7" s="157"/>
      <c r="ASH7" s="157"/>
      <c r="ASI7" s="157"/>
      <c r="ASJ7" s="157"/>
      <c r="ASK7" s="157"/>
      <c r="ASL7" s="157"/>
      <c r="ASM7" s="157"/>
      <c r="ASN7" s="157"/>
      <c r="ASO7" s="157"/>
      <c r="ASP7" s="157"/>
      <c r="ASQ7" s="157"/>
      <c r="ASR7" s="157"/>
      <c r="ASS7" s="157"/>
      <c r="AST7" s="157"/>
      <c r="ASU7" s="157"/>
      <c r="ASV7" s="157"/>
      <c r="ASW7" s="157"/>
      <c r="ASX7" s="157"/>
      <c r="ASY7" s="157"/>
      <c r="ASZ7" s="157"/>
      <c r="ATA7" s="157"/>
      <c r="ATB7" s="157"/>
      <c r="ATC7" s="157"/>
      <c r="ATD7" s="157"/>
      <c r="ATE7" s="157"/>
      <c r="ATF7" s="157"/>
      <c r="ATG7" s="157"/>
      <c r="ATH7" s="157"/>
      <c r="ATI7" s="157"/>
      <c r="ATJ7" s="157"/>
      <c r="ATK7" s="157"/>
      <c r="ATL7" s="157"/>
      <c r="ATM7" s="157"/>
      <c r="ATN7" s="157"/>
      <c r="ATO7" s="157"/>
      <c r="ATP7" s="157"/>
      <c r="ATQ7" s="157"/>
      <c r="ATR7" s="157"/>
      <c r="ATS7" s="157"/>
      <c r="ATT7" s="157"/>
      <c r="ATU7" s="157"/>
      <c r="ATV7" s="157"/>
      <c r="ATW7" s="157"/>
      <c r="ATX7" s="157"/>
      <c r="ATY7" s="157"/>
      <c r="ATZ7" s="157"/>
      <c r="AUA7" s="157"/>
      <c r="AUB7" s="157"/>
      <c r="AUC7" s="157"/>
      <c r="AUD7" s="157"/>
      <c r="AUE7" s="157"/>
      <c r="AUF7" s="157"/>
      <c r="AUG7" s="157"/>
      <c r="AUH7" s="157"/>
      <c r="AUI7" s="157"/>
      <c r="AUJ7" s="157"/>
      <c r="AUK7" s="157"/>
      <c r="AUL7" s="157"/>
      <c r="AUM7" s="157"/>
      <c r="AUN7" s="157"/>
      <c r="AUO7" s="157"/>
      <c r="AUP7" s="157"/>
      <c r="AUQ7" s="157"/>
      <c r="AUR7" s="157"/>
      <c r="AUS7" s="157"/>
      <c r="AUT7" s="157"/>
      <c r="AUU7" s="157"/>
      <c r="AUV7" s="157"/>
      <c r="AUW7" s="157"/>
      <c r="AUX7" s="157"/>
      <c r="AUY7" s="157"/>
      <c r="AUZ7" s="157"/>
      <c r="AVA7" s="157"/>
      <c r="AVB7" s="157"/>
      <c r="AVC7" s="157"/>
      <c r="AVD7" s="157"/>
      <c r="AVE7" s="157"/>
      <c r="AVF7" s="157"/>
      <c r="AVG7" s="157"/>
      <c r="AVH7" s="157"/>
      <c r="AVI7" s="157"/>
      <c r="AVJ7" s="157"/>
      <c r="AVK7" s="157"/>
      <c r="AVL7" s="157"/>
      <c r="AVM7" s="157"/>
      <c r="AVN7" s="157"/>
      <c r="AVO7" s="157"/>
      <c r="AVP7" s="157"/>
      <c r="AVQ7" s="157"/>
      <c r="AVR7" s="157"/>
      <c r="AVS7" s="157"/>
      <c r="AVT7" s="157"/>
      <c r="AVU7" s="157"/>
      <c r="AVV7" s="157"/>
      <c r="AVW7" s="157"/>
      <c r="AVX7" s="157"/>
      <c r="AVY7" s="157"/>
      <c r="AVZ7" s="157"/>
      <c r="AWA7" s="157"/>
      <c r="AWB7" s="157"/>
      <c r="AWC7" s="157"/>
      <c r="AWD7" s="157"/>
      <c r="AWE7" s="157"/>
      <c r="AWF7" s="157"/>
      <c r="AWG7" s="157"/>
      <c r="AWH7" s="157"/>
      <c r="AWI7" s="157"/>
      <c r="AWJ7" s="157"/>
      <c r="AWK7" s="157"/>
      <c r="AWL7" s="157"/>
      <c r="AWM7" s="157"/>
      <c r="AWN7" s="157"/>
      <c r="AWO7" s="157"/>
      <c r="AWP7" s="157"/>
      <c r="AWQ7" s="157"/>
      <c r="AWR7" s="157"/>
      <c r="AWS7" s="157"/>
      <c r="AWT7" s="157"/>
      <c r="AWU7" s="157"/>
      <c r="AWV7" s="157"/>
      <c r="AWW7" s="157"/>
      <c r="AWX7" s="157"/>
      <c r="AWY7" s="157"/>
      <c r="AWZ7" s="157"/>
      <c r="AXA7" s="157"/>
      <c r="AXB7" s="157"/>
      <c r="AXC7" s="157"/>
      <c r="AXD7" s="157"/>
      <c r="AXE7" s="157"/>
      <c r="AXF7" s="157"/>
      <c r="AXG7" s="157"/>
      <c r="AXH7" s="157"/>
      <c r="AXI7" s="157"/>
      <c r="AXJ7" s="157"/>
      <c r="AXK7" s="157"/>
      <c r="AXL7" s="157"/>
      <c r="AXM7" s="157"/>
      <c r="AXN7" s="157"/>
      <c r="AXO7" s="157"/>
      <c r="AXP7" s="157"/>
      <c r="AXQ7" s="157"/>
      <c r="AXR7" s="157"/>
      <c r="AXS7" s="157"/>
      <c r="AXT7" s="157"/>
      <c r="AXU7" s="157"/>
      <c r="AXV7" s="157"/>
      <c r="AXW7" s="157"/>
      <c r="AXX7" s="157"/>
      <c r="AXY7" s="157"/>
      <c r="AXZ7" s="157"/>
      <c r="AYA7" s="157"/>
      <c r="AYB7" s="157"/>
      <c r="AYC7" s="157"/>
      <c r="AYD7" s="157"/>
      <c r="AYE7" s="157"/>
      <c r="AYF7" s="157"/>
      <c r="AYG7" s="157"/>
      <c r="AYH7" s="157"/>
      <c r="AYI7" s="157"/>
      <c r="AYJ7" s="157"/>
      <c r="AYK7" s="157"/>
      <c r="AYL7" s="157"/>
      <c r="AYM7" s="157"/>
      <c r="AYN7" s="157"/>
      <c r="AYO7" s="157"/>
      <c r="AYP7" s="157"/>
      <c r="AYQ7" s="157"/>
      <c r="AYR7" s="157"/>
      <c r="AYS7" s="157"/>
      <c r="AYT7" s="157"/>
      <c r="AYU7" s="157"/>
      <c r="AYV7" s="157"/>
      <c r="AYW7" s="157"/>
      <c r="AYX7" s="157"/>
      <c r="AYY7" s="157"/>
      <c r="AYZ7" s="157"/>
      <c r="AZA7" s="157"/>
      <c r="AZB7" s="157"/>
      <c r="AZC7" s="157"/>
      <c r="AZD7" s="157"/>
      <c r="AZE7" s="157"/>
      <c r="AZF7" s="157"/>
      <c r="AZG7" s="157"/>
      <c r="AZH7" s="157"/>
      <c r="AZI7" s="157"/>
      <c r="AZJ7" s="157"/>
      <c r="AZK7" s="157"/>
      <c r="AZL7" s="157"/>
      <c r="AZM7" s="157"/>
      <c r="AZN7" s="157"/>
      <c r="AZO7" s="157"/>
      <c r="AZP7" s="157"/>
      <c r="AZQ7" s="157"/>
      <c r="AZR7" s="157"/>
      <c r="AZS7" s="157"/>
      <c r="AZT7" s="157"/>
      <c r="AZU7" s="157"/>
      <c r="AZV7" s="157"/>
      <c r="AZW7" s="157"/>
      <c r="AZX7" s="157"/>
      <c r="AZY7" s="157"/>
      <c r="AZZ7" s="157"/>
      <c r="BAA7" s="157"/>
      <c r="BAB7" s="157"/>
      <c r="BAC7" s="157"/>
      <c r="BAD7" s="157"/>
      <c r="BAE7" s="157"/>
      <c r="BAF7" s="157"/>
      <c r="BAG7" s="157"/>
      <c r="BAH7" s="157"/>
      <c r="BAI7" s="157"/>
      <c r="BAJ7" s="157"/>
      <c r="BAK7" s="157"/>
      <c r="BAL7" s="157"/>
      <c r="BAM7" s="157"/>
      <c r="BAN7" s="157"/>
      <c r="BAO7" s="157"/>
      <c r="BAP7" s="157"/>
      <c r="BAQ7" s="157"/>
      <c r="BAR7" s="157"/>
      <c r="BAS7" s="157"/>
      <c r="BAT7" s="157"/>
      <c r="BAU7" s="157"/>
      <c r="BAV7" s="157"/>
      <c r="BAW7" s="157"/>
      <c r="BAX7" s="157"/>
      <c r="BAY7" s="157"/>
      <c r="BAZ7" s="157"/>
      <c r="BBA7" s="157"/>
      <c r="BBB7" s="157"/>
      <c r="BBC7" s="157"/>
      <c r="BBD7" s="157"/>
      <c r="BBE7" s="157"/>
      <c r="BBF7" s="157"/>
      <c r="BBG7" s="157"/>
      <c r="BBH7" s="157"/>
      <c r="BBI7" s="157"/>
      <c r="BBJ7" s="157"/>
      <c r="BBK7" s="157"/>
      <c r="BBL7" s="157"/>
      <c r="BBM7" s="157"/>
      <c r="BBN7" s="157"/>
      <c r="BBO7" s="157"/>
      <c r="BBP7" s="157"/>
      <c r="BBQ7" s="157"/>
      <c r="BBR7" s="157"/>
      <c r="BBS7" s="157"/>
      <c r="BBT7" s="157"/>
      <c r="BBU7" s="157"/>
      <c r="BBV7" s="157"/>
      <c r="BBW7" s="157"/>
      <c r="BBX7" s="157"/>
      <c r="BBY7" s="157"/>
      <c r="BBZ7" s="157"/>
      <c r="BCA7" s="157"/>
      <c r="BCB7" s="157"/>
      <c r="BCC7" s="157"/>
      <c r="BCD7" s="157"/>
      <c r="BCE7" s="157"/>
      <c r="BCF7" s="157"/>
      <c r="BCG7" s="157"/>
      <c r="BCH7" s="157"/>
      <c r="BCI7" s="157"/>
      <c r="BCJ7" s="157"/>
      <c r="BCK7" s="157"/>
      <c r="BCL7" s="157"/>
      <c r="BCM7" s="157"/>
      <c r="BCN7" s="157"/>
      <c r="BCO7" s="157"/>
      <c r="BCP7" s="157"/>
      <c r="BCQ7" s="157"/>
      <c r="BCR7" s="157"/>
      <c r="BCS7" s="157"/>
      <c r="BCT7" s="157"/>
      <c r="BCU7" s="157"/>
      <c r="BCV7" s="157"/>
      <c r="BCW7" s="157"/>
      <c r="BCX7" s="157"/>
      <c r="BCY7" s="157"/>
      <c r="BCZ7" s="157"/>
      <c r="BDA7" s="157"/>
      <c r="BDB7" s="157"/>
      <c r="BDC7" s="157"/>
      <c r="BDD7" s="157"/>
      <c r="BDE7" s="157"/>
      <c r="BDF7" s="157"/>
      <c r="BDG7" s="157"/>
      <c r="BDH7" s="157"/>
      <c r="BDI7" s="157"/>
      <c r="BDJ7" s="157"/>
      <c r="BDK7" s="157"/>
      <c r="BDL7" s="157"/>
      <c r="BDM7" s="157"/>
      <c r="BDN7" s="157"/>
      <c r="BDO7" s="157"/>
      <c r="BDP7" s="157"/>
      <c r="BDQ7" s="157"/>
      <c r="BDR7" s="157"/>
      <c r="BDS7" s="157"/>
      <c r="BDT7" s="157"/>
      <c r="BDU7" s="157"/>
      <c r="BDV7" s="157"/>
      <c r="BDW7" s="157"/>
      <c r="BDX7" s="157"/>
      <c r="BDY7" s="157"/>
      <c r="BDZ7" s="157"/>
      <c r="BEA7" s="157"/>
      <c r="BEB7" s="157"/>
      <c r="BEC7" s="157"/>
      <c r="BED7" s="157"/>
      <c r="BEE7" s="157"/>
      <c r="BEF7" s="157"/>
      <c r="BEG7" s="157"/>
      <c r="BEH7" s="157"/>
      <c r="BEI7" s="157"/>
      <c r="BEJ7" s="157"/>
      <c r="BEK7" s="157"/>
      <c r="BEL7" s="157"/>
      <c r="BEM7" s="157"/>
      <c r="BEN7" s="157"/>
      <c r="BEO7" s="157"/>
      <c r="BEP7" s="157"/>
      <c r="BEQ7" s="157"/>
      <c r="BER7" s="157"/>
      <c r="BES7" s="157"/>
      <c r="BET7" s="157"/>
      <c r="BEU7" s="157"/>
      <c r="BEV7" s="157"/>
      <c r="BEW7" s="157"/>
      <c r="BEX7" s="157"/>
      <c r="BEY7" s="157"/>
      <c r="BEZ7" s="157"/>
      <c r="BFA7" s="157"/>
      <c r="BFB7" s="157"/>
      <c r="BFC7" s="157"/>
      <c r="BFD7" s="157"/>
      <c r="BFE7" s="157"/>
      <c r="BFF7" s="157"/>
      <c r="BFG7" s="157"/>
      <c r="BFH7" s="157"/>
      <c r="BFI7" s="157"/>
      <c r="BFJ7" s="157"/>
      <c r="BFK7" s="157"/>
      <c r="BFL7" s="157"/>
      <c r="BFM7" s="157"/>
      <c r="BFN7" s="157"/>
      <c r="BFO7" s="157"/>
      <c r="BFP7" s="157"/>
      <c r="BFQ7" s="157"/>
      <c r="BFR7" s="157"/>
      <c r="BFS7" s="157"/>
      <c r="BFT7" s="157"/>
      <c r="BFU7" s="157"/>
      <c r="BFV7" s="157"/>
      <c r="BFW7" s="157"/>
      <c r="BFX7" s="157"/>
      <c r="BFY7" s="157"/>
      <c r="BFZ7" s="157"/>
      <c r="BGA7" s="157"/>
      <c r="BGB7" s="157"/>
      <c r="BGC7" s="157"/>
      <c r="BGD7" s="157"/>
      <c r="BGE7" s="157"/>
      <c r="BGF7" s="157"/>
      <c r="BGG7" s="157"/>
      <c r="BGH7" s="157"/>
      <c r="BGI7" s="157"/>
      <c r="BGJ7" s="157"/>
      <c r="BGK7" s="157"/>
      <c r="BGL7" s="157"/>
      <c r="BGM7" s="157"/>
      <c r="BGN7" s="157"/>
      <c r="BGO7" s="157"/>
      <c r="BGP7" s="157"/>
      <c r="BGQ7" s="157"/>
      <c r="BGR7" s="157"/>
      <c r="BGS7" s="157"/>
      <c r="BGT7" s="157"/>
      <c r="BGU7" s="157"/>
      <c r="BGV7" s="157"/>
      <c r="BGW7" s="157"/>
      <c r="BGX7" s="157"/>
      <c r="BGY7" s="157"/>
      <c r="BGZ7" s="157"/>
      <c r="BHA7" s="157"/>
      <c r="BHB7" s="157"/>
      <c r="BHC7" s="157"/>
      <c r="BHD7" s="157"/>
      <c r="BHE7" s="157"/>
      <c r="BHF7" s="157"/>
      <c r="BHG7" s="157"/>
      <c r="BHH7" s="157"/>
      <c r="BHI7" s="157"/>
      <c r="BHJ7" s="157"/>
      <c r="BHK7" s="157"/>
      <c r="BHL7" s="157"/>
      <c r="BHM7" s="157"/>
      <c r="BHN7" s="157"/>
      <c r="BHO7" s="157"/>
      <c r="BHP7" s="157"/>
      <c r="BHQ7" s="157"/>
      <c r="BHR7" s="157"/>
      <c r="BHS7" s="157"/>
      <c r="BHT7" s="157"/>
      <c r="BHU7" s="157"/>
      <c r="BHV7" s="157"/>
      <c r="BHW7" s="157"/>
      <c r="BHX7" s="157"/>
      <c r="BHY7" s="157"/>
      <c r="BHZ7" s="157"/>
      <c r="BIA7" s="157"/>
      <c r="BIB7" s="157"/>
      <c r="BIC7" s="157"/>
      <c r="BID7" s="157"/>
      <c r="BIE7" s="157"/>
      <c r="BIF7" s="157"/>
      <c r="BIG7" s="157"/>
      <c r="BIH7" s="157"/>
      <c r="BII7" s="157"/>
      <c r="BIJ7" s="157"/>
      <c r="BIK7" s="157"/>
      <c r="BIL7" s="157"/>
      <c r="BIM7" s="157"/>
      <c r="BIN7" s="157"/>
      <c r="BIO7" s="157"/>
      <c r="BIP7" s="157"/>
      <c r="BIQ7" s="157"/>
      <c r="BIR7" s="157"/>
      <c r="BIS7" s="157"/>
      <c r="BIT7" s="157"/>
      <c r="BIU7" s="157"/>
      <c r="BIV7" s="157"/>
      <c r="BIW7" s="157"/>
      <c r="BIX7" s="157"/>
      <c r="BIY7" s="157"/>
      <c r="BIZ7" s="157"/>
      <c r="BJA7" s="157"/>
      <c r="BJB7" s="157"/>
      <c r="BJC7" s="157"/>
      <c r="BJD7" s="157"/>
      <c r="BJE7" s="157"/>
      <c r="BJF7" s="157"/>
      <c r="BJG7" s="157"/>
      <c r="BJH7" s="157"/>
      <c r="BJI7" s="157"/>
      <c r="BJJ7" s="157"/>
      <c r="BJK7" s="157"/>
      <c r="BJL7" s="157"/>
      <c r="BJM7" s="157"/>
      <c r="BJN7" s="157"/>
      <c r="BJO7" s="157"/>
      <c r="BJP7" s="157"/>
      <c r="BJQ7" s="157"/>
      <c r="BJR7" s="157"/>
      <c r="BJS7" s="157"/>
      <c r="BJT7" s="157"/>
      <c r="BJU7" s="157"/>
      <c r="BJV7" s="157"/>
      <c r="BJW7" s="157"/>
      <c r="BJX7" s="157"/>
      <c r="BJY7" s="157"/>
      <c r="BJZ7" s="157"/>
      <c r="BKA7" s="157"/>
      <c r="BKB7" s="157"/>
      <c r="BKC7" s="157"/>
      <c r="BKD7" s="157"/>
      <c r="BKE7" s="157"/>
      <c r="BKF7" s="157"/>
      <c r="BKG7" s="157"/>
      <c r="BKH7" s="157"/>
      <c r="BKI7" s="157"/>
      <c r="BKJ7" s="157"/>
      <c r="BKK7" s="157"/>
      <c r="BKL7" s="157"/>
      <c r="BKM7" s="157"/>
      <c r="BKN7" s="157"/>
      <c r="BKO7" s="157"/>
      <c r="BKP7" s="157"/>
      <c r="BKQ7" s="157"/>
      <c r="BKR7" s="157"/>
      <c r="BKS7" s="157"/>
      <c r="BKT7" s="157"/>
      <c r="BKU7" s="157"/>
      <c r="BKV7" s="157"/>
      <c r="BKW7" s="157"/>
      <c r="BKX7" s="157"/>
      <c r="BKY7" s="157"/>
      <c r="BKZ7" s="157"/>
      <c r="BLA7" s="157"/>
      <c r="BLB7" s="157"/>
      <c r="BLC7" s="157"/>
      <c r="BLD7" s="157"/>
      <c r="BLE7" s="157"/>
      <c r="BLF7" s="157"/>
      <c r="BLG7" s="157"/>
      <c r="BLH7" s="157"/>
      <c r="BLI7" s="157"/>
      <c r="BLJ7" s="157"/>
      <c r="BLK7" s="157"/>
      <c r="BLL7" s="157"/>
      <c r="BLM7" s="157"/>
      <c r="BLN7" s="157"/>
      <c r="BLO7" s="157"/>
      <c r="BLP7" s="157"/>
      <c r="BLQ7" s="157"/>
      <c r="BLR7" s="157"/>
      <c r="BLS7" s="157"/>
      <c r="BLT7" s="157"/>
      <c r="BLU7" s="157"/>
      <c r="BLV7" s="157"/>
      <c r="BLW7" s="157"/>
      <c r="BLX7" s="157"/>
      <c r="BLY7" s="157"/>
      <c r="BLZ7" s="157"/>
      <c r="BMA7" s="157"/>
      <c r="BMB7" s="157"/>
      <c r="BMC7" s="157"/>
      <c r="BMD7" s="157"/>
      <c r="BME7" s="157"/>
      <c r="BMF7" s="157"/>
      <c r="BMG7" s="157"/>
      <c r="BMH7" s="157"/>
      <c r="BMI7" s="157"/>
      <c r="BMJ7" s="157"/>
      <c r="BMK7" s="157"/>
      <c r="BML7" s="157"/>
      <c r="BMM7" s="157"/>
      <c r="BMN7" s="157"/>
      <c r="BMO7" s="157"/>
      <c r="BMP7" s="157"/>
      <c r="BMQ7" s="157"/>
      <c r="BMR7" s="157"/>
      <c r="BMS7" s="157"/>
      <c r="BMT7" s="157"/>
      <c r="BMU7" s="157"/>
      <c r="BMV7" s="157"/>
      <c r="BMW7" s="157"/>
      <c r="BMX7" s="157"/>
      <c r="BMY7" s="157"/>
      <c r="BMZ7" s="157"/>
      <c r="BNA7" s="157"/>
      <c r="BNB7" s="157"/>
      <c r="BNC7" s="157"/>
      <c r="BND7" s="157"/>
      <c r="BNE7" s="157"/>
      <c r="BNF7" s="157"/>
      <c r="BNG7" s="157"/>
      <c r="BNH7" s="157"/>
      <c r="BNI7" s="157"/>
      <c r="BNJ7" s="157"/>
      <c r="BNK7" s="157"/>
      <c r="BNL7" s="157"/>
      <c r="BNM7" s="157"/>
      <c r="BNN7" s="157"/>
      <c r="BNO7" s="157"/>
      <c r="BNP7" s="157"/>
      <c r="BNQ7" s="157"/>
      <c r="BNR7" s="157"/>
      <c r="BNS7" s="157"/>
      <c r="BNT7" s="157"/>
      <c r="BNU7" s="157"/>
      <c r="BNV7" s="157"/>
      <c r="BNW7" s="157"/>
      <c r="BNX7" s="157"/>
      <c r="BNY7" s="157"/>
      <c r="BNZ7" s="157"/>
      <c r="BOA7" s="157"/>
      <c r="BOB7" s="157"/>
      <c r="BOC7" s="157"/>
      <c r="BOD7" s="157"/>
      <c r="BOE7" s="157"/>
      <c r="BOF7" s="157"/>
      <c r="BOG7" s="157"/>
      <c r="BOH7" s="157"/>
      <c r="BOI7" s="157"/>
      <c r="BOJ7" s="157"/>
      <c r="BOK7" s="157"/>
      <c r="BOL7" s="157"/>
      <c r="BOM7" s="157"/>
      <c r="BON7" s="157"/>
      <c r="BOO7" s="157"/>
      <c r="BOP7" s="157"/>
      <c r="BOQ7" s="157"/>
      <c r="BOR7" s="157"/>
      <c r="BOS7" s="157"/>
      <c r="BOT7" s="157"/>
      <c r="BOU7" s="157"/>
      <c r="BOV7" s="157"/>
      <c r="BOW7" s="157"/>
      <c r="BOX7" s="157"/>
      <c r="BOY7" s="157"/>
      <c r="BOZ7" s="157"/>
      <c r="BPA7" s="157"/>
      <c r="BPB7" s="157"/>
      <c r="BPC7" s="157"/>
      <c r="BPD7" s="157"/>
      <c r="BPE7" s="157"/>
      <c r="BPF7" s="157"/>
      <c r="BPG7" s="157"/>
      <c r="BPH7" s="157"/>
      <c r="BPI7" s="157"/>
      <c r="BPJ7" s="157"/>
      <c r="BPK7" s="157"/>
      <c r="BPL7" s="157"/>
      <c r="BPM7" s="157"/>
      <c r="BPN7" s="157"/>
      <c r="BPO7" s="157"/>
      <c r="BPP7" s="157"/>
      <c r="BPQ7" s="157"/>
      <c r="BPR7" s="157"/>
      <c r="BPS7" s="157"/>
      <c r="BPT7" s="157"/>
      <c r="BPU7" s="157"/>
      <c r="BPV7" s="157"/>
      <c r="BPW7" s="157"/>
      <c r="BPX7" s="157"/>
      <c r="BPY7" s="157"/>
      <c r="BPZ7" s="157"/>
      <c r="BQA7" s="157"/>
      <c r="BQB7" s="157"/>
      <c r="BQC7" s="157"/>
      <c r="BQD7" s="157"/>
      <c r="BQE7" s="157"/>
      <c r="BQF7" s="157"/>
      <c r="BQG7" s="157"/>
      <c r="BQH7" s="157"/>
      <c r="BQI7" s="157"/>
      <c r="BQJ7" s="157"/>
      <c r="BQK7" s="157"/>
      <c r="BQL7" s="157"/>
      <c r="BQM7" s="157"/>
      <c r="BQN7" s="157"/>
      <c r="BQO7" s="157"/>
      <c r="BQP7" s="157"/>
      <c r="BQQ7" s="157"/>
      <c r="BQR7" s="157"/>
      <c r="BQS7" s="157"/>
      <c r="BQT7" s="157"/>
      <c r="BQU7" s="157"/>
      <c r="BQV7" s="157"/>
      <c r="BQW7" s="157"/>
      <c r="BQX7" s="157"/>
      <c r="BQY7" s="157"/>
      <c r="BQZ7" s="157"/>
      <c r="BRA7" s="157"/>
      <c r="BRB7" s="157"/>
      <c r="BRC7" s="157"/>
      <c r="BRD7" s="157"/>
      <c r="BRE7" s="157"/>
      <c r="BRF7" s="157"/>
      <c r="BRG7" s="157"/>
      <c r="BRH7" s="157"/>
      <c r="BRI7" s="157"/>
      <c r="BRJ7" s="157"/>
      <c r="BRK7" s="157"/>
      <c r="BRL7" s="157"/>
      <c r="BRM7" s="157"/>
      <c r="BRN7" s="157"/>
      <c r="BRO7" s="157"/>
      <c r="BRP7" s="157"/>
      <c r="BRQ7" s="157"/>
      <c r="BRR7" s="157"/>
      <c r="BRS7" s="157"/>
      <c r="BRT7" s="157"/>
      <c r="BRU7" s="157"/>
      <c r="BRV7" s="157"/>
      <c r="BRW7" s="157"/>
      <c r="BRX7" s="157"/>
      <c r="BRY7" s="157"/>
      <c r="BRZ7" s="157"/>
      <c r="BSA7" s="157"/>
      <c r="BSB7" s="157"/>
      <c r="BSC7" s="157"/>
      <c r="BSD7" s="157"/>
      <c r="BSE7" s="157"/>
      <c r="BSF7" s="157"/>
      <c r="BSG7" s="157"/>
      <c r="BSH7" s="157"/>
      <c r="BSI7" s="157"/>
      <c r="BSJ7" s="157"/>
      <c r="BSK7" s="157"/>
      <c r="BSL7" s="157"/>
      <c r="BSM7" s="157"/>
      <c r="BSN7" s="157"/>
      <c r="BSO7" s="157"/>
      <c r="BSP7" s="157"/>
      <c r="BSQ7" s="157"/>
      <c r="BSR7" s="157"/>
      <c r="BSS7" s="157"/>
      <c r="BST7" s="157"/>
      <c r="BSU7" s="157"/>
      <c r="BSV7" s="157"/>
      <c r="BSW7" s="157"/>
      <c r="BSX7" s="157"/>
      <c r="BSY7" s="157"/>
      <c r="BSZ7" s="157"/>
      <c r="BTA7" s="157"/>
      <c r="BTB7" s="157"/>
      <c r="BTC7" s="157"/>
      <c r="BTD7" s="157"/>
      <c r="BTE7" s="157"/>
      <c r="BTF7" s="157"/>
      <c r="BTG7" s="157"/>
      <c r="BTH7" s="157"/>
      <c r="BTI7" s="157"/>
      <c r="BTJ7" s="157"/>
      <c r="BTK7" s="157"/>
      <c r="BTL7" s="157"/>
      <c r="BTM7" s="157"/>
      <c r="BTN7" s="157"/>
      <c r="BTO7" s="157"/>
      <c r="BTP7" s="157"/>
      <c r="BTQ7" s="157"/>
      <c r="BTR7" s="157"/>
      <c r="BTS7" s="157"/>
      <c r="BTT7" s="157"/>
      <c r="BTU7" s="157"/>
      <c r="BTV7" s="157"/>
      <c r="BTW7" s="157"/>
      <c r="BTX7" s="157"/>
      <c r="BTY7" s="157"/>
      <c r="BTZ7" s="157"/>
      <c r="BUA7" s="157"/>
      <c r="BUB7" s="157"/>
      <c r="BUC7" s="157"/>
      <c r="BUD7" s="157"/>
      <c r="BUE7" s="157"/>
      <c r="BUF7" s="157"/>
      <c r="BUG7" s="157"/>
      <c r="BUH7" s="157"/>
      <c r="BUI7" s="157"/>
      <c r="BUJ7" s="157"/>
      <c r="BUK7" s="157"/>
      <c r="BUL7" s="157"/>
      <c r="BUM7" s="157"/>
      <c r="BUN7" s="157"/>
      <c r="BUO7" s="157"/>
      <c r="BUP7" s="157"/>
      <c r="BUQ7" s="157"/>
      <c r="BUR7" s="157"/>
      <c r="BUS7" s="157"/>
      <c r="BUT7" s="157"/>
      <c r="BUU7" s="157"/>
      <c r="BUV7" s="157"/>
      <c r="BUW7" s="157"/>
      <c r="BUX7" s="157"/>
      <c r="BUY7" s="157"/>
      <c r="BUZ7" s="157"/>
      <c r="BVA7" s="157"/>
      <c r="BVB7" s="157"/>
      <c r="BVC7" s="157"/>
      <c r="BVD7" s="157"/>
      <c r="BVE7" s="157"/>
      <c r="BVF7" s="157"/>
      <c r="BVG7" s="157"/>
      <c r="BVH7" s="157"/>
      <c r="BVI7" s="157"/>
      <c r="BVJ7" s="157"/>
      <c r="BVK7" s="157"/>
      <c r="BVL7" s="157"/>
      <c r="BVM7" s="157"/>
      <c r="BVN7" s="157"/>
      <c r="BVO7" s="157"/>
      <c r="BVP7" s="157"/>
      <c r="BVQ7" s="157"/>
      <c r="BVR7" s="157"/>
      <c r="BVS7" s="157"/>
      <c r="BVT7" s="157"/>
      <c r="BVU7" s="157"/>
      <c r="BVV7" s="157"/>
      <c r="BVW7" s="157"/>
      <c r="BVX7" s="157"/>
      <c r="BVY7" s="157"/>
      <c r="BVZ7" s="157"/>
      <c r="BWA7" s="157"/>
      <c r="BWB7" s="157"/>
      <c r="BWC7" s="157"/>
      <c r="BWD7" s="157"/>
      <c r="BWE7" s="157"/>
      <c r="BWF7" s="157"/>
      <c r="BWG7" s="157"/>
      <c r="BWH7" s="157"/>
      <c r="BWI7" s="157"/>
      <c r="BWJ7" s="157"/>
      <c r="BWK7" s="157"/>
      <c r="BWL7" s="157"/>
      <c r="BWM7" s="157"/>
      <c r="BWN7" s="157"/>
      <c r="BWO7" s="157"/>
      <c r="BWP7" s="157"/>
      <c r="BWQ7" s="157"/>
      <c r="BWR7" s="157"/>
      <c r="BWS7" s="157"/>
      <c r="BWT7" s="157"/>
      <c r="BWU7" s="157"/>
      <c r="BWV7" s="157"/>
      <c r="BWW7" s="157"/>
      <c r="BWX7" s="157"/>
      <c r="BWY7" s="157"/>
      <c r="BWZ7" s="157"/>
      <c r="BXA7" s="157"/>
      <c r="BXB7" s="157"/>
      <c r="BXC7" s="157"/>
      <c r="BXD7" s="157"/>
      <c r="BXE7" s="157"/>
      <c r="BXF7" s="157"/>
      <c r="BXG7" s="157"/>
      <c r="BXH7" s="157"/>
      <c r="BXI7" s="157"/>
      <c r="BXJ7" s="157"/>
      <c r="BXK7" s="157"/>
      <c r="BXL7" s="157"/>
      <c r="BXM7" s="157"/>
      <c r="BXN7" s="157"/>
      <c r="BXO7" s="157"/>
      <c r="BXP7" s="157"/>
      <c r="BXQ7" s="157"/>
      <c r="BXR7" s="157"/>
      <c r="BXS7" s="157"/>
      <c r="BXT7" s="157"/>
      <c r="BXU7" s="157"/>
      <c r="BXV7" s="157"/>
      <c r="BXW7" s="157"/>
      <c r="BXX7" s="157"/>
      <c r="BXY7" s="157"/>
      <c r="BXZ7" s="157"/>
      <c r="BYA7" s="157"/>
      <c r="BYB7" s="157"/>
      <c r="BYC7" s="157"/>
      <c r="BYD7" s="157"/>
      <c r="BYE7" s="157"/>
      <c r="BYF7" s="157"/>
      <c r="BYG7" s="157"/>
      <c r="BYH7" s="157"/>
      <c r="BYI7" s="157"/>
      <c r="BYJ7" s="157"/>
      <c r="BYK7" s="157"/>
      <c r="BYL7" s="157"/>
      <c r="BYM7" s="157"/>
      <c r="BYN7" s="157"/>
      <c r="BYO7" s="157"/>
      <c r="BYP7" s="157"/>
      <c r="BYQ7" s="157"/>
      <c r="BYR7" s="157"/>
      <c r="BYS7" s="157"/>
      <c r="BYT7" s="157"/>
      <c r="BYU7" s="157"/>
      <c r="BYV7" s="157"/>
      <c r="BYW7" s="157"/>
      <c r="BYX7" s="157"/>
      <c r="BYY7" s="157"/>
      <c r="BYZ7" s="157"/>
      <c r="BZA7" s="157"/>
      <c r="BZB7" s="157"/>
      <c r="BZC7" s="157"/>
      <c r="BZD7" s="157"/>
      <c r="BZE7" s="157"/>
      <c r="BZF7" s="157"/>
      <c r="BZG7" s="157"/>
      <c r="BZH7" s="157"/>
      <c r="BZI7" s="157"/>
      <c r="BZJ7" s="157"/>
      <c r="BZK7" s="157"/>
      <c r="BZL7" s="157"/>
      <c r="BZM7" s="157"/>
      <c r="BZN7" s="157"/>
      <c r="BZO7" s="157"/>
      <c r="BZP7" s="157"/>
      <c r="BZQ7" s="157"/>
      <c r="BZR7" s="157"/>
      <c r="BZS7" s="157"/>
      <c r="BZT7" s="157"/>
      <c r="BZU7" s="157"/>
      <c r="BZV7" s="157"/>
      <c r="BZW7" s="157"/>
      <c r="BZX7" s="157"/>
      <c r="BZY7" s="157"/>
      <c r="BZZ7" s="157"/>
      <c r="CAA7" s="157"/>
      <c r="CAB7" s="157"/>
      <c r="CAC7" s="157"/>
      <c r="CAD7" s="157"/>
      <c r="CAE7" s="157"/>
      <c r="CAF7" s="157"/>
      <c r="CAG7" s="157"/>
      <c r="CAH7" s="157"/>
      <c r="CAI7" s="157"/>
      <c r="CAJ7" s="157"/>
      <c r="CAK7" s="157"/>
      <c r="CAL7" s="157"/>
      <c r="CAM7" s="157"/>
      <c r="CAN7" s="157"/>
      <c r="CAO7" s="157"/>
      <c r="CAP7" s="157"/>
      <c r="CAQ7" s="157"/>
      <c r="CAR7" s="157"/>
      <c r="CAS7" s="157"/>
      <c r="CAT7" s="157"/>
      <c r="CAU7" s="157"/>
      <c r="CAV7" s="157"/>
      <c r="CAW7" s="157"/>
      <c r="CAX7" s="157"/>
      <c r="CAY7" s="157"/>
      <c r="CAZ7" s="157"/>
      <c r="CBA7" s="157"/>
      <c r="CBB7" s="157"/>
      <c r="CBC7" s="157"/>
      <c r="CBD7" s="157"/>
      <c r="CBE7" s="157"/>
      <c r="CBF7" s="157"/>
      <c r="CBG7" s="157"/>
      <c r="CBH7" s="157"/>
      <c r="CBI7" s="157"/>
      <c r="CBJ7" s="157"/>
      <c r="CBK7" s="157"/>
      <c r="CBL7" s="157"/>
      <c r="CBM7" s="157"/>
      <c r="CBN7" s="157"/>
      <c r="CBO7" s="157"/>
      <c r="CBP7" s="157"/>
      <c r="CBQ7" s="157"/>
      <c r="CBR7" s="157"/>
      <c r="CBS7" s="157"/>
      <c r="CBT7" s="157"/>
      <c r="CBU7" s="157"/>
      <c r="CBV7" s="157"/>
      <c r="CBW7" s="157"/>
      <c r="CBX7" s="157"/>
      <c r="CBY7" s="157"/>
      <c r="CBZ7" s="157"/>
      <c r="CCA7" s="157"/>
      <c r="CCB7" s="157"/>
      <c r="CCC7" s="157"/>
      <c r="CCD7" s="157"/>
      <c r="CCE7" s="157"/>
      <c r="CCF7" s="157"/>
      <c r="CCG7" s="157"/>
      <c r="CCH7" s="157"/>
      <c r="CCI7" s="157"/>
      <c r="CCJ7" s="157"/>
      <c r="CCK7" s="157"/>
      <c r="CCL7" s="157"/>
      <c r="CCM7" s="157"/>
      <c r="CCN7" s="157"/>
      <c r="CCO7" s="157"/>
      <c r="CCP7" s="157"/>
      <c r="CCQ7" s="157"/>
      <c r="CCR7" s="157"/>
      <c r="CCS7" s="157"/>
      <c r="CCT7" s="157"/>
      <c r="CCU7" s="157"/>
      <c r="CCV7" s="157"/>
      <c r="CCW7" s="157"/>
      <c r="CCX7" s="157"/>
      <c r="CCY7" s="157"/>
      <c r="CCZ7" s="157"/>
      <c r="CDA7" s="157"/>
      <c r="CDB7" s="157"/>
      <c r="CDC7" s="157"/>
      <c r="CDD7" s="157"/>
      <c r="CDE7" s="157"/>
      <c r="CDF7" s="157"/>
      <c r="CDG7" s="157"/>
      <c r="CDH7" s="157"/>
      <c r="CDI7" s="157"/>
      <c r="CDJ7" s="157"/>
      <c r="CDK7" s="157"/>
      <c r="CDL7" s="157"/>
      <c r="CDM7" s="157"/>
      <c r="CDN7" s="157"/>
      <c r="CDO7" s="157"/>
      <c r="CDP7" s="157"/>
      <c r="CDQ7" s="157"/>
      <c r="CDR7" s="157"/>
      <c r="CDS7" s="157"/>
      <c r="CDT7" s="157"/>
      <c r="CDU7" s="157"/>
      <c r="CDV7" s="157"/>
      <c r="CDW7" s="157"/>
      <c r="CDX7" s="157"/>
      <c r="CDY7" s="157"/>
      <c r="CDZ7" s="157"/>
      <c r="CEA7" s="157"/>
      <c r="CEB7" s="157"/>
      <c r="CEC7" s="157"/>
      <c r="CED7" s="157"/>
      <c r="CEE7" s="157"/>
      <c r="CEF7" s="157"/>
      <c r="CEG7" s="157"/>
      <c r="CEH7" s="157"/>
      <c r="CEI7" s="157"/>
      <c r="CEJ7" s="157"/>
      <c r="CEK7" s="157"/>
      <c r="CEL7" s="157"/>
      <c r="CEM7" s="157"/>
      <c r="CEN7" s="157"/>
      <c r="CEO7" s="157"/>
      <c r="CEP7" s="157"/>
      <c r="CEQ7" s="157"/>
      <c r="CER7" s="157"/>
      <c r="CES7" s="157"/>
      <c r="CET7" s="157"/>
      <c r="CEU7" s="157"/>
      <c r="CEV7" s="157"/>
      <c r="CEW7" s="157"/>
      <c r="CEX7" s="157"/>
      <c r="CEY7" s="157"/>
      <c r="CEZ7" s="157"/>
      <c r="CFA7" s="157"/>
      <c r="CFB7" s="157"/>
      <c r="CFC7" s="157"/>
      <c r="CFD7" s="157"/>
      <c r="CFE7" s="157"/>
      <c r="CFF7" s="157"/>
      <c r="CFG7" s="157"/>
      <c r="CFH7" s="157"/>
      <c r="CFI7" s="157"/>
      <c r="CFJ7" s="157"/>
      <c r="CFK7" s="157"/>
      <c r="CFL7" s="157"/>
      <c r="CFM7" s="157"/>
      <c r="CFN7" s="157"/>
      <c r="CFO7" s="157"/>
      <c r="CFP7" s="157"/>
      <c r="CFQ7" s="157"/>
      <c r="CFR7" s="157"/>
      <c r="CFS7" s="157"/>
      <c r="CFT7" s="157"/>
      <c r="CFU7" s="157"/>
      <c r="CFV7" s="157"/>
      <c r="CFW7" s="157"/>
      <c r="CFX7" s="157"/>
      <c r="CFY7" s="157"/>
      <c r="CFZ7" s="157"/>
      <c r="CGA7" s="157"/>
      <c r="CGB7" s="157"/>
      <c r="CGC7" s="157"/>
      <c r="CGD7" s="157"/>
      <c r="CGE7" s="157"/>
      <c r="CGF7" s="157"/>
      <c r="CGG7" s="157"/>
      <c r="CGH7" s="157"/>
      <c r="CGI7" s="157"/>
      <c r="CGJ7" s="157"/>
      <c r="CGK7" s="157"/>
      <c r="CGL7" s="157"/>
      <c r="CGM7" s="157"/>
      <c r="CGN7" s="157"/>
      <c r="CGO7" s="157"/>
      <c r="CGP7" s="157"/>
      <c r="CGQ7" s="157"/>
      <c r="CGR7" s="157"/>
      <c r="CGS7" s="157"/>
      <c r="CGT7" s="157"/>
      <c r="CGU7" s="157"/>
      <c r="CGV7" s="157"/>
      <c r="CGW7" s="157"/>
      <c r="CGX7" s="157"/>
      <c r="CGY7" s="157"/>
      <c r="CGZ7" s="157"/>
      <c r="CHA7" s="157"/>
      <c r="CHB7" s="157"/>
      <c r="CHC7" s="157"/>
      <c r="CHD7" s="157"/>
      <c r="CHE7" s="157"/>
      <c r="CHF7" s="157"/>
      <c r="CHG7" s="157"/>
      <c r="CHH7" s="157"/>
      <c r="CHI7" s="157"/>
      <c r="CHJ7" s="157"/>
      <c r="CHK7" s="157"/>
      <c r="CHL7" s="157"/>
      <c r="CHM7" s="157"/>
      <c r="CHN7" s="157"/>
      <c r="CHO7" s="157"/>
      <c r="CHP7" s="157"/>
      <c r="CHQ7" s="157"/>
      <c r="CHR7" s="157"/>
      <c r="CHS7" s="157"/>
      <c r="CHT7" s="157"/>
      <c r="CHU7" s="157"/>
      <c r="CHV7" s="157"/>
      <c r="CHW7" s="157"/>
      <c r="CHX7" s="157"/>
      <c r="CHY7" s="157"/>
      <c r="CHZ7" s="157"/>
      <c r="CIA7" s="157"/>
      <c r="CIB7" s="157"/>
      <c r="CIC7" s="157"/>
      <c r="CID7" s="157"/>
      <c r="CIE7" s="157"/>
      <c r="CIF7" s="157"/>
      <c r="CIG7" s="157"/>
      <c r="CIH7" s="157"/>
      <c r="CII7" s="157"/>
      <c r="CIJ7" s="157"/>
      <c r="CIK7" s="157"/>
      <c r="CIL7" s="157"/>
      <c r="CIM7" s="157"/>
      <c r="CIN7" s="157"/>
      <c r="CIO7" s="157"/>
      <c r="CIP7" s="157"/>
      <c r="CIQ7" s="157"/>
      <c r="CIR7" s="157"/>
      <c r="CIS7" s="157"/>
      <c r="CIT7" s="157"/>
      <c r="CIU7" s="157"/>
      <c r="CIV7" s="157"/>
      <c r="CIW7" s="157"/>
      <c r="CIX7" s="157"/>
      <c r="CIY7" s="157"/>
      <c r="CIZ7" s="157"/>
      <c r="CJA7" s="157"/>
      <c r="CJB7" s="157"/>
      <c r="CJC7" s="157"/>
      <c r="CJD7" s="157"/>
      <c r="CJE7" s="157"/>
      <c r="CJF7" s="157"/>
      <c r="CJG7" s="157"/>
      <c r="CJH7" s="157"/>
      <c r="CJI7" s="157"/>
      <c r="CJJ7" s="157"/>
      <c r="CJK7" s="157"/>
      <c r="CJL7" s="157"/>
      <c r="CJM7" s="157"/>
      <c r="CJN7" s="157"/>
      <c r="CJO7" s="157"/>
      <c r="CJP7" s="157"/>
      <c r="CJQ7" s="157"/>
      <c r="CJR7" s="157"/>
      <c r="CJS7" s="157"/>
      <c r="CJT7" s="157"/>
      <c r="CJU7" s="157"/>
      <c r="CJV7" s="157"/>
      <c r="CJW7" s="157"/>
      <c r="CJX7" s="157"/>
      <c r="CJY7" s="157"/>
      <c r="CJZ7" s="157"/>
      <c r="CKA7" s="157"/>
      <c r="CKB7" s="157"/>
      <c r="CKC7" s="157"/>
      <c r="CKD7" s="157"/>
      <c r="CKE7" s="157"/>
      <c r="CKF7" s="157"/>
      <c r="CKG7" s="157"/>
      <c r="CKH7" s="157"/>
      <c r="CKI7" s="157"/>
      <c r="CKJ7" s="157"/>
      <c r="CKK7" s="157"/>
      <c r="CKL7" s="157"/>
      <c r="CKM7" s="157"/>
      <c r="CKN7" s="157"/>
      <c r="CKO7" s="157"/>
      <c r="CKP7" s="157"/>
      <c r="CKQ7" s="157"/>
      <c r="CKR7" s="157"/>
      <c r="CKS7" s="157"/>
      <c r="CKT7" s="157"/>
      <c r="CKU7" s="157"/>
      <c r="CKV7" s="157"/>
      <c r="CKW7" s="157"/>
      <c r="CKX7" s="157"/>
      <c r="CKY7" s="157"/>
      <c r="CKZ7" s="157"/>
      <c r="CLA7" s="157"/>
      <c r="CLB7" s="157"/>
      <c r="CLC7" s="157"/>
      <c r="CLD7" s="157"/>
      <c r="CLE7" s="157"/>
      <c r="CLF7" s="157"/>
      <c r="CLG7" s="157"/>
      <c r="CLH7" s="157"/>
      <c r="CLI7" s="157"/>
      <c r="CLJ7" s="157"/>
      <c r="CLK7" s="157"/>
      <c r="CLL7" s="157"/>
      <c r="CLM7" s="157"/>
      <c r="CLN7" s="157"/>
      <c r="CLO7" s="157"/>
      <c r="CLP7" s="157"/>
      <c r="CLQ7" s="157"/>
      <c r="CLR7" s="157"/>
      <c r="CLS7" s="157"/>
      <c r="CLT7" s="157"/>
      <c r="CLU7" s="157"/>
      <c r="CLV7" s="157"/>
      <c r="CLW7" s="157"/>
      <c r="CLX7" s="157"/>
      <c r="CLY7" s="157"/>
      <c r="CLZ7" s="157"/>
      <c r="CMA7" s="157"/>
      <c r="CMB7" s="157"/>
      <c r="CMC7" s="157"/>
      <c r="CMD7" s="157"/>
      <c r="CME7" s="157"/>
      <c r="CMF7" s="157"/>
      <c r="CMG7" s="157"/>
      <c r="CMH7" s="157"/>
      <c r="CMI7" s="157"/>
      <c r="CMJ7" s="157"/>
      <c r="CMK7" s="157"/>
      <c r="CML7" s="157"/>
      <c r="CMM7" s="157"/>
      <c r="CMN7" s="157"/>
      <c r="CMO7" s="157"/>
      <c r="CMP7" s="157"/>
      <c r="CMQ7" s="157"/>
      <c r="CMR7" s="157"/>
      <c r="CMS7" s="157"/>
      <c r="CMT7" s="157"/>
      <c r="CMU7" s="157"/>
      <c r="CMV7" s="157"/>
      <c r="CMW7" s="157"/>
      <c r="CMX7" s="157"/>
      <c r="CMY7" s="157"/>
      <c r="CMZ7" s="157"/>
      <c r="CNA7" s="157"/>
      <c r="CNB7" s="157"/>
      <c r="CNC7" s="157"/>
      <c r="CND7" s="157"/>
      <c r="CNE7" s="157"/>
      <c r="CNF7" s="157"/>
      <c r="CNG7" s="157"/>
      <c r="CNH7" s="157"/>
      <c r="CNI7" s="157"/>
      <c r="CNJ7" s="157"/>
      <c r="CNK7" s="157"/>
      <c r="CNL7" s="157"/>
      <c r="CNM7" s="157"/>
      <c r="CNN7" s="157"/>
      <c r="CNO7" s="157"/>
      <c r="CNP7" s="157"/>
      <c r="CNQ7" s="157"/>
      <c r="CNR7" s="157"/>
      <c r="CNS7" s="157"/>
      <c r="CNT7" s="157"/>
      <c r="CNU7" s="157"/>
      <c r="CNV7" s="157"/>
      <c r="CNW7" s="157"/>
      <c r="CNX7" s="157"/>
      <c r="CNY7" s="157"/>
      <c r="CNZ7" s="157"/>
      <c r="COA7" s="157"/>
      <c r="COB7" s="157"/>
      <c r="COC7" s="157"/>
      <c r="COD7" s="157"/>
      <c r="COE7" s="157"/>
      <c r="COF7" s="157"/>
      <c r="COG7" s="157"/>
      <c r="COH7" s="157"/>
      <c r="COI7" s="157"/>
      <c r="COJ7" s="157"/>
      <c r="COK7" s="157"/>
      <c r="COL7" s="157"/>
      <c r="COM7" s="157"/>
      <c r="CON7" s="157"/>
      <c r="COO7" s="157"/>
      <c r="COP7" s="157"/>
      <c r="COQ7" s="157"/>
      <c r="COR7" s="157"/>
      <c r="COS7" s="157"/>
      <c r="COT7" s="157"/>
      <c r="COU7" s="157"/>
      <c r="COV7" s="157"/>
      <c r="COW7" s="157"/>
      <c r="COX7" s="157"/>
      <c r="COY7" s="157"/>
      <c r="COZ7" s="157"/>
      <c r="CPA7" s="157"/>
      <c r="CPB7" s="157"/>
      <c r="CPC7" s="157"/>
      <c r="CPD7" s="157"/>
      <c r="CPE7" s="157"/>
      <c r="CPF7" s="157"/>
      <c r="CPG7" s="157"/>
      <c r="CPH7" s="157"/>
      <c r="CPI7" s="157"/>
      <c r="CPJ7" s="157"/>
      <c r="CPK7" s="157"/>
      <c r="CPL7" s="157"/>
      <c r="CPM7" s="157"/>
      <c r="CPN7" s="157"/>
      <c r="CPO7" s="157"/>
      <c r="CPP7" s="157"/>
      <c r="CPQ7" s="157"/>
      <c r="CPR7" s="157"/>
      <c r="CPS7" s="157"/>
      <c r="CPT7" s="157"/>
      <c r="CPU7" s="157"/>
      <c r="CPV7" s="157"/>
      <c r="CPW7" s="157"/>
      <c r="CPX7" s="157"/>
      <c r="CPY7" s="157"/>
      <c r="CPZ7" s="157"/>
      <c r="CQA7" s="157"/>
      <c r="CQB7" s="157"/>
      <c r="CQC7" s="157"/>
      <c r="CQD7" s="157"/>
      <c r="CQE7" s="157"/>
      <c r="CQF7" s="157"/>
      <c r="CQG7" s="157"/>
      <c r="CQH7" s="157"/>
      <c r="CQI7" s="157"/>
      <c r="CQJ7" s="157"/>
      <c r="CQK7" s="157"/>
      <c r="CQL7" s="157"/>
      <c r="CQM7" s="157"/>
      <c r="CQN7" s="157"/>
      <c r="CQO7" s="157"/>
      <c r="CQP7" s="157"/>
      <c r="CQQ7" s="157"/>
      <c r="CQR7" s="157"/>
      <c r="CQS7" s="157"/>
      <c r="CQT7" s="157"/>
      <c r="CQU7" s="157"/>
      <c r="CQV7" s="157"/>
      <c r="CQW7" s="157"/>
      <c r="CQX7" s="157"/>
      <c r="CQY7" s="157"/>
      <c r="CQZ7" s="157"/>
      <c r="CRA7" s="157"/>
      <c r="CRB7" s="157"/>
      <c r="CRC7" s="157"/>
      <c r="CRD7" s="157"/>
      <c r="CRE7" s="157"/>
      <c r="CRF7" s="157"/>
      <c r="CRG7" s="157"/>
      <c r="CRH7" s="157"/>
      <c r="CRI7" s="157"/>
      <c r="CRJ7" s="157"/>
      <c r="CRK7" s="157"/>
      <c r="CRL7" s="157"/>
      <c r="CRM7" s="157"/>
      <c r="CRN7" s="157"/>
      <c r="CRO7" s="157"/>
      <c r="CRP7" s="157"/>
      <c r="CRQ7" s="157"/>
      <c r="CRR7" s="157"/>
      <c r="CRS7" s="157"/>
      <c r="CRT7" s="157"/>
      <c r="CRU7" s="157"/>
      <c r="CRV7" s="157"/>
      <c r="CRW7" s="157"/>
      <c r="CRX7" s="157"/>
      <c r="CRY7" s="157"/>
      <c r="CRZ7" s="157"/>
      <c r="CSA7" s="157"/>
      <c r="CSB7" s="157"/>
      <c r="CSC7" s="157"/>
      <c r="CSD7" s="157"/>
      <c r="CSE7" s="157"/>
      <c r="CSF7" s="157"/>
      <c r="CSG7" s="157"/>
      <c r="CSH7" s="157"/>
      <c r="CSI7" s="157"/>
      <c r="CSJ7" s="157"/>
      <c r="CSK7" s="157"/>
      <c r="CSL7" s="157"/>
      <c r="CSM7" s="157"/>
      <c r="CSN7" s="157"/>
      <c r="CSO7" s="157"/>
      <c r="CSP7" s="157"/>
      <c r="CSQ7" s="157"/>
      <c r="CSR7" s="157"/>
      <c r="CSS7" s="157"/>
      <c r="CST7" s="157"/>
      <c r="CSU7" s="157"/>
      <c r="CSV7" s="157"/>
      <c r="CSW7" s="157"/>
      <c r="CSX7" s="157"/>
      <c r="CSY7" s="157"/>
      <c r="CSZ7" s="157"/>
      <c r="CTA7" s="157"/>
      <c r="CTB7" s="157"/>
      <c r="CTC7" s="157"/>
      <c r="CTD7" s="157"/>
      <c r="CTE7" s="157"/>
      <c r="CTF7" s="157"/>
      <c r="CTG7" s="157"/>
      <c r="CTH7" s="157"/>
      <c r="CTI7" s="157"/>
      <c r="CTJ7" s="157"/>
      <c r="CTK7" s="157"/>
      <c r="CTL7" s="157"/>
      <c r="CTM7" s="157"/>
      <c r="CTN7" s="157"/>
      <c r="CTO7" s="157"/>
      <c r="CTP7" s="157"/>
      <c r="CTQ7" s="157"/>
      <c r="CTR7" s="157"/>
      <c r="CTS7" s="157"/>
      <c r="CTT7" s="157"/>
      <c r="CTU7" s="157"/>
      <c r="CTV7" s="157"/>
      <c r="CTW7" s="157"/>
      <c r="CTX7" s="157"/>
      <c r="CTY7" s="157"/>
      <c r="CTZ7" s="157"/>
      <c r="CUA7" s="157"/>
      <c r="CUB7" s="157"/>
      <c r="CUC7" s="157"/>
      <c r="CUD7" s="157"/>
      <c r="CUE7" s="157"/>
      <c r="CUF7" s="157"/>
      <c r="CUG7" s="157"/>
      <c r="CUH7" s="157"/>
      <c r="CUI7" s="157"/>
      <c r="CUJ7" s="157"/>
      <c r="CUK7" s="157"/>
      <c r="CUL7" s="157"/>
      <c r="CUM7" s="157"/>
      <c r="CUN7" s="157"/>
      <c r="CUO7" s="157"/>
      <c r="CUP7" s="157"/>
      <c r="CUQ7" s="157"/>
      <c r="CUR7" s="157"/>
      <c r="CUS7" s="157"/>
      <c r="CUT7" s="157"/>
      <c r="CUU7" s="157"/>
      <c r="CUV7" s="157"/>
      <c r="CUW7" s="157"/>
      <c r="CUX7" s="157"/>
      <c r="CUY7" s="157"/>
      <c r="CUZ7" s="157"/>
      <c r="CVA7" s="157"/>
      <c r="CVB7" s="157"/>
      <c r="CVC7" s="157"/>
      <c r="CVD7" s="157"/>
      <c r="CVE7" s="157"/>
      <c r="CVF7" s="157"/>
      <c r="CVG7" s="157"/>
      <c r="CVH7" s="157"/>
      <c r="CVI7" s="157"/>
      <c r="CVJ7" s="157"/>
      <c r="CVK7" s="157"/>
      <c r="CVL7" s="157"/>
      <c r="CVM7" s="157"/>
      <c r="CVN7" s="157"/>
      <c r="CVO7" s="157"/>
      <c r="CVP7" s="157"/>
      <c r="CVQ7" s="157"/>
      <c r="CVR7" s="157"/>
      <c r="CVS7" s="157"/>
      <c r="CVT7" s="157"/>
      <c r="CVU7" s="157"/>
      <c r="CVV7" s="157"/>
      <c r="CVW7" s="157"/>
      <c r="CVX7" s="157"/>
      <c r="CVY7" s="157"/>
      <c r="CVZ7" s="157"/>
      <c r="CWA7" s="157"/>
      <c r="CWB7" s="157"/>
      <c r="CWC7" s="157"/>
      <c r="CWD7" s="157"/>
      <c r="CWE7" s="157"/>
      <c r="CWF7" s="157"/>
      <c r="CWG7" s="157"/>
      <c r="CWH7" s="157"/>
      <c r="CWI7" s="157"/>
      <c r="CWJ7" s="157"/>
      <c r="CWK7" s="157"/>
      <c r="CWL7" s="157"/>
      <c r="CWM7" s="157"/>
      <c r="CWN7" s="157"/>
      <c r="CWO7" s="157"/>
      <c r="CWP7" s="157"/>
      <c r="CWQ7" s="157"/>
      <c r="CWR7" s="157"/>
      <c r="CWS7" s="157"/>
      <c r="CWT7" s="157"/>
      <c r="CWU7" s="157"/>
      <c r="CWV7" s="157"/>
      <c r="CWW7" s="157"/>
      <c r="CWX7" s="157"/>
      <c r="CWY7" s="157"/>
      <c r="CWZ7" s="157"/>
      <c r="CXA7" s="157"/>
      <c r="CXB7" s="157"/>
      <c r="CXC7" s="157"/>
      <c r="CXD7" s="157"/>
      <c r="CXE7" s="157"/>
      <c r="CXF7" s="157"/>
      <c r="CXG7" s="157"/>
      <c r="CXH7" s="157"/>
      <c r="CXI7" s="157"/>
      <c r="CXJ7" s="157"/>
      <c r="CXK7" s="157"/>
      <c r="CXL7" s="157"/>
      <c r="CXM7" s="157"/>
      <c r="CXN7" s="157"/>
      <c r="CXO7" s="157"/>
      <c r="CXP7" s="157"/>
      <c r="CXQ7" s="157"/>
      <c r="CXR7" s="157"/>
      <c r="CXS7" s="157"/>
      <c r="CXT7" s="157"/>
      <c r="CXU7" s="157"/>
      <c r="CXV7" s="157"/>
      <c r="CXW7" s="157"/>
      <c r="CXX7" s="157"/>
      <c r="CXY7" s="157"/>
      <c r="CXZ7" s="157"/>
      <c r="CYA7" s="157"/>
      <c r="CYB7" s="157"/>
      <c r="CYC7" s="157"/>
      <c r="CYD7" s="157"/>
      <c r="CYE7" s="157"/>
      <c r="CYF7" s="157"/>
      <c r="CYG7" s="157"/>
      <c r="CYH7" s="157"/>
      <c r="CYI7" s="157"/>
      <c r="CYJ7" s="157"/>
      <c r="CYK7" s="157"/>
      <c r="CYL7" s="157"/>
      <c r="CYM7" s="157"/>
      <c r="CYN7" s="157"/>
      <c r="CYO7" s="157"/>
      <c r="CYP7" s="157"/>
      <c r="CYQ7" s="157"/>
      <c r="CYR7" s="157"/>
      <c r="CYS7" s="157"/>
      <c r="CYT7" s="157"/>
      <c r="CYU7" s="157"/>
      <c r="CYV7" s="157"/>
      <c r="CYW7" s="157"/>
      <c r="CYX7" s="157"/>
      <c r="CYY7" s="157"/>
      <c r="CYZ7" s="157"/>
      <c r="CZA7" s="157"/>
      <c r="CZB7" s="157"/>
      <c r="CZC7" s="157"/>
      <c r="CZD7" s="157"/>
      <c r="CZE7" s="157"/>
      <c r="CZF7" s="157"/>
      <c r="CZG7" s="157"/>
      <c r="CZH7" s="157"/>
      <c r="CZI7" s="157"/>
      <c r="CZJ7" s="157"/>
      <c r="CZK7" s="157"/>
      <c r="CZL7" s="157"/>
      <c r="CZM7" s="157"/>
      <c r="CZN7" s="157"/>
      <c r="CZO7" s="157"/>
      <c r="CZP7" s="157"/>
      <c r="CZQ7" s="157"/>
      <c r="CZR7" s="157"/>
      <c r="CZS7" s="157"/>
      <c r="CZT7" s="157"/>
      <c r="CZU7" s="157"/>
      <c r="CZV7" s="157"/>
      <c r="CZW7" s="157"/>
      <c r="CZX7" s="157"/>
      <c r="CZY7" s="157"/>
      <c r="CZZ7" s="157"/>
      <c r="DAA7" s="157"/>
      <c r="DAB7" s="157"/>
      <c r="DAC7" s="157"/>
      <c r="DAD7" s="157"/>
      <c r="DAE7" s="157"/>
      <c r="DAF7" s="157"/>
      <c r="DAG7" s="157"/>
      <c r="DAH7" s="157"/>
      <c r="DAI7" s="157"/>
      <c r="DAJ7" s="157"/>
      <c r="DAK7" s="157"/>
      <c r="DAL7" s="157"/>
      <c r="DAM7" s="157"/>
      <c r="DAN7" s="157"/>
      <c r="DAO7" s="157"/>
      <c r="DAP7" s="157"/>
      <c r="DAQ7" s="157"/>
      <c r="DAR7" s="157"/>
      <c r="DAS7" s="157"/>
      <c r="DAT7" s="157"/>
      <c r="DAU7" s="157"/>
      <c r="DAV7" s="157"/>
      <c r="DAW7" s="157"/>
      <c r="DAX7" s="157"/>
      <c r="DAY7" s="157"/>
      <c r="DAZ7" s="157"/>
      <c r="DBA7" s="157"/>
      <c r="DBB7" s="157"/>
      <c r="DBC7" s="157"/>
      <c r="DBD7" s="157"/>
      <c r="DBE7" s="157"/>
      <c r="DBF7" s="157"/>
      <c r="DBG7" s="157"/>
      <c r="DBH7" s="157"/>
      <c r="DBI7" s="157"/>
      <c r="DBJ7" s="157"/>
      <c r="DBK7" s="157"/>
      <c r="DBL7" s="157"/>
      <c r="DBM7" s="157"/>
      <c r="DBN7" s="157"/>
      <c r="DBO7" s="157"/>
      <c r="DBP7" s="157"/>
      <c r="DBQ7" s="157"/>
      <c r="DBR7" s="157"/>
      <c r="DBS7" s="157"/>
      <c r="DBT7" s="157"/>
      <c r="DBU7" s="157"/>
      <c r="DBV7" s="157"/>
      <c r="DBW7" s="157"/>
      <c r="DBX7" s="157"/>
      <c r="DBY7" s="157"/>
      <c r="DBZ7" s="157"/>
      <c r="DCA7" s="157"/>
      <c r="DCB7" s="157"/>
      <c r="DCC7" s="157"/>
      <c r="DCD7" s="157"/>
      <c r="DCE7" s="157"/>
      <c r="DCF7" s="157"/>
      <c r="DCG7" s="157"/>
      <c r="DCH7" s="157"/>
      <c r="DCI7" s="157"/>
      <c r="DCJ7" s="157"/>
      <c r="DCK7" s="157"/>
      <c r="DCL7" s="157"/>
      <c r="DCM7" s="157"/>
      <c r="DCN7" s="157"/>
      <c r="DCO7" s="157"/>
      <c r="DCP7" s="157"/>
      <c r="DCQ7" s="157"/>
      <c r="DCR7" s="157"/>
      <c r="DCS7" s="157"/>
      <c r="DCT7" s="157"/>
      <c r="DCU7" s="157"/>
      <c r="DCV7" s="157"/>
      <c r="DCW7" s="157"/>
      <c r="DCX7" s="157"/>
      <c r="DCY7" s="157"/>
      <c r="DCZ7" s="157"/>
      <c r="DDA7" s="157"/>
      <c r="DDB7" s="157"/>
      <c r="DDC7" s="157"/>
      <c r="DDD7" s="157"/>
      <c r="DDE7" s="157"/>
      <c r="DDF7" s="157"/>
      <c r="DDG7" s="157"/>
      <c r="DDH7" s="157"/>
      <c r="DDI7" s="157"/>
      <c r="DDJ7" s="157"/>
      <c r="DDK7" s="157"/>
      <c r="DDL7" s="157"/>
      <c r="DDM7" s="157"/>
      <c r="DDN7" s="157"/>
      <c r="DDO7" s="157"/>
      <c r="DDP7" s="157"/>
      <c r="DDQ7" s="157"/>
      <c r="DDR7" s="157"/>
      <c r="DDS7" s="157"/>
      <c r="DDT7" s="157"/>
      <c r="DDU7" s="157"/>
      <c r="DDV7" s="157"/>
      <c r="DDW7" s="157"/>
      <c r="DDX7" s="157"/>
      <c r="DDY7" s="157"/>
      <c r="DDZ7" s="157"/>
      <c r="DEA7" s="157"/>
      <c r="DEB7" s="157"/>
      <c r="DEC7" s="157"/>
      <c r="DED7" s="157"/>
      <c r="DEE7" s="157"/>
      <c r="DEF7" s="157"/>
      <c r="DEG7" s="157"/>
      <c r="DEH7" s="157"/>
      <c r="DEI7" s="157"/>
      <c r="DEJ7" s="157"/>
      <c r="DEK7" s="157"/>
      <c r="DEL7" s="157"/>
      <c r="DEM7" s="157"/>
      <c r="DEN7" s="157"/>
      <c r="DEO7" s="157"/>
      <c r="DEP7" s="157"/>
      <c r="DEQ7" s="157"/>
      <c r="DER7" s="157"/>
      <c r="DES7" s="157"/>
      <c r="DET7" s="157"/>
      <c r="DEU7" s="157"/>
      <c r="DEV7" s="157"/>
      <c r="DEW7" s="157"/>
      <c r="DEX7" s="157"/>
      <c r="DEY7" s="157"/>
      <c r="DEZ7" s="157"/>
      <c r="DFA7" s="157"/>
      <c r="DFB7" s="157"/>
      <c r="DFC7" s="157"/>
      <c r="DFD7" s="157"/>
      <c r="DFE7" s="157"/>
      <c r="DFF7" s="157"/>
      <c r="DFG7" s="157"/>
      <c r="DFH7" s="157"/>
      <c r="DFI7" s="157"/>
      <c r="DFJ7" s="157"/>
      <c r="DFK7" s="157"/>
      <c r="DFL7" s="157"/>
      <c r="DFM7" s="157"/>
      <c r="DFN7" s="157"/>
      <c r="DFO7" s="157"/>
      <c r="DFP7" s="157"/>
      <c r="DFQ7" s="157"/>
      <c r="DFR7" s="157"/>
      <c r="DFS7" s="157"/>
      <c r="DFT7" s="157"/>
      <c r="DFU7" s="157"/>
      <c r="DFV7" s="157"/>
      <c r="DFW7" s="157"/>
      <c r="DFX7" s="157"/>
      <c r="DFY7" s="157"/>
      <c r="DFZ7" s="157"/>
      <c r="DGA7" s="157"/>
      <c r="DGB7" s="157"/>
      <c r="DGC7" s="157"/>
      <c r="DGD7" s="157"/>
      <c r="DGE7" s="157"/>
      <c r="DGF7" s="157"/>
      <c r="DGG7" s="157"/>
      <c r="DGH7" s="157"/>
      <c r="DGI7" s="157"/>
      <c r="DGJ7" s="157"/>
      <c r="DGK7" s="157"/>
      <c r="DGL7" s="157"/>
      <c r="DGM7" s="157"/>
      <c r="DGN7" s="157"/>
      <c r="DGO7" s="157"/>
      <c r="DGP7" s="157"/>
      <c r="DGQ7" s="157"/>
      <c r="DGR7" s="157"/>
      <c r="DGS7" s="157"/>
      <c r="DGT7" s="157"/>
      <c r="DGU7" s="157"/>
      <c r="DGV7" s="157"/>
      <c r="DGW7" s="157"/>
      <c r="DGX7" s="157"/>
      <c r="DGY7" s="157"/>
      <c r="DGZ7" s="157"/>
      <c r="DHA7" s="157"/>
      <c r="DHB7" s="157"/>
      <c r="DHC7" s="157"/>
      <c r="DHD7" s="157"/>
      <c r="DHE7" s="157"/>
      <c r="DHF7" s="157"/>
      <c r="DHG7" s="157"/>
      <c r="DHH7" s="157"/>
      <c r="DHI7" s="157"/>
      <c r="DHJ7" s="157"/>
      <c r="DHK7" s="157"/>
      <c r="DHL7" s="157"/>
      <c r="DHM7" s="157"/>
      <c r="DHN7" s="157"/>
      <c r="DHO7" s="157"/>
      <c r="DHP7" s="157"/>
      <c r="DHQ7" s="157"/>
      <c r="DHR7" s="157"/>
      <c r="DHS7" s="157"/>
      <c r="DHT7" s="157"/>
      <c r="DHU7" s="157"/>
      <c r="DHV7" s="157"/>
      <c r="DHW7" s="157"/>
      <c r="DHX7" s="157"/>
      <c r="DHY7" s="157"/>
      <c r="DHZ7" s="157"/>
      <c r="DIA7" s="157"/>
      <c r="DIB7" s="157"/>
      <c r="DIC7" s="157"/>
      <c r="DID7" s="157"/>
      <c r="DIE7" s="157"/>
      <c r="DIF7" s="157"/>
      <c r="DIG7" s="157"/>
      <c r="DIH7" s="157"/>
      <c r="DII7" s="157"/>
      <c r="DIJ7" s="157"/>
      <c r="DIK7" s="157"/>
      <c r="DIL7" s="157"/>
      <c r="DIM7" s="157"/>
      <c r="DIN7" s="157"/>
      <c r="DIO7" s="157"/>
      <c r="DIP7" s="157"/>
      <c r="DIQ7" s="157"/>
      <c r="DIR7" s="157"/>
      <c r="DIS7" s="157"/>
      <c r="DIT7" s="157"/>
      <c r="DIU7" s="157"/>
      <c r="DIV7" s="157"/>
      <c r="DIW7" s="157"/>
      <c r="DIX7" s="157"/>
      <c r="DIY7" s="157"/>
      <c r="DIZ7" s="157"/>
      <c r="DJA7" s="157"/>
      <c r="DJB7" s="157"/>
      <c r="DJC7" s="157"/>
      <c r="DJD7" s="157"/>
      <c r="DJE7" s="157"/>
      <c r="DJF7" s="157"/>
      <c r="DJG7" s="157"/>
      <c r="DJH7" s="157"/>
      <c r="DJI7" s="157"/>
      <c r="DJJ7" s="157"/>
      <c r="DJK7" s="157"/>
      <c r="DJL7" s="157"/>
      <c r="DJM7" s="157"/>
      <c r="DJN7" s="157"/>
      <c r="DJO7" s="157"/>
      <c r="DJP7" s="157"/>
      <c r="DJQ7" s="157"/>
      <c r="DJR7" s="157"/>
      <c r="DJS7" s="157"/>
      <c r="DJT7" s="157"/>
      <c r="DJU7" s="157"/>
      <c r="DJV7" s="157"/>
      <c r="DJW7" s="157"/>
      <c r="DJX7" s="157"/>
      <c r="DJY7" s="157"/>
      <c r="DJZ7" s="157"/>
      <c r="DKA7" s="157"/>
      <c r="DKB7" s="157"/>
      <c r="DKC7" s="157"/>
      <c r="DKD7" s="157"/>
      <c r="DKE7" s="157"/>
      <c r="DKF7" s="157"/>
      <c r="DKG7" s="157"/>
      <c r="DKH7" s="157"/>
      <c r="DKI7" s="157"/>
      <c r="DKJ7" s="157"/>
      <c r="DKK7" s="157"/>
      <c r="DKL7" s="157"/>
      <c r="DKM7" s="157"/>
      <c r="DKN7" s="157"/>
      <c r="DKO7" s="157"/>
      <c r="DKP7" s="157"/>
      <c r="DKQ7" s="157"/>
      <c r="DKR7" s="157"/>
      <c r="DKS7" s="157"/>
      <c r="DKT7" s="157"/>
      <c r="DKU7" s="157"/>
      <c r="DKV7" s="157"/>
      <c r="DKW7" s="157"/>
      <c r="DKX7" s="157"/>
      <c r="DKY7" s="157"/>
      <c r="DKZ7" s="157"/>
      <c r="DLA7" s="157"/>
      <c r="DLB7" s="157"/>
      <c r="DLC7" s="157"/>
      <c r="DLD7" s="157"/>
      <c r="DLE7" s="157"/>
      <c r="DLF7" s="157"/>
      <c r="DLG7" s="157"/>
      <c r="DLH7" s="157"/>
      <c r="DLI7" s="157"/>
      <c r="DLJ7" s="157"/>
      <c r="DLK7" s="157"/>
      <c r="DLL7" s="157"/>
      <c r="DLM7" s="157"/>
      <c r="DLN7" s="157"/>
      <c r="DLO7" s="157"/>
      <c r="DLP7" s="157"/>
      <c r="DLQ7" s="157"/>
      <c r="DLR7" s="157"/>
      <c r="DLS7" s="157"/>
      <c r="DLT7" s="157"/>
      <c r="DLU7" s="157"/>
      <c r="DLV7" s="157"/>
      <c r="DLW7" s="157"/>
      <c r="DLX7" s="157"/>
      <c r="DLY7" s="157"/>
      <c r="DLZ7" s="157"/>
      <c r="DMA7" s="157"/>
      <c r="DMB7" s="157"/>
      <c r="DMC7" s="157"/>
      <c r="DMD7" s="157"/>
      <c r="DME7" s="157"/>
      <c r="DMF7" s="157"/>
      <c r="DMG7" s="157"/>
      <c r="DMH7" s="157"/>
      <c r="DMI7" s="157"/>
      <c r="DMJ7" s="157"/>
      <c r="DMK7" s="157"/>
      <c r="DML7" s="157"/>
      <c r="DMM7" s="157"/>
      <c r="DMN7" s="157"/>
      <c r="DMO7" s="157"/>
      <c r="DMP7" s="157"/>
      <c r="DMQ7" s="157"/>
      <c r="DMR7" s="157"/>
      <c r="DMS7" s="157"/>
      <c r="DMT7" s="157"/>
      <c r="DMU7" s="157"/>
      <c r="DMV7" s="157"/>
      <c r="DMW7" s="157"/>
      <c r="DMX7" s="157"/>
      <c r="DMY7" s="157"/>
      <c r="DMZ7" s="157"/>
      <c r="DNA7" s="157"/>
      <c r="DNB7" s="157"/>
      <c r="DNC7" s="157"/>
      <c r="DND7" s="157"/>
      <c r="DNE7" s="157"/>
      <c r="DNF7" s="157"/>
      <c r="DNG7" s="157"/>
      <c r="DNH7" s="157"/>
      <c r="DNI7" s="157"/>
      <c r="DNJ7" s="157"/>
      <c r="DNK7" s="157"/>
      <c r="DNL7" s="157"/>
      <c r="DNM7" s="157"/>
      <c r="DNN7" s="157"/>
      <c r="DNO7" s="157"/>
      <c r="DNP7" s="157"/>
      <c r="DNQ7" s="157"/>
      <c r="DNR7" s="157"/>
      <c r="DNS7" s="157"/>
      <c r="DNT7" s="157"/>
      <c r="DNU7" s="157"/>
      <c r="DNV7" s="157"/>
      <c r="DNW7" s="157"/>
      <c r="DNX7" s="157"/>
      <c r="DNY7" s="157"/>
      <c r="DNZ7" s="157"/>
      <c r="DOA7" s="157"/>
      <c r="DOB7" s="157"/>
      <c r="DOC7" s="157"/>
      <c r="DOD7" s="157"/>
      <c r="DOE7" s="157"/>
      <c r="DOF7" s="157"/>
      <c r="DOG7" s="157"/>
      <c r="DOH7" s="157"/>
      <c r="DOI7" s="157"/>
      <c r="DOJ7" s="157"/>
      <c r="DOK7" s="157"/>
      <c r="DOL7" s="157"/>
      <c r="DOM7" s="157"/>
      <c r="DON7" s="157"/>
      <c r="DOO7" s="157"/>
      <c r="DOP7" s="157"/>
      <c r="DOQ7" s="157"/>
      <c r="DOR7" s="157"/>
      <c r="DOS7" s="157"/>
      <c r="DOT7" s="157"/>
      <c r="DOU7" s="157"/>
      <c r="DOV7" s="157"/>
      <c r="DOW7" s="157"/>
      <c r="DOX7" s="157"/>
      <c r="DOY7" s="157"/>
      <c r="DOZ7" s="157"/>
      <c r="DPA7" s="157"/>
      <c r="DPB7" s="157"/>
      <c r="DPC7" s="157"/>
      <c r="DPD7" s="157"/>
      <c r="DPE7" s="157"/>
      <c r="DPF7" s="157"/>
      <c r="DPG7" s="157"/>
      <c r="DPH7" s="157"/>
      <c r="DPI7" s="157"/>
      <c r="DPJ7" s="157"/>
      <c r="DPK7" s="157"/>
      <c r="DPL7" s="157"/>
      <c r="DPM7" s="157"/>
      <c r="DPN7" s="157"/>
      <c r="DPO7" s="157"/>
      <c r="DPP7" s="157"/>
      <c r="DPQ7" s="157"/>
      <c r="DPR7" s="157"/>
      <c r="DPS7" s="157"/>
      <c r="DPT7" s="157"/>
      <c r="DPU7" s="157"/>
      <c r="DPV7" s="157"/>
      <c r="DPW7" s="157"/>
      <c r="DPX7" s="157"/>
      <c r="DPY7" s="157"/>
      <c r="DPZ7" s="157"/>
      <c r="DQA7" s="157"/>
      <c r="DQB7" s="157"/>
      <c r="DQC7" s="157"/>
      <c r="DQD7" s="157"/>
      <c r="DQE7" s="157"/>
      <c r="DQF7" s="157"/>
      <c r="DQG7" s="157"/>
      <c r="DQH7" s="157"/>
      <c r="DQI7" s="157"/>
      <c r="DQJ7" s="157"/>
      <c r="DQK7" s="157"/>
      <c r="DQL7" s="157"/>
      <c r="DQM7" s="157"/>
      <c r="DQN7" s="157"/>
      <c r="DQO7" s="157"/>
      <c r="DQP7" s="157"/>
      <c r="DQQ7" s="157"/>
      <c r="DQR7" s="157"/>
      <c r="DQS7" s="157"/>
      <c r="DQT7" s="157"/>
      <c r="DQU7" s="157"/>
      <c r="DQV7" s="157"/>
      <c r="DQW7" s="157"/>
      <c r="DQX7" s="157"/>
      <c r="DQY7" s="157"/>
      <c r="DQZ7" s="157"/>
      <c r="DRA7" s="157"/>
      <c r="DRB7" s="157"/>
      <c r="DRC7" s="157"/>
      <c r="DRD7" s="157"/>
      <c r="DRE7" s="157"/>
      <c r="DRF7" s="157"/>
      <c r="DRG7" s="157"/>
      <c r="DRH7" s="157"/>
      <c r="DRI7" s="157"/>
      <c r="DRJ7" s="157"/>
      <c r="DRK7" s="157"/>
      <c r="DRL7" s="157"/>
      <c r="DRM7" s="157"/>
      <c r="DRN7" s="157"/>
      <c r="DRO7" s="157"/>
      <c r="DRP7" s="157"/>
      <c r="DRQ7" s="157"/>
      <c r="DRR7" s="157"/>
      <c r="DRS7" s="157"/>
      <c r="DRT7" s="157"/>
      <c r="DRU7" s="157"/>
      <c r="DRV7" s="157"/>
      <c r="DRW7" s="157"/>
      <c r="DRX7" s="157"/>
      <c r="DRY7" s="157"/>
      <c r="DRZ7" s="157"/>
      <c r="DSA7" s="157"/>
      <c r="DSB7" s="157"/>
      <c r="DSC7" s="157"/>
      <c r="DSD7" s="157"/>
      <c r="DSE7" s="157"/>
      <c r="DSF7" s="157"/>
      <c r="DSG7" s="157"/>
      <c r="DSH7" s="157"/>
      <c r="DSI7" s="157"/>
      <c r="DSJ7" s="157"/>
      <c r="DSK7" s="157"/>
      <c r="DSL7" s="157"/>
      <c r="DSM7" s="157"/>
      <c r="DSN7" s="157"/>
      <c r="DSO7" s="157"/>
      <c r="DSP7" s="157"/>
      <c r="DSQ7" s="157"/>
      <c r="DSR7" s="157"/>
      <c r="DSS7" s="157"/>
      <c r="DST7" s="157"/>
      <c r="DSU7" s="157"/>
      <c r="DSV7" s="157"/>
      <c r="DSW7" s="157"/>
      <c r="DSX7" s="157"/>
      <c r="DSY7" s="157"/>
      <c r="DSZ7" s="157"/>
      <c r="DTA7" s="157"/>
      <c r="DTB7" s="157"/>
      <c r="DTC7" s="157"/>
      <c r="DTD7" s="157"/>
      <c r="DTE7" s="157"/>
      <c r="DTF7" s="157"/>
      <c r="DTG7" s="157"/>
      <c r="DTH7" s="157"/>
      <c r="DTI7" s="157"/>
      <c r="DTJ7" s="157"/>
      <c r="DTK7" s="157"/>
      <c r="DTL7" s="157"/>
      <c r="DTM7" s="157"/>
      <c r="DTN7" s="157"/>
      <c r="DTO7" s="157"/>
      <c r="DTP7" s="157"/>
      <c r="DTQ7" s="157"/>
      <c r="DTR7" s="157"/>
      <c r="DTS7" s="157"/>
      <c r="DTT7" s="157"/>
      <c r="DTU7" s="157"/>
      <c r="DTV7" s="157"/>
      <c r="DTW7" s="157"/>
      <c r="DTX7" s="157"/>
      <c r="DTY7" s="157"/>
      <c r="DTZ7" s="157"/>
      <c r="DUA7" s="157"/>
      <c r="DUB7" s="157"/>
      <c r="DUC7" s="157"/>
      <c r="DUD7" s="157"/>
      <c r="DUE7" s="157"/>
      <c r="DUF7" s="157"/>
      <c r="DUG7" s="157"/>
      <c r="DUH7" s="157"/>
      <c r="DUI7" s="157"/>
      <c r="DUJ7" s="157"/>
      <c r="DUK7" s="157"/>
      <c r="DUL7" s="157"/>
      <c r="DUM7" s="157"/>
      <c r="DUN7" s="157"/>
      <c r="DUO7" s="157"/>
      <c r="DUP7" s="157"/>
      <c r="DUQ7" s="157"/>
      <c r="DUR7" s="157"/>
      <c r="DUS7" s="157"/>
      <c r="DUT7" s="157"/>
      <c r="DUU7" s="157"/>
      <c r="DUV7" s="157"/>
      <c r="DUW7" s="157"/>
      <c r="DUX7" s="157"/>
      <c r="DUY7" s="157"/>
      <c r="DUZ7" s="157"/>
      <c r="DVA7" s="157"/>
      <c r="DVB7" s="157"/>
      <c r="DVC7" s="157"/>
      <c r="DVD7" s="157"/>
      <c r="DVE7" s="157"/>
      <c r="DVF7" s="157"/>
      <c r="DVG7" s="157"/>
      <c r="DVH7" s="157"/>
      <c r="DVI7" s="157"/>
      <c r="DVJ7" s="157"/>
      <c r="DVK7" s="157"/>
      <c r="DVL7" s="157"/>
      <c r="DVM7" s="157"/>
      <c r="DVN7" s="157"/>
      <c r="DVO7" s="157"/>
      <c r="DVP7" s="157"/>
      <c r="DVQ7" s="157"/>
      <c r="DVR7" s="157"/>
      <c r="DVS7" s="157"/>
      <c r="DVT7" s="157"/>
      <c r="DVU7" s="157"/>
      <c r="DVV7" s="157"/>
      <c r="DVW7" s="157"/>
      <c r="DVX7" s="157"/>
      <c r="DVY7" s="157"/>
      <c r="DVZ7" s="157"/>
      <c r="DWA7" s="157"/>
      <c r="DWB7" s="157"/>
      <c r="DWC7" s="157"/>
      <c r="DWD7" s="157"/>
      <c r="DWE7" s="157"/>
      <c r="DWF7" s="157"/>
      <c r="DWG7" s="157"/>
      <c r="DWH7" s="157"/>
      <c r="DWI7" s="157"/>
      <c r="DWJ7" s="157"/>
      <c r="DWK7" s="157"/>
      <c r="DWL7" s="157"/>
      <c r="DWM7" s="157"/>
      <c r="DWN7" s="157"/>
      <c r="DWO7" s="157"/>
      <c r="DWP7" s="157"/>
      <c r="DWQ7" s="157"/>
      <c r="DWR7" s="157"/>
      <c r="DWS7" s="157"/>
      <c r="DWT7" s="157"/>
      <c r="DWU7" s="157"/>
      <c r="DWV7" s="157"/>
      <c r="DWW7" s="157"/>
      <c r="DWX7" s="157"/>
      <c r="DWY7" s="157"/>
      <c r="DWZ7" s="157"/>
      <c r="DXA7" s="157"/>
      <c r="DXB7" s="157"/>
      <c r="DXC7" s="157"/>
      <c r="DXD7" s="157"/>
      <c r="DXE7" s="157"/>
      <c r="DXF7" s="157"/>
      <c r="DXG7" s="157"/>
      <c r="DXH7" s="157"/>
      <c r="DXI7" s="157"/>
      <c r="DXJ7" s="157"/>
      <c r="DXK7" s="157"/>
      <c r="DXL7" s="157"/>
      <c r="DXM7" s="157"/>
      <c r="DXN7" s="157"/>
      <c r="DXO7" s="157"/>
      <c r="DXP7" s="157"/>
      <c r="DXQ7" s="157"/>
      <c r="DXR7" s="157"/>
      <c r="DXS7" s="157"/>
      <c r="DXT7" s="157"/>
      <c r="DXU7" s="157"/>
      <c r="DXV7" s="157"/>
      <c r="DXW7" s="157"/>
      <c r="DXX7" s="157"/>
      <c r="DXY7" s="157"/>
      <c r="DXZ7" s="157"/>
      <c r="DYA7" s="157"/>
      <c r="DYB7" s="157"/>
      <c r="DYC7" s="157"/>
      <c r="DYD7" s="157"/>
      <c r="DYE7" s="157"/>
      <c r="DYF7" s="157"/>
      <c r="DYG7" s="157"/>
      <c r="DYH7" s="157"/>
      <c r="DYI7" s="157"/>
      <c r="DYJ7" s="157"/>
      <c r="DYK7" s="157"/>
      <c r="DYL7" s="157"/>
      <c r="DYM7" s="157"/>
      <c r="DYN7" s="157"/>
      <c r="DYO7" s="157"/>
      <c r="DYP7" s="157"/>
      <c r="DYQ7" s="157"/>
      <c r="DYR7" s="157"/>
      <c r="DYS7" s="157"/>
      <c r="DYT7" s="157"/>
      <c r="DYU7" s="157"/>
      <c r="DYV7" s="157"/>
      <c r="DYW7" s="157"/>
      <c r="DYX7" s="157"/>
      <c r="DYY7" s="157"/>
      <c r="DYZ7" s="157"/>
      <c r="DZA7" s="157"/>
      <c r="DZB7" s="157"/>
      <c r="DZC7" s="157"/>
      <c r="DZD7" s="157"/>
      <c r="DZE7" s="157"/>
      <c r="DZF7" s="157"/>
      <c r="DZG7" s="157"/>
      <c r="DZH7" s="157"/>
      <c r="DZI7" s="157"/>
      <c r="DZJ7" s="157"/>
      <c r="DZK7" s="157"/>
      <c r="DZL7" s="157"/>
      <c r="DZM7" s="157"/>
      <c r="DZN7" s="157"/>
      <c r="DZO7" s="157"/>
      <c r="DZP7" s="157"/>
      <c r="DZQ7" s="157"/>
      <c r="DZR7" s="157"/>
      <c r="DZS7" s="157"/>
      <c r="DZT7" s="157"/>
      <c r="DZU7" s="157"/>
      <c r="DZV7" s="157"/>
      <c r="DZW7" s="157"/>
      <c r="DZX7" s="157"/>
      <c r="DZY7" s="157"/>
      <c r="DZZ7" s="157"/>
      <c r="EAA7" s="157"/>
      <c r="EAB7" s="157"/>
      <c r="EAC7" s="157"/>
      <c r="EAD7" s="157"/>
      <c r="EAE7" s="157"/>
      <c r="EAF7" s="157"/>
      <c r="EAG7" s="157"/>
      <c r="EAH7" s="157"/>
      <c r="EAI7" s="157"/>
      <c r="EAJ7" s="157"/>
      <c r="EAK7" s="157"/>
      <c r="EAL7" s="157"/>
      <c r="EAM7" s="157"/>
      <c r="EAN7" s="157"/>
      <c r="EAO7" s="157"/>
      <c r="EAP7" s="157"/>
      <c r="EAQ7" s="157"/>
      <c r="EAR7" s="157"/>
      <c r="EAS7" s="157"/>
      <c r="EAT7" s="157"/>
      <c r="EAU7" s="157"/>
      <c r="EAV7" s="157"/>
      <c r="EAW7" s="157"/>
      <c r="EAX7" s="157"/>
      <c r="EAY7" s="157"/>
      <c r="EAZ7" s="157"/>
      <c r="EBA7" s="157"/>
      <c r="EBB7" s="157"/>
      <c r="EBC7" s="157"/>
      <c r="EBD7" s="157"/>
      <c r="EBE7" s="157"/>
      <c r="EBF7" s="157"/>
      <c r="EBG7" s="157"/>
      <c r="EBH7" s="157"/>
      <c r="EBI7" s="157"/>
      <c r="EBJ7" s="157"/>
      <c r="EBK7" s="157"/>
      <c r="EBL7" s="157"/>
      <c r="EBM7" s="157"/>
      <c r="EBN7" s="157"/>
      <c r="EBO7" s="157"/>
      <c r="EBP7" s="157"/>
      <c r="EBQ7" s="157"/>
      <c r="EBR7" s="157"/>
      <c r="EBS7" s="157"/>
      <c r="EBT7" s="157"/>
      <c r="EBU7" s="157"/>
      <c r="EBV7" s="157"/>
      <c r="EBW7" s="157"/>
      <c r="EBX7" s="157"/>
      <c r="EBY7" s="157"/>
      <c r="EBZ7" s="157"/>
      <c r="ECA7" s="157"/>
      <c r="ECB7" s="157"/>
      <c r="ECC7" s="157"/>
      <c r="ECD7" s="157"/>
      <c r="ECE7" s="157"/>
      <c r="ECF7" s="157"/>
      <c r="ECG7" s="157"/>
      <c r="ECH7" s="157"/>
      <c r="ECI7" s="157"/>
      <c r="ECJ7" s="157"/>
      <c r="ECK7" s="157"/>
      <c r="ECL7" s="157"/>
      <c r="ECM7" s="157"/>
      <c r="ECN7" s="157"/>
      <c r="ECO7" s="157"/>
      <c r="ECP7" s="157"/>
      <c r="ECQ7" s="157"/>
      <c r="ECR7" s="157"/>
      <c r="ECS7" s="157"/>
      <c r="ECT7" s="157"/>
      <c r="ECU7" s="157"/>
      <c r="ECV7" s="157"/>
      <c r="ECW7" s="157"/>
      <c r="ECX7" s="157"/>
      <c r="ECY7" s="157"/>
      <c r="ECZ7" s="157"/>
      <c r="EDA7" s="157"/>
      <c r="EDB7" s="157"/>
      <c r="EDC7" s="157"/>
      <c r="EDD7" s="157"/>
      <c r="EDE7" s="157"/>
      <c r="EDF7" s="157"/>
      <c r="EDG7" s="157"/>
      <c r="EDH7" s="157"/>
      <c r="EDI7" s="157"/>
      <c r="EDJ7" s="157"/>
      <c r="EDK7" s="157"/>
      <c r="EDL7" s="157"/>
      <c r="EDM7" s="157"/>
      <c r="EDN7" s="157"/>
      <c r="EDO7" s="157"/>
      <c r="EDP7" s="157"/>
      <c r="EDQ7" s="157"/>
      <c r="EDR7" s="157"/>
      <c r="EDS7" s="157"/>
      <c r="EDT7" s="157"/>
      <c r="EDU7" s="157"/>
      <c r="EDV7" s="157"/>
      <c r="EDW7" s="157"/>
      <c r="EDX7" s="157"/>
      <c r="EDY7" s="157"/>
      <c r="EDZ7" s="157"/>
      <c r="EEA7" s="157"/>
      <c r="EEB7" s="157"/>
      <c r="EEC7" s="157"/>
      <c r="EED7" s="157"/>
      <c r="EEE7" s="157"/>
      <c r="EEF7" s="157"/>
      <c r="EEG7" s="157"/>
      <c r="EEH7" s="157"/>
      <c r="EEI7" s="157"/>
      <c r="EEJ7" s="157"/>
      <c r="EEK7" s="157"/>
      <c r="EEL7" s="157"/>
      <c r="EEM7" s="157"/>
      <c r="EEN7" s="157"/>
      <c r="EEO7" s="157"/>
      <c r="EEP7" s="157"/>
      <c r="EEQ7" s="157"/>
      <c r="EER7" s="157"/>
      <c r="EES7" s="157"/>
      <c r="EET7" s="157"/>
      <c r="EEU7" s="157"/>
      <c r="EEV7" s="157"/>
      <c r="EEW7" s="157"/>
      <c r="EEX7" s="157"/>
      <c r="EEY7" s="157"/>
      <c r="EEZ7" s="157"/>
      <c r="EFA7" s="157"/>
      <c r="EFB7" s="157"/>
      <c r="EFC7" s="157"/>
      <c r="EFD7" s="157"/>
      <c r="EFE7" s="157"/>
      <c r="EFF7" s="157"/>
      <c r="EFG7" s="157"/>
      <c r="EFH7" s="157"/>
      <c r="EFI7" s="157"/>
      <c r="EFJ7" s="157"/>
      <c r="EFK7" s="157"/>
      <c r="EFL7" s="157"/>
      <c r="EFM7" s="157"/>
      <c r="EFN7" s="157"/>
      <c r="EFO7" s="157"/>
      <c r="EFP7" s="157"/>
      <c r="EFQ7" s="157"/>
      <c r="EFR7" s="157"/>
      <c r="EFS7" s="157"/>
      <c r="EFT7" s="157"/>
      <c r="EFU7" s="157"/>
      <c r="EFV7" s="157"/>
      <c r="EFW7" s="157"/>
      <c r="EFX7" s="157"/>
      <c r="EFY7" s="157"/>
      <c r="EFZ7" s="157"/>
      <c r="EGA7" s="157"/>
      <c r="EGB7" s="157"/>
      <c r="EGC7" s="157"/>
      <c r="EGD7" s="157"/>
      <c r="EGE7" s="157"/>
      <c r="EGF7" s="157"/>
      <c r="EGG7" s="157"/>
      <c r="EGH7" s="157"/>
      <c r="EGI7" s="157"/>
      <c r="EGJ7" s="157"/>
      <c r="EGK7" s="157"/>
      <c r="EGL7" s="157"/>
      <c r="EGM7" s="157"/>
      <c r="EGN7" s="157"/>
      <c r="EGO7" s="157"/>
      <c r="EGP7" s="157"/>
      <c r="EGQ7" s="157"/>
      <c r="EGR7" s="157"/>
      <c r="EGS7" s="157"/>
      <c r="EGT7" s="157"/>
      <c r="EGU7" s="157"/>
      <c r="EGV7" s="157"/>
      <c r="EGW7" s="157"/>
      <c r="EGX7" s="157"/>
      <c r="EGY7" s="157"/>
      <c r="EGZ7" s="157"/>
      <c r="EHA7" s="157"/>
      <c r="EHB7" s="157"/>
      <c r="EHC7" s="157"/>
      <c r="EHD7" s="157"/>
      <c r="EHE7" s="157"/>
      <c r="EHF7" s="157"/>
      <c r="EHG7" s="157"/>
      <c r="EHH7" s="157"/>
      <c r="EHI7" s="157"/>
      <c r="EHJ7" s="157"/>
      <c r="EHK7" s="157"/>
      <c r="EHL7" s="157"/>
      <c r="EHM7" s="157"/>
      <c r="EHN7" s="157"/>
      <c r="EHO7" s="157"/>
      <c r="EHP7" s="157"/>
      <c r="EHQ7" s="157"/>
      <c r="EHR7" s="157"/>
      <c r="EHS7" s="157"/>
      <c r="EHT7" s="157"/>
      <c r="EHU7" s="157"/>
      <c r="EHV7" s="157"/>
      <c r="EHW7" s="157"/>
      <c r="EHX7" s="157"/>
      <c r="EHY7" s="157"/>
      <c r="EHZ7" s="157"/>
      <c r="EIA7" s="157"/>
      <c r="EIB7" s="157"/>
      <c r="EIC7" s="157"/>
      <c r="EID7" s="157"/>
      <c r="EIE7" s="157"/>
      <c r="EIF7" s="157"/>
      <c r="EIG7" s="157"/>
      <c r="EIH7" s="157"/>
      <c r="EII7" s="157"/>
      <c r="EIJ7" s="157"/>
      <c r="EIK7" s="157"/>
      <c r="EIL7" s="157"/>
      <c r="EIM7" s="157"/>
      <c r="EIN7" s="157"/>
      <c r="EIO7" s="157"/>
      <c r="EIP7" s="157"/>
      <c r="EIQ7" s="157"/>
      <c r="EIR7" s="157"/>
      <c r="EIS7" s="157"/>
      <c r="EIT7" s="157"/>
      <c r="EIU7" s="157"/>
      <c r="EIV7" s="157"/>
      <c r="EIW7" s="157"/>
      <c r="EIX7" s="157"/>
      <c r="EIY7" s="157"/>
      <c r="EIZ7" s="157"/>
      <c r="EJA7" s="157"/>
      <c r="EJB7" s="157"/>
      <c r="EJC7" s="157"/>
      <c r="EJD7" s="157"/>
      <c r="EJE7" s="157"/>
      <c r="EJF7" s="157"/>
      <c r="EJG7" s="157"/>
      <c r="EJH7" s="157"/>
      <c r="EJI7" s="157"/>
      <c r="EJJ7" s="157"/>
      <c r="EJK7" s="157"/>
      <c r="EJL7" s="157"/>
      <c r="EJM7" s="157"/>
      <c r="EJN7" s="157"/>
      <c r="EJO7" s="157"/>
      <c r="EJP7" s="157"/>
      <c r="EJQ7" s="157"/>
      <c r="EJR7" s="157"/>
      <c r="EJS7" s="157"/>
      <c r="EJT7" s="157"/>
      <c r="EJU7" s="157"/>
      <c r="EJV7" s="157"/>
      <c r="EJW7" s="157"/>
      <c r="EJX7" s="157"/>
      <c r="EJY7" s="157"/>
      <c r="EJZ7" s="157"/>
      <c r="EKA7" s="157"/>
      <c r="EKB7" s="157"/>
      <c r="EKC7" s="157"/>
      <c r="EKD7" s="157"/>
      <c r="EKE7" s="157"/>
      <c r="EKF7" s="157"/>
      <c r="EKG7" s="157"/>
      <c r="EKH7" s="157"/>
      <c r="EKI7" s="157"/>
      <c r="EKJ7" s="157"/>
      <c r="EKK7" s="157"/>
      <c r="EKL7" s="157"/>
      <c r="EKM7" s="157"/>
      <c r="EKN7" s="157"/>
      <c r="EKO7" s="157"/>
      <c r="EKP7" s="157"/>
      <c r="EKQ7" s="157"/>
      <c r="EKR7" s="157"/>
      <c r="EKS7" s="157"/>
      <c r="EKT7" s="157"/>
      <c r="EKU7" s="157"/>
      <c r="EKV7" s="157"/>
      <c r="EKW7" s="157"/>
      <c r="EKX7" s="157"/>
      <c r="EKY7" s="157"/>
      <c r="EKZ7" s="157"/>
      <c r="ELA7" s="157"/>
      <c r="ELB7" s="157"/>
      <c r="ELC7" s="157"/>
      <c r="ELD7" s="157"/>
      <c r="ELE7" s="157"/>
      <c r="ELF7" s="157"/>
      <c r="ELG7" s="157"/>
      <c r="ELH7" s="157"/>
      <c r="ELI7" s="157"/>
      <c r="ELJ7" s="157"/>
      <c r="ELK7" s="157"/>
      <c r="ELL7" s="157"/>
      <c r="ELM7" s="157"/>
      <c r="ELN7" s="157"/>
      <c r="ELO7" s="157"/>
      <c r="ELP7" s="157"/>
      <c r="ELQ7" s="157"/>
      <c r="ELR7" s="157"/>
      <c r="ELS7" s="157"/>
      <c r="ELT7" s="157"/>
      <c r="ELU7" s="157"/>
      <c r="ELV7" s="157"/>
      <c r="ELW7" s="157"/>
      <c r="ELX7" s="157"/>
      <c r="ELY7" s="157"/>
      <c r="ELZ7" s="157"/>
      <c r="EMA7" s="157"/>
      <c r="EMB7" s="157"/>
      <c r="EMC7" s="157"/>
      <c r="EMD7" s="157"/>
      <c r="EME7" s="157"/>
      <c r="EMF7" s="157"/>
      <c r="EMG7" s="157"/>
      <c r="EMH7" s="157"/>
      <c r="EMI7" s="157"/>
      <c r="EMJ7" s="157"/>
      <c r="EMK7" s="157"/>
      <c r="EML7" s="157"/>
      <c r="EMM7" s="157"/>
      <c r="EMN7" s="157"/>
      <c r="EMO7" s="157"/>
      <c r="EMP7" s="157"/>
      <c r="EMQ7" s="157"/>
      <c r="EMR7" s="157"/>
      <c r="EMS7" s="157"/>
      <c r="EMT7" s="157"/>
      <c r="EMU7" s="157"/>
      <c r="EMV7" s="157"/>
      <c r="EMW7" s="157"/>
      <c r="EMX7" s="157"/>
      <c r="EMY7" s="157"/>
      <c r="EMZ7" s="157"/>
      <c r="ENA7" s="157"/>
      <c r="ENB7" s="157"/>
      <c r="ENC7" s="157"/>
      <c r="END7" s="157"/>
      <c r="ENE7" s="157"/>
      <c r="ENF7" s="157"/>
      <c r="ENG7" s="157"/>
      <c r="ENH7" s="157"/>
      <c r="ENI7" s="157"/>
      <c r="ENJ7" s="157"/>
      <c r="ENK7" s="157"/>
      <c r="ENL7" s="157"/>
      <c r="ENM7" s="157"/>
      <c r="ENN7" s="157"/>
      <c r="ENO7" s="157"/>
      <c r="ENP7" s="157"/>
      <c r="ENQ7" s="157"/>
      <c r="ENR7" s="157"/>
      <c r="ENS7" s="157"/>
      <c r="ENT7" s="157"/>
      <c r="ENU7" s="157"/>
      <c r="ENV7" s="157"/>
      <c r="ENW7" s="157"/>
      <c r="ENX7" s="157"/>
      <c r="ENY7" s="157"/>
      <c r="ENZ7" s="157"/>
      <c r="EOA7" s="157"/>
      <c r="EOB7" s="157"/>
      <c r="EOC7" s="157"/>
      <c r="EOD7" s="157"/>
      <c r="EOE7" s="157"/>
      <c r="EOF7" s="157"/>
      <c r="EOG7" s="157"/>
      <c r="EOH7" s="157"/>
      <c r="EOI7" s="157"/>
      <c r="EOJ7" s="157"/>
      <c r="EOK7" s="157"/>
      <c r="EOL7" s="157"/>
      <c r="EOM7" s="157"/>
      <c r="EON7" s="157"/>
      <c r="EOO7" s="157"/>
      <c r="EOP7" s="157"/>
      <c r="EOQ7" s="157"/>
      <c r="EOR7" s="157"/>
      <c r="EOS7" s="157"/>
      <c r="EOT7" s="157"/>
      <c r="EOU7" s="157"/>
      <c r="EOV7" s="157"/>
      <c r="EOW7" s="157"/>
      <c r="EOX7" s="157"/>
      <c r="EOY7" s="157"/>
      <c r="EOZ7" s="157"/>
      <c r="EPA7" s="157"/>
      <c r="EPB7" s="157"/>
      <c r="EPC7" s="157"/>
      <c r="EPD7" s="157"/>
      <c r="EPE7" s="157"/>
      <c r="EPF7" s="157"/>
      <c r="EPG7" s="157"/>
      <c r="EPH7" s="157"/>
      <c r="EPI7" s="157"/>
      <c r="EPJ7" s="157"/>
      <c r="EPK7" s="157"/>
      <c r="EPL7" s="157"/>
      <c r="EPM7" s="157"/>
      <c r="EPN7" s="157"/>
      <c r="EPO7" s="157"/>
      <c r="EPP7" s="157"/>
      <c r="EPQ7" s="157"/>
      <c r="EPR7" s="157"/>
      <c r="EPS7" s="157"/>
      <c r="EPT7" s="157"/>
      <c r="EPU7" s="157"/>
      <c r="EPV7" s="157"/>
      <c r="EPW7" s="157"/>
      <c r="EPX7" s="157"/>
      <c r="EPY7" s="157"/>
      <c r="EPZ7" s="157"/>
      <c r="EQA7" s="157"/>
      <c r="EQB7" s="157"/>
      <c r="EQC7" s="157"/>
      <c r="EQD7" s="157"/>
      <c r="EQE7" s="157"/>
      <c r="EQF7" s="157"/>
      <c r="EQG7" s="157"/>
      <c r="EQH7" s="157"/>
      <c r="EQI7" s="157"/>
      <c r="EQJ7" s="157"/>
      <c r="EQK7" s="157"/>
      <c r="EQL7" s="157"/>
      <c r="EQM7" s="157"/>
      <c r="EQN7" s="157"/>
      <c r="EQO7" s="157"/>
      <c r="EQP7" s="157"/>
      <c r="EQQ7" s="157"/>
      <c r="EQR7" s="157"/>
      <c r="EQS7" s="157"/>
      <c r="EQT7" s="157"/>
      <c r="EQU7" s="157"/>
      <c r="EQV7" s="157"/>
      <c r="EQW7" s="157"/>
      <c r="EQX7" s="157"/>
      <c r="EQY7" s="157"/>
      <c r="EQZ7" s="157"/>
      <c r="ERA7" s="157"/>
      <c r="ERB7" s="157"/>
      <c r="ERC7" s="157"/>
      <c r="ERD7" s="157"/>
      <c r="ERE7" s="157"/>
      <c r="ERF7" s="157"/>
      <c r="ERG7" s="157"/>
      <c r="ERH7" s="157"/>
      <c r="ERI7" s="157"/>
      <c r="ERJ7" s="157"/>
      <c r="ERK7" s="157"/>
      <c r="ERL7" s="157"/>
      <c r="ERM7" s="157"/>
      <c r="ERN7" s="157"/>
      <c r="ERO7" s="157"/>
      <c r="ERP7" s="157"/>
      <c r="ERQ7" s="157"/>
      <c r="ERR7" s="157"/>
      <c r="ERS7" s="157"/>
      <c r="ERT7" s="157"/>
      <c r="ERU7" s="157"/>
      <c r="ERV7" s="157"/>
      <c r="ERW7" s="157"/>
      <c r="ERX7" s="157"/>
      <c r="ERY7" s="157"/>
      <c r="ERZ7" s="157"/>
      <c r="ESA7" s="157"/>
      <c r="ESB7" s="157"/>
      <c r="ESC7" s="157"/>
      <c r="ESD7" s="157"/>
      <c r="ESE7" s="157"/>
      <c r="ESF7" s="157"/>
      <c r="ESG7" s="157"/>
      <c r="ESH7" s="157"/>
      <c r="ESI7" s="157"/>
      <c r="ESJ7" s="157"/>
      <c r="ESK7" s="157"/>
      <c r="ESL7" s="157"/>
      <c r="ESM7" s="157"/>
      <c r="ESN7" s="157"/>
      <c r="ESO7" s="157"/>
      <c r="ESP7" s="157"/>
      <c r="ESQ7" s="157"/>
      <c r="ESR7" s="157"/>
      <c r="ESS7" s="157"/>
      <c r="EST7" s="157"/>
      <c r="ESU7" s="157"/>
      <c r="ESV7" s="157"/>
      <c r="ESW7" s="157"/>
      <c r="ESX7" s="157"/>
      <c r="ESY7" s="157"/>
      <c r="ESZ7" s="157"/>
      <c r="ETA7" s="157"/>
      <c r="ETB7" s="157"/>
      <c r="ETC7" s="157"/>
      <c r="ETD7" s="157"/>
      <c r="ETE7" s="157"/>
      <c r="ETF7" s="157"/>
      <c r="ETG7" s="157"/>
      <c r="ETH7" s="157"/>
      <c r="ETI7" s="157"/>
      <c r="ETJ7" s="157"/>
      <c r="ETK7" s="157"/>
      <c r="ETL7" s="157"/>
      <c r="ETM7" s="157"/>
      <c r="ETN7" s="157"/>
      <c r="ETO7" s="157"/>
      <c r="ETP7" s="157"/>
      <c r="ETQ7" s="157"/>
      <c r="ETR7" s="157"/>
      <c r="ETS7" s="157"/>
      <c r="ETT7" s="157"/>
      <c r="ETU7" s="157"/>
      <c r="ETV7" s="157"/>
      <c r="ETW7" s="157"/>
      <c r="ETX7" s="157"/>
      <c r="ETY7" s="157"/>
      <c r="ETZ7" s="157"/>
      <c r="EUA7" s="157"/>
      <c r="EUB7" s="157"/>
      <c r="EUC7" s="157"/>
      <c r="EUD7" s="157"/>
      <c r="EUE7" s="157"/>
      <c r="EUF7" s="157"/>
      <c r="EUG7" s="157"/>
      <c r="EUH7" s="157"/>
      <c r="EUI7" s="157"/>
      <c r="EUJ7" s="157"/>
      <c r="EUK7" s="157"/>
      <c r="EUL7" s="157"/>
      <c r="EUM7" s="157"/>
      <c r="EUN7" s="157"/>
      <c r="EUO7" s="157"/>
      <c r="EUP7" s="157"/>
      <c r="EUQ7" s="157"/>
      <c r="EUR7" s="157"/>
      <c r="EUS7" s="157"/>
      <c r="EUT7" s="157"/>
      <c r="EUU7" s="157"/>
      <c r="EUV7" s="157"/>
      <c r="EUW7" s="157"/>
      <c r="EUX7" s="157"/>
      <c r="EUY7" s="157"/>
      <c r="EUZ7" s="157"/>
      <c r="EVA7" s="157"/>
      <c r="EVB7" s="157"/>
      <c r="EVC7" s="157"/>
      <c r="EVD7" s="157"/>
      <c r="EVE7" s="157"/>
      <c r="EVF7" s="157"/>
      <c r="EVG7" s="157"/>
      <c r="EVH7" s="157"/>
      <c r="EVI7" s="157"/>
      <c r="EVJ7" s="157"/>
      <c r="EVK7" s="157"/>
      <c r="EVL7" s="157"/>
      <c r="EVM7" s="157"/>
      <c r="EVN7" s="157"/>
      <c r="EVO7" s="157"/>
      <c r="EVP7" s="157"/>
      <c r="EVQ7" s="157"/>
      <c r="EVR7" s="157"/>
      <c r="EVS7" s="157"/>
      <c r="EVT7" s="157"/>
      <c r="EVU7" s="157"/>
      <c r="EVV7" s="157"/>
      <c r="EVW7" s="157"/>
      <c r="EVX7" s="157"/>
      <c r="EVY7" s="157"/>
      <c r="EVZ7" s="157"/>
      <c r="EWA7" s="157"/>
      <c r="EWB7" s="157"/>
      <c r="EWC7" s="157"/>
      <c r="EWD7" s="157"/>
      <c r="EWE7" s="157"/>
      <c r="EWF7" s="157"/>
      <c r="EWG7" s="157"/>
      <c r="EWH7" s="157"/>
      <c r="EWI7" s="157"/>
      <c r="EWJ7" s="157"/>
      <c r="EWK7" s="157"/>
      <c r="EWL7" s="157"/>
      <c r="EWM7" s="157"/>
      <c r="EWN7" s="157"/>
      <c r="EWO7" s="157"/>
      <c r="EWP7" s="157"/>
      <c r="EWQ7" s="157"/>
      <c r="EWR7" s="157"/>
      <c r="EWS7" s="157"/>
      <c r="EWT7" s="157"/>
      <c r="EWU7" s="157"/>
      <c r="EWV7" s="157"/>
      <c r="EWW7" s="157"/>
      <c r="EWX7" s="157"/>
      <c r="EWY7" s="157"/>
      <c r="EWZ7" s="157"/>
      <c r="EXA7" s="157"/>
      <c r="EXB7" s="157"/>
      <c r="EXC7" s="157"/>
      <c r="EXD7" s="157"/>
      <c r="EXE7" s="157"/>
      <c r="EXF7" s="157"/>
      <c r="EXG7" s="157"/>
      <c r="EXH7" s="157"/>
      <c r="EXI7" s="157"/>
      <c r="EXJ7" s="157"/>
      <c r="EXK7" s="157"/>
      <c r="EXL7" s="157"/>
      <c r="EXM7" s="157"/>
      <c r="EXN7" s="157"/>
      <c r="EXO7" s="157"/>
      <c r="EXP7" s="157"/>
      <c r="EXQ7" s="157"/>
      <c r="EXR7" s="157"/>
      <c r="EXS7" s="157"/>
      <c r="EXT7" s="157"/>
      <c r="EXU7" s="157"/>
      <c r="EXV7" s="157"/>
      <c r="EXW7" s="157"/>
      <c r="EXX7" s="157"/>
      <c r="EXY7" s="157"/>
      <c r="EXZ7" s="157"/>
      <c r="EYA7" s="157"/>
      <c r="EYB7" s="157"/>
      <c r="EYC7" s="157"/>
      <c r="EYD7" s="157"/>
      <c r="EYE7" s="157"/>
      <c r="EYF7" s="157"/>
      <c r="EYG7" s="157"/>
      <c r="EYH7" s="157"/>
      <c r="EYI7" s="157"/>
      <c r="EYJ7" s="157"/>
      <c r="EYK7" s="157"/>
      <c r="EYL7" s="157"/>
      <c r="EYM7" s="157"/>
      <c r="EYN7" s="157"/>
      <c r="EYO7" s="157"/>
      <c r="EYP7" s="157"/>
      <c r="EYQ7" s="157"/>
      <c r="EYR7" s="157"/>
      <c r="EYS7" s="157"/>
      <c r="EYT7" s="157"/>
      <c r="EYU7" s="157"/>
      <c r="EYV7" s="157"/>
      <c r="EYW7" s="157"/>
      <c r="EYX7" s="157"/>
      <c r="EYY7" s="157"/>
      <c r="EYZ7" s="157"/>
      <c r="EZA7" s="157"/>
      <c r="EZB7" s="157"/>
      <c r="EZC7" s="157"/>
      <c r="EZD7" s="157"/>
      <c r="EZE7" s="157"/>
      <c r="EZF7" s="157"/>
      <c r="EZG7" s="157"/>
      <c r="EZH7" s="157"/>
      <c r="EZI7" s="157"/>
      <c r="EZJ7" s="157"/>
      <c r="EZK7" s="157"/>
      <c r="EZL7" s="157"/>
      <c r="EZM7" s="157"/>
      <c r="EZN7" s="157"/>
      <c r="EZO7" s="157"/>
      <c r="EZP7" s="157"/>
      <c r="EZQ7" s="157"/>
      <c r="EZR7" s="157"/>
      <c r="EZS7" s="157"/>
      <c r="EZT7" s="157"/>
      <c r="EZU7" s="157"/>
      <c r="EZV7" s="157"/>
      <c r="EZW7" s="157"/>
      <c r="EZX7" s="157"/>
      <c r="EZY7" s="157"/>
      <c r="EZZ7" s="157"/>
      <c r="FAA7" s="157"/>
      <c r="FAB7" s="157"/>
      <c r="FAC7" s="157"/>
      <c r="FAD7" s="157"/>
      <c r="FAE7" s="157"/>
      <c r="FAF7" s="157"/>
      <c r="FAG7" s="157"/>
      <c r="FAH7" s="157"/>
      <c r="FAI7" s="157"/>
      <c r="FAJ7" s="157"/>
      <c r="FAK7" s="157"/>
      <c r="FAL7" s="157"/>
      <c r="FAM7" s="157"/>
      <c r="FAN7" s="157"/>
      <c r="FAO7" s="157"/>
      <c r="FAP7" s="157"/>
      <c r="FAQ7" s="157"/>
      <c r="FAR7" s="157"/>
      <c r="FAS7" s="157"/>
      <c r="FAT7" s="157"/>
      <c r="FAU7" s="157"/>
      <c r="FAV7" s="157"/>
      <c r="FAW7" s="157"/>
      <c r="FAX7" s="157"/>
      <c r="FAY7" s="157"/>
      <c r="FAZ7" s="157"/>
      <c r="FBA7" s="157"/>
      <c r="FBB7" s="157"/>
      <c r="FBC7" s="157"/>
      <c r="FBD7" s="157"/>
      <c r="FBE7" s="157"/>
      <c r="FBF7" s="157"/>
      <c r="FBG7" s="157"/>
      <c r="FBH7" s="157"/>
      <c r="FBI7" s="157"/>
      <c r="FBJ7" s="157"/>
      <c r="FBK7" s="157"/>
      <c r="FBL7" s="157"/>
      <c r="FBM7" s="157"/>
      <c r="FBN7" s="157"/>
      <c r="FBO7" s="157"/>
      <c r="FBP7" s="157"/>
      <c r="FBQ7" s="157"/>
      <c r="FBR7" s="157"/>
      <c r="FBS7" s="157"/>
      <c r="FBT7" s="157"/>
      <c r="FBU7" s="157"/>
      <c r="FBV7" s="157"/>
      <c r="FBW7" s="157"/>
      <c r="FBX7" s="157"/>
      <c r="FBY7" s="157"/>
      <c r="FBZ7" s="157"/>
      <c r="FCA7" s="157"/>
      <c r="FCB7" s="157"/>
      <c r="FCC7" s="157"/>
      <c r="FCD7" s="157"/>
      <c r="FCE7" s="157"/>
      <c r="FCF7" s="157"/>
      <c r="FCG7" s="157"/>
      <c r="FCH7" s="157"/>
      <c r="FCI7" s="157"/>
      <c r="FCJ7" s="157"/>
      <c r="FCK7" s="157"/>
      <c r="FCL7" s="157"/>
      <c r="FCM7" s="157"/>
      <c r="FCN7" s="157"/>
      <c r="FCO7" s="157"/>
      <c r="FCP7" s="157"/>
      <c r="FCQ7" s="157"/>
      <c r="FCR7" s="157"/>
      <c r="FCS7" s="157"/>
      <c r="FCT7" s="157"/>
      <c r="FCU7" s="157"/>
      <c r="FCV7" s="157"/>
      <c r="FCW7" s="157"/>
      <c r="FCX7" s="157"/>
      <c r="FCY7" s="157"/>
      <c r="FCZ7" s="157"/>
      <c r="FDA7" s="157"/>
      <c r="FDB7" s="157"/>
      <c r="FDC7" s="157"/>
      <c r="FDD7" s="157"/>
      <c r="FDE7" s="157"/>
      <c r="FDF7" s="157"/>
      <c r="FDG7" s="157"/>
      <c r="FDH7" s="157"/>
      <c r="FDI7" s="157"/>
      <c r="FDJ7" s="157"/>
      <c r="FDK7" s="157"/>
      <c r="FDL7" s="157"/>
      <c r="FDM7" s="157"/>
      <c r="FDN7" s="157"/>
      <c r="FDO7" s="157"/>
      <c r="FDP7" s="157"/>
      <c r="FDQ7" s="157"/>
      <c r="FDR7" s="157"/>
      <c r="FDS7" s="157"/>
      <c r="FDT7" s="157"/>
      <c r="FDU7" s="157"/>
      <c r="FDV7" s="157"/>
      <c r="FDW7" s="157"/>
      <c r="FDX7" s="157"/>
      <c r="FDY7" s="157"/>
      <c r="FDZ7" s="157"/>
      <c r="FEA7" s="157"/>
      <c r="FEB7" s="157"/>
      <c r="FEC7" s="157"/>
      <c r="FED7" s="157"/>
      <c r="FEE7" s="157"/>
      <c r="FEF7" s="157"/>
      <c r="FEG7" s="157"/>
      <c r="FEH7" s="157"/>
      <c r="FEI7" s="157"/>
      <c r="FEJ7" s="157"/>
      <c r="FEK7" s="157"/>
      <c r="FEL7" s="157"/>
      <c r="FEM7" s="157"/>
      <c r="FEN7" s="157"/>
      <c r="FEO7" s="157"/>
      <c r="FEP7" s="157"/>
      <c r="FEQ7" s="157"/>
      <c r="FER7" s="157"/>
      <c r="FES7" s="157"/>
      <c r="FET7" s="157"/>
      <c r="FEU7" s="157"/>
      <c r="FEV7" s="157"/>
      <c r="FEW7" s="157"/>
      <c r="FEX7" s="157"/>
      <c r="FEY7" s="157"/>
      <c r="FEZ7" s="157"/>
      <c r="FFA7" s="157"/>
      <c r="FFB7" s="157"/>
      <c r="FFC7" s="157"/>
      <c r="FFD7" s="157"/>
      <c r="FFE7" s="157"/>
      <c r="FFF7" s="157"/>
      <c r="FFG7" s="157"/>
      <c r="FFH7" s="157"/>
      <c r="FFI7" s="157"/>
      <c r="FFJ7" s="157"/>
      <c r="FFK7" s="157"/>
      <c r="FFL7" s="157"/>
      <c r="FFM7" s="157"/>
      <c r="FFN7" s="157"/>
      <c r="FFO7" s="157"/>
      <c r="FFP7" s="157"/>
      <c r="FFQ7" s="157"/>
      <c r="FFR7" s="157"/>
      <c r="FFS7" s="157"/>
      <c r="FFT7" s="157"/>
      <c r="FFU7" s="157"/>
      <c r="FFV7" s="157"/>
      <c r="FFW7" s="157"/>
      <c r="FFX7" s="157"/>
      <c r="FFY7" s="157"/>
      <c r="FFZ7" s="157"/>
      <c r="FGA7" s="157"/>
      <c r="FGB7" s="157"/>
      <c r="FGC7" s="157"/>
      <c r="FGD7" s="157"/>
      <c r="FGE7" s="157"/>
      <c r="FGF7" s="157"/>
      <c r="FGG7" s="157"/>
      <c r="FGH7" s="157"/>
      <c r="FGI7" s="157"/>
      <c r="FGJ7" s="157"/>
      <c r="FGK7" s="157"/>
      <c r="FGL7" s="157"/>
      <c r="FGM7" s="157"/>
      <c r="FGN7" s="157"/>
      <c r="FGO7" s="157"/>
      <c r="FGP7" s="157"/>
      <c r="FGQ7" s="157"/>
      <c r="FGR7" s="157"/>
      <c r="FGS7" s="157"/>
      <c r="FGT7" s="157"/>
      <c r="FGU7" s="157"/>
      <c r="FGV7" s="157"/>
      <c r="FGW7" s="157"/>
      <c r="FGX7" s="157"/>
      <c r="FGY7" s="157"/>
      <c r="FGZ7" s="157"/>
      <c r="FHA7" s="157"/>
      <c r="FHB7" s="157"/>
      <c r="FHC7" s="157"/>
      <c r="FHD7" s="157"/>
      <c r="FHE7" s="157"/>
      <c r="FHF7" s="157"/>
      <c r="FHG7" s="157"/>
      <c r="FHH7" s="157"/>
      <c r="FHI7" s="157"/>
      <c r="FHJ7" s="157"/>
      <c r="FHK7" s="157"/>
      <c r="FHL7" s="157"/>
      <c r="FHM7" s="157"/>
      <c r="FHN7" s="157"/>
      <c r="FHO7" s="157"/>
      <c r="FHP7" s="157"/>
      <c r="FHQ7" s="157"/>
      <c r="FHR7" s="157"/>
      <c r="FHS7" s="157"/>
      <c r="FHT7" s="157"/>
      <c r="FHU7" s="157"/>
      <c r="FHV7" s="157"/>
      <c r="FHW7" s="157"/>
      <c r="FHX7" s="157"/>
      <c r="FHY7" s="157"/>
      <c r="FHZ7" s="157"/>
      <c r="FIA7" s="157"/>
      <c r="FIB7" s="157"/>
      <c r="FIC7" s="157"/>
      <c r="FID7" s="157"/>
      <c r="FIE7" s="157"/>
      <c r="FIF7" s="157"/>
      <c r="FIG7" s="157"/>
      <c r="FIH7" s="157"/>
      <c r="FII7" s="157"/>
      <c r="FIJ7" s="157"/>
      <c r="FIK7" s="157"/>
      <c r="FIL7" s="157"/>
      <c r="FIM7" s="157"/>
      <c r="FIN7" s="157"/>
      <c r="FIO7" s="157"/>
      <c r="FIP7" s="157"/>
      <c r="FIQ7" s="157"/>
      <c r="FIR7" s="157"/>
      <c r="FIS7" s="157"/>
      <c r="FIT7" s="157"/>
      <c r="FIU7" s="157"/>
      <c r="FIV7" s="157"/>
      <c r="FIW7" s="157"/>
      <c r="FIX7" s="157"/>
      <c r="FIY7" s="157"/>
      <c r="FIZ7" s="157"/>
      <c r="FJA7" s="157"/>
      <c r="FJB7" s="157"/>
      <c r="FJC7" s="157"/>
      <c r="FJD7" s="157"/>
      <c r="FJE7" s="157"/>
      <c r="FJF7" s="157"/>
      <c r="FJG7" s="157"/>
      <c r="FJH7" s="157"/>
      <c r="FJI7" s="157"/>
      <c r="FJJ7" s="157"/>
      <c r="FJK7" s="157"/>
      <c r="FJL7" s="157"/>
      <c r="FJM7" s="157"/>
      <c r="FJN7" s="157"/>
      <c r="FJO7" s="157"/>
      <c r="FJP7" s="157"/>
      <c r="FJQ7" s="157"/>
      <c r="FJR7" s="157"/>
      <c r="FJS7" s="157"/>
      <c r="FJT7" s="157"/>
      <c r="FJU7" s="157"/>
      <c r="FJV7" s="157"/>
      <c r="FJW7" s="157"/>
      <c r="FJX7" s="157"/>
      <c r="FJY7" s="157"/>
      <c r="FJZ7" s="157"/>
      <c r="FKA7" s="157"/>
      <c r="FKB7" s="157"/>
      <c r="FKC7" s="157"/>
      <c r="FKD7" s="157"/>
      <c r="FKE7" s="157"/>
      <c r="FKF7" s="157"/>
      <c r="FKG7" s="157"/>
      <c r="FKH7" s="157"/>
      <c r="FKI7" s="157"/>
      <c r="FKJ7" s="157"/>
      <c r="FKK7" s="157"/>
      <c r="FKL7" s="157"/>
      <c r="FKM7" s="157"/>
      <c r="FKN7" s="157"/>
      <c r="FKO7" s="157"/>
      <c r="FKP7" s="157"/>
      <c r="FKQ7" s="157"/>
      <c r="FKR7" s="157"/>
      <c r="FKS7" s="157"/>
      <c r="FKT7" s="157"/>
      <c r="FKU7" s="157"/>
      <c r="FKV7" s="157"/>
      <c r="FKW7" s="157"/>
      <c r="FKX7" s="157"/>
      <c r="FKY7" s="157"/>
      <c r="FKZ7" s="157"/>
      <c r="FLA7" s="157"/>
      <c r="FLB7" s="157"/>
      <c r="FLC7" s="157"/>
      <c r="FLD7" s="157"/>
      <c r="FLE7" s="157"/>
      <c r="FLF7" s="157"/>
      <c r="FLG7" s="157"/>
      <c r="FLH7" s="157"/>
      <c r="FLI7" s="157"/>
      <c r="FLJ7" s="157"/>
      <c r="FLK7" s="157"/>
      <c r="FLL7" s="157"/>
      <c r="FLM7" s="157"/>
      <c r="FLN7" s="157"/>
      <c r="FLO7" s="157"/>
      <c r="FLP7" s="157"/>
      <c r="FLQ7" s="157"/>
      <c r="FLR7" s="157"/>
      <c r="FLS7" s="157"/>
      <c r="FLT7" s="157"/>
      <c r="FLU7" s="157"/>
      <c r="FLV7" s="157"/>
      <c r="FLW7" s="157"/>
      <c r="FLX7" s="157"/>
      <c r="FLY7" s="157"/>
      <c r="FLZ7" s="157"/>
      <c r="FMA7" s="157"/>
      <c r="FMB7" s="157"/>
      <c r="FMC7" s="157"/>
      <c r="FMD7" s="157"/>
      <c r="FME7" s="157"/>
      <c r="FMF7" s="157"/>
      <c r="FMG7" s="157"/>
      <c r="FMH7" s="157"/>
      <c r="FMI7" s="157"/>
      <c r="FMJ7" s="157"/>
      <c r="FMK7" s="157"/>
      <c r="FML7" s="157"/>
      <c r="FMM7" s="157"/>
      <c r="FMN7" s="157"/>
      <c r="FMO7" s="157"/>
      <c r="FMP7" s="157"/>
      <c r="FMQ7" s="157"/>
      <c r="FMR7" s="157"/>
      <c r="FMS7" s="157"/>
      <c r="FMT7" s="157"/>
      <c r="FMU7" s="157"/>
      <c r="FMV7" s="157"/>
      <c r="FMW7" s="157"/>
      <c r="FMX7" s="157"/>
      <c r="FMY7" s="157"/>
      <c r="FMZ7" s="157"/>
      <c r="FNA7" s="157"/>
      <c r="FNB7" s="157"/>
      <c r="FNC7" s="157"/>
      <c r="FND7" s="157"/>
      <c r="FNE7" s="157"/>
      <c r="FNF7" s="157"/>
      <c r="FNG7" s="157"/>
      <c r="FNH7" s="157"/>
      <c r="FNI7" s="157"/>
      <c r="FNJ7" s="157"/>
      <c r="FNK7" s="157"/>
      <c r="FNL7" s="157"/>
      <c r="FNM7" s="157"/>
      <c r="FNN7" s="157"/>
      <c r="FNO7" s="157"/>
      <c r="FNP7" s="157"/>
      <c r="FNQ7" s="157"/>
      <c r="FNR7" s="157"/>
      <c r="FNS7" s="157"/>
      <c r="FNT7" s="157"/>
      <c r="FNU7" s="157"/>
      <c r="FNV7" s="157"/>
      <c r="FNW7" s="157"/>
      <c r="FNX7" s="157"/>
      <c r="FNY7" s="157"/>
      <c r="FNZ7" s="157"/>
      <c r="FOA7" s="157"/>
      <c r="FOB7" s="157"/>
      <c r="FOC7" s="157"/>
      <c r="FOD7" s="157"/>
      <c r="FOE7" s="157"/>
      <c r="FOF7" s="157"/>
      <c r="FOG7" s="157"/>
      <c r="FOH7" s="157"/>
      <c r="FOI7" s="157"/>
      <c r="FOJ7" s="157"/>
      <c r="FOK7" s="157"/>
      <c r="FOL7" s="157"/>
      <c r="FOM7" s="157"/>
      <c r="FON7" s="157"/>
      <c r="FOO7" s="157"/>
      <c r="FOP7" s="157"/>
      <c r="FOQ7" s="157"/>
      <c r="FOR7" s="157"/>
      <c r="FOS7" s="157"/>
      <c r="FOT7" s="157"/>
      <c r="FOU7" s="157"/>
      <c r="FOV7" s="157"/>
      <c r="FOW7" s="157"/>
      <c r="FOX7" s="157"/>
      <c r="FOY7" s="157"/>
      <c r="FOZ7" s="157"/>
      <c r="FPA7" s="157"/>
      <c r="FPB7" s="157"/>
      <c r="FPC7" s="157"/>
      <c r="FPD7" s="157"/>
      <c r="FPE7" s="157"/>
      <c r="FPF7" s="157"/>
      <c r="FPG7" s="157"/>
      <c r="FPH7" s="157"/>
      <c r="FPI7" s="157"/>
      <c r="FPJ7" s="157"/>
      <c r="FPK7" s="157"/>
      <c r="FPL7" s="157"/>
      <c r="FPM7" s="157"/>
      <c r="FPN7" s="157"/>
      <c r="FPO7" s="157"/>
      <c r="FPP7" s="157"/>
      <c r="FPQ7" s="157"/>
      <c r="FPR7" s="157"/>
      <c r="FPS7" s="157"/>
      <c r="FPT7" s="157"/>
      <c r="FPU7" s="157"/>
      <c r="FPV7" s="157"/>
      <c r="FPW7" s="157"/>
      <c r="FPX7" s="157"/>
      <c r="FPY7" s="157"/>
      <c r="FPZ7" s="157"/>
      <c r="FQA7" s="157"/>
      <c r="FQB7" s="157"/>
      <c r="FQC7" s="157"/>
      <c r="FQD7" s="157"/>
      <c r="FQE7" s="157"/>
      <c r="FQF7" s="157"/>
      <c r="FQG7" s="157"/>
      <c r="FQH7" s="157"/>
      <c r="FQI7" s="157"/>
      <c r="FQJ7" s="157"/>
      <c r="FQK7" s="157"/>
      <c r="FQL7" s="157"/>
      <c r="FQM7" s="157"/>
      <c r="FQN7" s="157"/>
      <c r="FQO7" s="157"/>
      <c r="FQP7" s="157"/>
      <c r="FQQ7" s="157"/>
      <c r="FQR7" s="157"/>
      <c r="FQS7" s="157"/>
      <c r="FQT7" s="157"/>
      <c r="FQU7" s="157"/>
      <c r="FQV7" s="157"/>
      <c r="FQW7" s="157"/>
      <c r="FQX7" s="157"/>
      <c r="FQY7" s="157"/>
      <c r="FQZ7" s="157"/>
      <c r="FRA7" s="157"/>
      <c r="FRB7" s="157"/>
      <c r="FRC7" s="157"/>
      <c r="FRD7" s="157"/>
      <c r="FRE7" s="157"/>
      <c r="FRF7" s="157"/>
      <c r="FRG7" s="157"/>
      <c r="FRH7" s="157"/>
      <c r="FRI7" s="157"/>
      <c r="FRJ7" s="157"/>
      <c r="FRK7" s="157"/>
      <c r="FRL7" s="157"/>
      <c r="FRM7" s="157"/>
      <c r="FRN7" s="157"/>
      <c r="FRO7" s="157"/>
      <c r="FRP7" s="157"/>
      <c r="FRQ7" s="157"/>
      <c r="FRR7" s="157"/>
      <c r="FRS7" s="157"/>
      <c r="FRT7" s="157"/>
      <c r="FRU7" s="157"/>
      <c r="FRV7" s="157"/>
      <c r="FRW7" s="157"/>
      <c r="FRX7" s="157"/>
      <c r="FRY7" s="157"/>
      <c r="FRZ7" s="157"/>
      <c r="FSA7" s="157"/>
      <c r="FSB7" s="157"/>
      <c r="FSC7" s="157"/>
      <c r="FSD7" s="157"/>
      <c r="FSE7" s="157"/>
      <c r="FSF7" s="157"/>
      <c r="FSG7" s="157"/>
      <c r="FSH7" s="157"/>
      <c r="FSI7" s="157"/>
      <c r="FSJ7" s="157"/>
      <c r="FSK7" s="157"/>
      <c r="FSL7" s="157"/>
      <c r="FSM7" s="157"/>
      <c r="FSN7" s="157"/>
      <c r="FSO7" s="157"/>
      <c r="FSP7" s="157"/>
      <c r="FSQ7" s="157"/>
      <c r="FSR7" s="157"/>
      <c r="FSS7" s="157"/>
      <c r="FST7" s="157"/>
      <c r="FSU7" s="157"/>
      <c r="FSV7" s="157"/>
      <c r="FSW7" s="157"/>
      <c r="FSX7" s="157"/>
      <c r="FSY7" s="157"/>
      <c r="FSZ7" s="157"/>
      <c r="FTA7" s="157"/>
      <c r="FTB7" s="157"/>
      <c r="FTC7" s="157"/>
      <c r="FTD7" s="157"/>
      <c r="FTE7" s="157"/>
      <c r="FTF7" s="157"/>
      <c r="FTG7" s="157"/>
      <c r="FTH7" s="157"/>
      <c r="FTI7" s="157"/>
      <c r="FTJ7" s="157"/>
      <c r="FTK7" s="157"/>
      <c r="FTL7" s="157"/>
      <c r="FTM7" s="157"/>
      <c r="FTN7" s="157"/>
      <c r="FTO7" s="157"/>
      <c r="FTP7" s="157"/>
      <c r="FTQ7" s="157"/>
      <c r="FTR7" s="157"/>
      <c r="FTS7" s="157"/>
      <c r="FTT7" s="157"/>
      <c r="FTU7" s="157"/>
      <c r="FTV7" s="157"/>
      <c r="FTW7" s="157"/>
      <c r="FTX7" s="157"/>
      <c r="FTY7" s="157"/>
      <c r="FTZ7" s="157"/>
      <c r="FUA7" s="157"/>
      <c r="FUB7" s="157"/>
      <c r="FUC7" s="157"/>
      <c r="FUD7" s="157"/>
      <c r="FUE7" s="157"/>
      <c r="FUF7" s="157"/>
      <c r="FUG7" s="157"/>
      <c r="FUH7" s="157"/>
      <c r="FUI7" s="157"/>
      <c r="FUJ7" s="157"/>
      <c r="FUK7" s="157"/>
      <c r="FUL7" s="157"/>
      <c r="FUM7" s="157"/>
      <c r="FUN7" s="157"/>
      <c r="FUO7" s="157"/>
      <c r="FUP7" s="157"/>
      <c r="FUQ7" s="157"/>
      <c r="FUR7" s="157"/>
      <c r="FUS7" s="157"/>
      <c r="FUT7" s="157"/>
      <c r="FUU7" s="157"/>
      <c r="FUV7" s="157"/>
      <c r="FUW7" s="157"/>
      <c r="FUX7" s="157"/>
      <c r="FUY7" s="157"/>
      <c r="FUZ7" s="157"/>
      <c r="FVA7" s="157"/>
      <c r="FVB7" s="157"/>
      <c r="FVC7" s="157"/>
      <c r="FVD7" s="157"/>
      <c r="FVE7" s="157"/>
      <c r="FVF7" s="157"/>
      <c r="FVG7" s="157"/>
      <c r="FVH7" s="157"/>
      <c r="FVI7" s="157"/>
      <c r="FVJ7" s="157"/>
      <c r="FVK7" s="157"/>
      <c r="FVL7" s="157"/>
      <c r="FVM7" s="157"/>
      <c r="FVN7" s="157"/>
      <c r="FVO7" s="157"/>
      <c r="FVP7" s="157"/>
      <c r="FVQ7" s="157"/>
      <c r="FVR7" s="157"/>
      <c r="FVS7" s="157"/>
      <c r="FVT7" s="157"/>
      <c r="FVU7" s="157"/>
      <c r="FVV7" s="157"/>
      <c r="FVW7" s="157"/>
      <c r="FVX7" s="157"/>
      <c r="FVY7" s="157"/>
      <c r="FVZ7" s="157"/>
      <c r="FWA7" s="157"/>
      <c r="FWB7" s="157"/>
      <c r="FWC7" s="157"/>
      <c r="FWD7" s="157"/>
      <c r="FWE7" s="157"/>
      <c r="FWF7" s="157"/>
      <c r="FWG7" s="157"/>
      <c r="FWH7" s="157"/>
      <c r="FWI7" s="157"/>
      <c r="FWJ7" s="157"/>
      <c r="FWK7" s="157"/>
      <c r="FWL7" s="157"/>
      <c r="FWM7" s="157"/>
      <c r="FWN7" s="157"/>
      <c r="FWO7" s="157"/>
      <c r="FWP7" s="157"/>
      <c r="FWQ7" s="157"/>
      <c r="FWR7" s="157"/>
      <c r="FWS7" s="157"/>
      <c r="FWT7" s="157"/>
      <c r="FWU7" s="157"/>
      <c r="FWV7" s="157"/>
      <c r="FWW7" s="157"/>
      <c r="FWX7" s="157"/>
      <c r="FWY7" s="157"/>
      <c r="FWZ7" s="157"/>
      <c r="FXA7" s="157"/>
      <c r="FXB7" s="157"/>
      <c r="FXC7" s="157"/>
      <c r="FXD7" s="157"/>
      <c r="FXE7" s="157"/>
      <c r="FXF7" s="157"/>
      <c r="FXG7" s="157"/>
      <c r="FXH7" s="157"/>
      <c r="FXI7" s="157"/>
      <c r="FXJ7" s="157"/>
      <c r="FXK7" s="157"/>
      <c r="FXL7" s="157"/>
      <c r="FXM7" s="157"/>
      <c r="FXN7" s="157"/>
      <c r="FXO7" s="157"/>
      <c r="FXP7" s="157"/>
      <c r="FXQ7" s="157"/>
      <c r="FXR7" s="157"/>
      <c r="FXS7" s="157"/>
      <c r="FXT7" s="157"/>
      <c r="FXU7" s="157"/>
      <c r="FXV7" s="157"/>
      <c r="FXW7" s="157"/>
      <c r="FXX7" s="157"/>
      <c r="FXY7" s="157"/>
      <c r="FXZ7" s="157"/>
      <c r="FYA7" s="157"/>
      <c r="FYB7" s="157"/>
      <c r="FYC7" s="157"/>
      <c r="FYD7" s="157"/>
      <c r="FYE7" s="157"/>
      <c r="FYF7" s="157"/>
      <c r="FYG7" s="157"/>
      <c r="FYH7" s="157"/>
      <c r="FYI7" s="157"/>
      <c r="FYJ7" s="157"/>
      <c r="FYK7" s="157"/>
      <c r="FYL7" s="157"/>
      <c r="FYM7" s="157"/>
      <c r="FYN7" s="157"/>
      <c r="FYO7" s="157"/>
      <c r="FYP7" s="157"/>
      <c r="FYQ7" s="157"/>
      <c r="FYR7" s="157"/>
      <c r="FYS7" s="157"/>
      <c r="FYT7" s="157"/>
      <c r="FYU7" s="157"/>
      <c r="FYV7" s="157"/>
      <c r="FYW7" s="157"/>
      <c r="FYX7" s="157"/>
      <c r="FYY7" s="157"/>
      <c r="FYZ7" s="157"/>
      <c r="FZA7" s="157"/>
      <c r="FZB7" s="157"/>
      <c r="FZC7" s="157"/>
      <c r="FZD7" s="157"/>
      <c r="FZE7" s="157"/>
      <c r="FZF7" s="157"/>
      <c r="FZG7" s="157"/>
      <c r="FZH7" s="157"/>
      <c r="FZI7" s="157"/>
      <c r="FZJ7" s="157"/>
      <c r="FZK7" s="157"/>
      <c r="FZL7" s="157"/>
      <c r="FZM7" s="157"/>
      <c r="FZN7" s="157"/>
      <c r="FZO7" s="157"/>
      <c r="FZP7" s="157"/>
      <c r="FZQ7" s="157"/>
      <c r="FZR7" s="157"/>
      <c r="FZS7" s="157"/>
      <c r="FZT7" s="157"/>
      <c r="FZU7" s="157"/>
      <c r="FZV7" s="157"/>
      <c r="FZW7" s="157"/>
      <c r="FZX7" s="157"/>
      <c r="FZY7" s="157"/>
      <c r="FZZ7" s="157"/>
      <c r="GAA7" s="157"/>
      <c r="GAB7" s="157"/>
      <c r="GAC7" s="157"/>
      <c r="GAD7" s="157"/>
      <c r="GAE7" s="157"/>
      <c r="GAF7" s="157"/>
      <c r="GAG7" s="157"/>
      <c r="GAH7" s="157"/>
      <c r="GAI7" s="157"/>
      <c r="GAJ7" s="157"/>
      <c r="GAK7" s="157"/>
      <c r="GAL7" s="157"/>
      <c r="GAM7" s="157"/>
      <c r="GAN7" s="157"/>
      <c r="GAO7" s="157"/>
      <c r="GAP7" s="157"/>
      <c r="GAQ7" s="157"/>
      <c r="GAR7" s="157"/>
      <c r="GAS7" s="157"/>
      <c r="GAT7" s="157"/>
      <c r="GAU7" s="157"/>
      <c r="GAV7" s="157"/>
      <c r="GAW7" s="157"/>
      <c r="GAX7" s="157"/>
      <c r="GAY7" s="157"/>
      <c r="GAZ7" s="157"/>
      <c r="GBA7" s="157"/>
      <c r="GBB7" s="157"/>
      <c r="GBC7" s="157"/>
      <c r="GBD7" s="157"/>
      <c r="GBE7" s="157"/>
      <c r="GBF7" s="157"/>
      <c r="GBG7" s="157"/>
      <c r="GBH7" s="157"/>
      <c r="GBI7" s="157"/>
      <c r="GBJ7" s="157"/>
      <c r="GBK7" s="157"/>
      <c r="GBL7" s="157"/>
      <c r="GBM7" s="157"/>
      <c r="GBN7" s="157"/>
      <c r="GBO7" s="157"/>
      <c r="GBP7" s="157"/>
      <c r="GBQ7" s="157"/>
      <c r="GBR7" s="157"/>
      <c r="GBS7" s="157"/>
      <c r="GBT7" s="157"/>
      <c r="GBU7" s="157"/>
      <c r="GBV7" s="157"/>
      <c r="GBW7" s="157"/>
      <c r="GBX7" s="157"/>
      <c r="GBY7" s="157"/>
      <c r="GBZ7" s="157"/>
      <c r="GCA7" s="157"/>
      <c r="GCB7" s="157"/>
      <c r="GCC7" s="157"/>
      <c r="GCD7" s="157"/>
      <c r="GCE7" s="157"/>
      <c r="GCF7" s="157"/>
      <c r="GCG7" s="157"/>
      <c r="GCH7" s="157"/>
      <c r="GCI7" s="157"/>
      <c r="GCJ7" s="157"/>
      <c r="GCK7" s="157"/>
      <c r="GCL7" s="157"/>
      <c r="GCM7" s="157"/>
      <c r="GCN7" s="157"/>
      <c r="GCO7" s="157"/>
      <c r="GCP7" s="157"/>
      <c r="GCQ7" s="157"/>
      <c r="GCR7" s="157"/>
      <c r="GCS7" s="157"/>
      <c r="GCT7" s="157"/>
      <c r="GCU7" s="157"/>
      <c r="GCV7" s="157"/>
      <c r="GCW7" s="157"/>
      <c r="GCX7" s="157"/>
      <c r="GCY7" s="157"/>
      <c r="GCZ7" s="157"/>
      <c r="GDA7" s="157"/>
      <c r="GDB7" s="157"/>
      <c r="GDC7" s="157"/>
      <c r="GDD7" s="157"/>
      <c r="GDE7" s="157"/>
      <c r="GDF7" s="157"/>
      <c r="GDG7" s="157"/>
      <c r="GDH7" s="157"/>
      <c r="GDI7" s="157"/>
      <c r="GDJ7" s="157"/>
      <c r="GDK7" s="157"/>
      <c r="GDL7" s="157"/>
      <c r="GDM7" s="157"/>
      <c r="GDN7" s="157"/>
      <c r="GDO7" s="157"/>
      <c r="GDP7" s="157"/>
      <c r="GDQ7" s="157"/>
      <c r="GDR7" s="157"/>
      <c r="GDS7" s="157"/>
      <c r="GDT7" s="157"/>
      <c r="GDU7" s="157"/>
      <c r="GDV7" s="157"/>
      <c r="GDW7" s="157"/>
      <c r="GDX7" s="157"/>
      <c r="GDY7" s="157"/>
      <c r="GDZ7" s="157"/>
      <c r="GEA7" s="157"/>
      <c r="GEB7" s="157"/>
      <c r="GEC7" s="157"/>
      <c r="GED7" s="157"/>
      <c r="GEE7" s="157"/>
      <c r="GEF7" s="157"/>
      <c r="GEG7" s="157"/>
      <c r="GEH7" s="157"/>
      <c r="GEI7" s="157"/>
      <c r="GEJ7" s="157"/>
      <c r="GEK7" s="157"/>
      <c r="GEL7" s="157"/>
      <c r="GEM7" s="157"/>
      <c r="GEN7" s="157"/>
      <c r="GEO7" s="157"/>
      <c r="GEP7" s="157"/>
      <c r="GEQ7" s="157"/>
      <c r="GER7" s="157"/>
      <c r="GES7" s="157"/>
      <c r="GET7" s="157"/>
      <c r="GEU7" s="157"/>
      <c r="GEV7" s="157"/>
      <c r="GEW7" s="157"/>
      <c r="GEX7" s="157"/>
      <c r="GEY7" s="157"/>
      <c r="GEZ7" s="157"/>
      <c r="GFA7" s="157"/>
      <c r="GFB7" s="157"/>
      <c r="GFC7" s="157"/>
      <c r="GFD7" s="157"/>
      <c r="GFE7" s="157"/>
      <c r="GFF7" s="157"/>
      <c r="GFG7" s="157"/>
      <c r="GFH7" s="157"/>
      <c r="GFI7" s="157"/>
      <c r="GFJ7" s="157"/>
      <c r="GFK7" s="157"/>
      <c r="GFL7" s="157"/>
      <c r="GFM7" s="157"/>
      <c r="GFN7" s="157"/>
      <c r="GFO7" s="157"/>
      <c r="GFP7" s="157"/>
      <c r="GFQ7" s="157"/>
      <c r="GFR7" s="157"/>
      <c r="GFS7" s="157"/>
      <c r="GFT7" s="157"/>
      <c r="GFU7" s="157"/>
      <c r="GFV7" s="157"/>
      <c r="GFW7" s="157"/>
      <c r="GFX7" s="157"/>
      <c r="GFY7" s="157"/>
      <c r="GFZ7" s="157"/>
      <c r="GGA7" s="157"/>
      <c r="GGB7" s="157"/>
      <c r="GGC7" s="157"/>
      <c r="GGD7" s="157"/>
      <c r="GGE7" s="157"/>
      <c r="GGF7" s="157"/>
      <c r="GGG7" s="157"/>
      <c r="GGH7" s="157"/>
      <c r="GGI7" s="157"/>
      <c r="GGJ7" s="157"/>
      <c r="GGK7" s="157"/>
      <c r="GGL7" s="157"/>
      <c r="GGM7" s="157"/>
      <c r="GGN7" s="157"/>
      <c r="GGO7" s="157"/>
      <c r="GGP7" s="157"/>
      <c r="GGQ7" s="157"/>
      <c r="GGR7" s="157"/>
      <c r="GGS7" s="157"/>
      <c r="GGT7" s="157"/>
      <c r="GGU7" s="157"/>
      <c r="GGV7" s="157"/>
      <c r="GGW7" s="157"/>
      <c r="GGX7" s="157"/>
      <c r="GGY7" s="157"/>
      <c r="GGZ7" s="157"/>
      <c r="GHA7" s="157"/>
      <c r="GHB7" s="157"/>
      <c r="GHC7" s="157"/>
      <c r="GHD7" s="157"/>
      <c r="GHE7" s="157"/>
      <c r="GHF7" s="157"/>
      <c r="GHG7" s="157"/>
      <c r="GHH7" s="157"/>
      <c r="GHI7" s="157"/>
      <c r="GHJ7" s="157"/>
      <c r="GHK7" s="157"/>
      <c r="GHL7" s="157"/>
      <c r="GHM7" s="157"/>
      <c r="GHN7" s="157"/>
      <c r="GHO7" s="157"/>
      <c r="GHP7" s="157"/>
      <c r="GHQ7" s="157"/>
      <c r="GHR7" s="157"/>
      <c r="GHS7" s="157"/>
      <c r="GHT7" s="157"/>
      <c r="GHU7" s="157"/>
      <c r="GHV7" s="157"/>
      <c r="GHW7" s="157"/>
      <c r="GHX7" s="157"/>
      <c r="GHY7" s="157"/>
      <c r="GHZ7" s="157"/>
      <c r="GIA7" s="157"/>
      <c r="GIB7" s="157"/>
      <c r="GIC7" s="157"/>
      <c r="GID7" s="157"/>
      <c r="GIE7" s="157"/>
      <c r="GIF7" s="157"/>
      <c r="GIG7" s="157"/>
      <c r="GIH7" s="157"/>
      <c r="GII7" s="157"/>
      <c r="GIJ7" s="157"/>
      <c r="GIK7" s="157"/>
      <c r="GIL7" s="157"/>
      <c r="GIM7" s="157"/>
      <c r="GIN7" s="157"/>
      <c r="GIO7" s="157"/>
      <c r="GIP7" s="157"/>
      <c r="GIQ7" s="157"/>
      <c r="GIR7" s="157"/>
      <c r="GIS7" s="157"/>
      <c r="GIT7" s="157"/>
      <c r="GIU7" s="157"/>
      <c r="GIV7" s="157"/>
      <c r="GIW7" s="157"/>
      <c r="GIX7" s="157"/>
      <c r="GIY7" s="157"/>
      <c r="GIZ7" s="157"/>
      <c r="GJA7" s="157"/>
      <c r="GJB7" s="157"/>
      <c r="GJC7" s="157"/>
      <c r="GJD7" s="157"/>
      <c r="GJE7" s="157"/>
      <c r="GJF7" s="157"/>
      <c r="GJG7" s="157"/>
      <c r="GJH7" s="157"/>
      <c r="GJI7" s="157"/>
      <c r="GJJ7" s="157"/>
      <c r="GJK7" s="157"/>
      <c r="GJL7" s="157"/>
      <c r="GJM7" s="157"/>
      <c r="GJN7" s="157"/>
      <c r="GJO7" s="157"/>
      <c r="GJP7" s="157"/>
      <c r="GJQ7" s="157"/>
      <c r="GJR7" s="157"/>
      <c r="GJS7" s="157"/>
      <c r="GJT7" s="157"/>
      <c r="GJU7" s="157"/>
      <c r="GJV7" s="157"/>
      <c r="GJW7" s="157"/>
      <c r="GJX7" s="157"/>
      <c r="GJY7" s="157"/>
      <c r="GJZ7" s="157"/>
      <c r="GKA7" s="157"/>
      <c r="GKB7" s="157"/>
      <c r="GKC7" s="157"/>
      <c r="GKD7" s="157"/>
      <c r="GKE7" s="157"/>
      <c r="GKF7" s="157"/>
      <c r="GKG7" s="157"/>
      <c r="GKH7" s="157"/>
      <c r="GKI7" s="157"/>
      <c r="GKJ7" s="157"/>
      <c r="GKK7" s="157"/>
      <c r="GKL7" s="157"/>
      <c r="GKM7" s="157"/>
      <c r="GKN7" s="157"/>
      <c r="GKO7" s="157"/>
      <c r="GKP7" s="157"/>
      <c r="GKQ7" s="157"/>
      <c r="GKR7" s="157"/>
      <c r="GKS7" s="157"/>
      <c r="GKT7" s="157"/>
      <c r="GKU7" s="157"/>
      <c r="GKV7" s="157"/>
      <c r="GKW7" s="157"/>
      <c r="GKX7" s="157"/>
      <c r="GKY7" s="157"/>
      <c r="GKZ7" s="157"/>
      <c r="GLA7" s="157"/>
      <c r="GLB7" s="157"/>
      <c r="GLC7" s="157"/>
      <c r="GLD7" s="157"/>
      <c r="GLE7" s="157"/>
      <c r="GLF7" s="157"/>
      <c r="GLG7" s="157"/>
      <c r="GLH7" s="157"/>
      <c r="GLI7" s="157"/>
      <c r="GLJ7" s="157"/>
      <c r="GLK7" s="157"/>
      <c r="GLL7" s="157"/>
      <c r="GLM7" s="157"/>
      <c r="GLN7" s="157"/>
      <c r="GLO7" s="157"/>
      <c r="GLP7" s="157"/>
      <c r="GLQ7" s="157"/>
      <c r="GLR7" s="157"/>
      <c r="GLS7" s="157"/>
      <c r="GLT7" s="157"/>
      <c r="GLU7" s="157"/>
      <c r="GLV7" s="157"/>
      <c r="GLW7" s="157"/>
      <c r="GLX7" s="157"/>
      <c r="GLY7" s="157"/>
      <c r="GLZ7" s="157"/>
      <c r="GMA7" s="157"/>
      <c r="GMB7" s="157"/>
      <c r="GMC7" s="157"/>
      <c r="GMD7" s="157"/>
      <c r="GME7" s="157"/>
      <c r="GMF7" s="157"/>
      <c r="GMG7" s="157"/>
      <c r="GMH7" s="157"/>
      <c r="GMI7" s="157"/>
      <c r="GMJ7" s="157"/>
      <c r="GMK7" s="157"/>
      <c r="GML7" s="157"/>
      <c r="GMM7" s="157"/>
      <c r="GMN7" s="157"/>
      <c r="GMO7" s="157"/>
      <c r="GMP7" s="157"/>
      <c r="GMQ7" s="157"/>
      <c r="GMR7" s="157"/>
      <c r="GMS7" s="157"/>
      <c r="GMT7" s="157"/>
      <c r="GMU7" s="157"/>
      <c r="GMV7" s="157"/>
      <c r="GMW7" s="157"/>
      <c r="GMX7" s="157"/>
      <c r="GMY7" s="157"/>
      <c r="GMZ7" s="157"/>
      <c r="GNA7" s="157"/>
      <c r="GNB7" s="157"/>
      <c r="GNC7" s="157"/>
      <c r="GND7" s="157"/>
      <c r="GNE7" s="157"/>
      <c r="GNF7" s="157"/>
      <c r="GNG7" s="157"/>
      <c r="GNH7" s="157"/>
      <c r="GNI7" s="157"/>
      <c r="GNJ7" s="157"/>
      <c r="GNK7" s="157"/>
      <c r="GNL7" s="157"/>
      <c r="GNM7" s="157"/>
      <c r="GNN7" s="157"/>
      <c r="GNO7" s="157"/>
      <c r="GNP7" s="157"/>
      <c r="GNQ7" s="157"/>
      <c r="GNR7" s="157"/>
      <c r="GNS7" s="157"/>
      <c r="GNT7" s="157"/>
      <c r="GNU7" s="157"/>
      <c r="GNV7" s="157"/>
      <c r="GNW7" s="157"/>
      <c r="GNX7" s="157"/>
      <c r="GNY7" s="157"/>
      <c r="GNZ7" s="157"/>
      <c r="GOA7" s="157"/>
      <c r="GOB7" s="157"/>
      <c r="GOC7" s="157"/>
      <c r="GOD7" s="157"/>
      <c r="GOE7" s="157"/>
      <c r="GOF7" s="157"/>
      <c r="GOG7" s="157"/>
      <c r="GOH7" s="157"/>
      <c r="GOI7" s="157"/>
      <c r="GOJ7" s="157"/>
      <c r="GOK7" s="157"/>
      <c r="GOL7" s="157"/>
      <c r="GOM7" s="157"/>
      <c r="GON7" s="157"/>
      <c r="GOO7" s="157"/>
      <c r="GOP7" s="157"/>
      <c r="GOQ7" s="157"/>
      <c r="GOR7" s="157"/>
      <c r="GOS7" s="157"/>
      <c r="GOT7" s="157"/>
      <c r="GOU7" s="157"/>
      <c r="GOV7" s="157"/>
      <c r="GOW7" s="157"/>
      <c r="GOX7" s="157"/>
      <c r="GOY7" s="157"/>
      <c r="GOZ7" s="157"/>
      <c r="GPA7" s="157"/>
      <c r="GPB7" s="157"/>
      <c r="GPC7" s="157"/>
      <c r="GPD7" s="157"/>
      <c r="GPE7" s="157"/>
      <c r="GPF7" s="157"/>
      <c r="GPG7" s="157"/>
      <c r="GPH7" s="157"/>
      <c r="GPI7" s="157"/>
      <c r="GPJ7" s="157"/>
      <c r="GPK7" s="157"/>
      <c r="GPL7" s="157"/>
      <c r="GPM7" s="157"/>
      <c r="GPN7" s="157"/>
      <c r="GPO7" s="157"/>
      <c r="GPP7" s="157"/>
      <c r="GPQ7" s="157"/>
      <c r="GPR7" s="157"/>
      <c r="GPS7" s="157"/>
      <c r="GPT7" s="157"/>
      <c r="GPU7" s="157"/>
      <c r="GPV7" s="157"/>
      <c r="GPW7" s="157"/>
      <c r="GPX7" s="157"/>
      <c r="GPY7" s="157"/>
      <c r="GPZ7" s="157"/>
      <c r="GQA7" s="157"/>
      <c r="GQB7" s="157"/>
      <c r="GQC7" s="157"/>
      <c r="GQD7" s="157"/>
      <c r="GQE7" s="157"/>
      <c r="GQF7" s="157"/>
      <c r="GQG7" s="157"/>
      <c r="GQH7" s="157"/>
      <c r="GQI7" s="157"/>
      <c r="GQJ7" s="157"/>
      <c r="GQK7" s="157"/>
      <c r="GQL7" s="157"/>
      <c r="GQM7" s="157"/>
      <c r="GQN7" s="157"/>
      <c r="GQO7" s="157"/>
      <c r="GQP7" s="157"/>
      <c r="GQQ7" s="157"/>
      <c r="GQR7" s="157"/>
      <c r="GQS7" s="157"/>
      <c r="GQT7" s="157"/>
      <c r="GQU7" s="157"/>
      <c r="GQV7" s="157"/>
      <c r="GQW7" s="157"/>
      <c r="GQX7" s="157"/>
      <c r="GQY7" s="157"/>
      <c r="GQZ7" s="157"/>
      <c r="GRA7" s="157"/>
      <c r="GRB7" s="157"/>
      <c r="GRC7" s="157"/>
      <c r="GRD7" s="157"/>
      <c r="GRE7" s="157"/>
      <c r="GRF7" s="157"/>
      <c r="GRG7" s="157"/>
      <c r="GRH7" s="157"/>
      <c r="GRI7" s="157"/>
      <c r="GRJ7" s="157"/>
      <c r="GRK7" s="157"/>
      <c r="GRL7" s="157"/>
      <c r="GRM7" s="157"/>
      <c r="GRN7" s="157"/>
      <c r="GRO7" s="157"/>
      <c r="GRP7" s="157"/>
      <c r="GRQ7" s="157"/>
      <c r="GRR7" s="157"/>
      <c r="GRS7" s="157"/>
      <c r="GRT7" s="157"/>
      <c r="GRU7" s="157"/>
      <c r="GRV7" s="157"/>
      <c r="GRW7" s="157"/>
      <c r="GRX7" s="157"/>
      <c r="GRY7" s="157"/>
      <c r="GRZ7" s="157"/>
      <c r="GSA7" s="157"/>
      <c r="GSB7" s="157"/>
      <c r="GSC7" s="157"/>
      <c r="GSD7" s="157"/>
      <c r="GSE7" s="157"/>
      <c r="GSF7" s="157"/>
      <c r="GSG7" s="157"/>
      <c r="GSH7" s="157"/>
      <c r="GSI7" s="157"/>
      <c r="GSJ7" s="157"/>
      <c r="GSK7" s="157"/>
      <c r="GSL7" s="157"/>
      <c r="GSM7" s="157"/>
      <c r="GSN7" s="157"/>
      <c r="GSO7" s="157"/>
      <c r="GSP7" s="157"/>
      <c r="GSQ7" s="157"/>
      <c r="GSR7" s="157"/>
      <c r="GSS7" s="157"/>
      <c r="GST7" s="157"/>
      <c r="GSU7" s="157"/>
      <c r="GSV7" s="157"/>
      <c r="GSW7" s="157"/>
      <c r="GSX7" s="157"/>
      <c r="GSY7" s="157"/>
      <c r="GSZ7" s="157"/>
      <c r="GTA7" s="157"/>
      <c r="GTB7" s="157"/>
      <c r="GTC7" s="157"/>
      <c r="GTD7" s="157"/>
      <c r="GTE7" s="157"/>
      <c r="GTF7" s="157"/>
      <c r="GTG7" s="157"/>
      <c r="GTH7" s="157"/>
      <c r="GTI7" s="157"/>
      <c r="GTJ7" s="157"/>
      <c r="GTK7" s="157"/>
      <c r="GTL7" s="157"/>
      <c r="GTM7" s="157"/>
      <c r="GTN7" s="157"/>
      <c r="GTO7" s="157"/>
      <c r="GTP7" s="157"/>
      <c r="GTQ7" s="157"/>
      <c r="GTR7" s="157"/>
      <c r="GTS7" s="157"/>
      <c r="GTT7" s="157"/>
      <c r="GTU7" s="157"/>
      <c r="GTV7" s="157"/>
      <c r="GTW7" s="157"/>
      <c r="GTX7" s="157"/>
      <c r="GTY7" s="157"/>
      <c r="GTZ7" s="157"/>
      <c r="GUA7" s="157"/>
      <c r="GUB7" s="157"/>
      <c r="GUC7" s="157"/>
      <c r="GUD7" s="157"/>
      <c r="GUE7" s="157"/>
      <c r="GUF7" s="157"/>
      <c r="GUG7" s="157"/>
      <c r="GUH7" s="157"/>
      <c r="GUI7" s="157"/>
      <c r="GUJ7" s="157"/>
      <c r="GUK7" s="157"/>
      <c r="GUL7" s="157"/>
      <c r="GUM7" s="157"/>
      <c r="GUN7" s="157"/>
      <c r="GUO7" s="157"/>
      <c r="GUP7" s="157"/>
      <c r="GUQ7" s="157"/>
      <c r="GUR7" s="157"/>
      <c r="GUS7" s="157"/>
      <c r="GUT7" s="157"/>
      <c r="GUU7" s="157"/>
      <c r="GUV7" s="157"/>
      <c r="GUW7" s="157"/>
      <c r="GUX7" s="157"/>
      <c r="GUY7" s="157"/>
      <c r="GUZ7" s="157"/>
      <c r="GVA7" s="157"/>
      <c r="GVB7" s="157"/>
      <c r="GVC7" s="157"/>
      <c r="GVD7" s="157"/>
      <c r="GVE7" s="157"/>
      <c r="GVF7" s="157"/>
      <c r="GVG7" s="157"/>
      <c r="GVH7" s="157"/>
      <c r="GVI7" s="157"/>
      <c r="GVJ7" s="157"/>
      <c r="GVK7" s="157"/>
      <c r="GVL7" s="157"/>
      <c r="GVM7" s="157"/>
      <c r="GVN7" s="157"/>
      <c r="GVO7" s="157"/>
      <c r="GVP7" s="157"/>
      <c r="GVQ7" s="157"/>
      <c r="GVR7" s="157"/>
      <c r="GVS7" s="157"/>
      <c r="GVT7" s="157"/>
      <c r="GVU7" s="157"/>
      <c r="GVV7" s="157"/>
      <c r="GVW7" s="157"/>
      <c r="GVX7" s="157"/>
      <c r="GVY7" s="157"/>
      <c r="GVZ7" s="157"/>
      <c r="GWA7" s="157"/>
      <c r="GWB7" s="157"/>
      <c r="GWC7" s="157"/>
      <c r="GWD7" s="157"/>
      <c r="GWE7" s="157"/>
      <c r="GWF7" s="157"/>
      <c r="GWG7" s="157"/>
      <c r="GWH7" s="157"/>
      <c r="GWI7" s="157"/>
      <c r="GWJ7" s="157"/>
      <c r="GWK7" s="157"/>
      <c r="GWL7" s="157"/>
      <c r="GWM7" s="157"/>
      <c r="GWN7" s="157"/>
      <c r="GWO7" s="157"/>
      <c r="GWP7" s="157"/>
      <c r="GWQ7" s="157"/>
      <c r="GWR7" s="157"/>
      <c r="GWS7" s="157"/>
      <c r="GWT7" s="157"/>
      <c r="GWU7" s="157"/>
      <c r="GWV7" s="157"/>
      <c r="GWW7" s="157"/>
      <c r="GWX7" s="157"/>
      <c r="GWY7" s="157"/>
      <c r="GWZ7" s="157"/>
      <c r="GXA7" s="157"/>
      <c r="GXB7" s="157"/>
      <c r="GXC7" s="157"/>
      <c r="GXD7" s="157"/>
      <c r="GXE7" s="157"/>
      <c r="GXF7" s="157"/>
      <c r="GXG7" s="157"/>
      <c r="GXH7" s="157"/>
      <c r="GXI7" s="157"/>
      <c r="GXJ7" s="157"/>
      <c r="GXK7" s="157"/>
      <c r="GXL7" s="157"/>
      <c r="GXM7" s="157"/>
      <c r="GXN7" s="157"/>
      <c r="GXO7" s="157"/>
      <c r="GXP7" s="157"/>
      <c r="GXQ7" s="157"/>
      <c r="GXR7" s="157"/>
      <c r="GXS7" s="157"/>
      <c r="GXT7" s="157"/>
      <c r="GXU7" s="157"/>
      <c r="GXV7" s="157"/>
      <c r="GXW7" s="157"/>
      <c r="GXX7" s="157"/>
      <c r="GXY7" s="157"/>
      <c r="GXZ7" s="157"/>
      <c r="GYA7" s="157"/>
      <c r="GYB7" s="157"/>
      <c r="GYC7" s="157"/>
      <c r="GYD7" s="157"/>
      <c r="GYE7" s="157"/>
      <c r="GYF7" s="157"/>
      <c r="GYG7" s="157"/>
      <c r="GYH7" s="157"/>
      <c r="GYI7" s="157"/>
      <c r="GYJ7" s="157"/>
      <c r="GYK7" s="157"/>
      <c r="GYL7" s="157"/>
      <c r="GYM7" s="157"/>
      <c r="GYN7" s="157"/>
      <c r="GYO7" s="157"/>
      <c r="GYP7" s="157"/>
      <c r="GYQ7" s="157"/>
      <c r="GYR7" s="157"/>
      <c r="GYS7" s="157"/>
      <c r="GYT7" s="157"/>
      <c r="GYU7" s="157"/>
      <c r="GYV7" s="157"/>
      <c r="GYW7" s="157"/>
      <c r="GYX7" s="157"/>
      <c r="GYY7" s="157"/>
      <c r="GYZ7" s="157"/>
      <c r="GZA7" s="157"/>
      <c r="GZB7" s="157"/>
      <c r="GZC7" s="157"/>
      <c r="GZD7" s="157"/>
      <c r="GZE7" s="157"/>
      <c r="GZF7" s="157"/>
      <c r="GZG7" s="157"/>
      <c r="GZH7" s="157"/>
      <c r="GZI7" s="157"/>
      <c r="GZJ7" s="157"/>
      <c r="GZK7" s="157"/>
      <c r="GZL7" s="157"/>
      <c r="GZM7" s="157"/>
      <c r="GZN7" s="157"/>
      <c r="GZO7" s="157"/>
      <c r="GZP7" s="157"/>
      <c r="GZQ7" s="157"/>
      <c r="GZR7" s="157"/>
      <c r="GZS7" s="157"/>
      <c r="GZT7" s="157"/>
      <c r="GZU7" s="157"/>
      <c r="GZV7" s="157"/>
      <c r="GZW7" s="157"/>
      <c r="GZX7" s="157"/>
      <c r="GZY7" s="157"/>
      <c r="GZZ7" s="157"/>
      <c r="HAA7" s="157"/>
      <c r="HAB7" s="157"/>
      <c r="HAC7" s="157"/>
      <c r="HAD7" s="157"/>
      <c r="HAE7" s="157"/>
      <c r="HAF7" s="157"/>
      <c r="HAG7" s="157"/>
      <c r="HAH7" s="157"/>
      <c r="HAI7" s="157"/>
      <c r="HAJ7" s="157"/>
      <c r="HAK7" s="157"/>
      <c r="HAL7" s="157"/>
      <c r="HAM7" s="157"/>
      <c r="HAN7" s="157"/>
      <c r="HAO7" s="157"/>
      <c r="HAP7" s="157"/>
      <c r="HAQ7" s="157"/>
      <c r="HAR7" s="157"/>
      <c r="HAS7" s="157"/>
      <c r="HAT7" s="157"/>
      <c r="HAU7" s="157"/>
      <c r="HAV7" s="157"/>
      <c r="HAW7" s="157"/>
      <c r="HAX7" s="157"/>
      <c r="HAY7" s="157"/>
      <c r="HAZ7" s="157"/>
      <c r="HBA7" s="157"/>
      <c r="HBB7" s="157"/>
      <c r="HBC7" s="157"/>
      <c r="HBD7" s="157"/>
      <c r="HBE7" s="157"/>
      <c r="HBF7" s="157"/>
      <c r="HBG7" s="157"/>
      <c r="HBH7" s="157"/>
      <c r="HBI7" s="157"/>
      <c r="HBJ7" s="157"/>
      <c r="HBK7" s="157"/>
      <c r="HBL7" s="157"/>
      <c r="HBM7" s="157"/>
      <c r="HBN7" s="157"/>
      <c r="HBO7" s="157"/>
      <c r="HBP7" s="157"/>
      <c r="HBQ7" s="157"/>
      <c r="HBR7" s="157"/>
      <c r="HBS7" s="157"/>
      <c r="HBT7" s="157"/>
      <c r="HBU7" s="157"/>
      <c r="HBV7" s="157"/>
      <c r="HBW7" s="157"/>
      <c r="HBX7" s="157"/>
      <c r="HBY7" s="157"/>
      <c r="HBZ7" s="157"/>
      <c r="HCA7" s="157"/>
      <c r="HCB7" s="157"/>
      <c r="HCC7" s="157"/>
      <c r="HCD7" s="157"/>
      <c r="HCE7" s="157"/>
      <c r="HCF7" s="157"/>
      <c r="HCG7" s="157"/>
      <c r="HCH7" s="157"/>
      <c r="HCI7" s="157"/>
      <c r="HCJ7" s="157"/>
      <c r="HCK7" s="157"/>
      <c r="HCL7" s="157"/>
      <c r="HCM7" s="157"/>
      <c r="HCN7" s="157"/>
      <c r="HCO7" s="157"/>
      <c r="HCP7" s="157"/>
      <c r="HCQ7" s="157"/>
      <c r="HCR7" s="157"/>
      <c r="HCS7" s="157"/>
      <c r="HCT7" s="157"/>
      <c r="HCU7" s="157"/>
      <c r="HCV7" s="157"/>
      <c r="HCW7" s="157"/>
      <c r="HCX7" s="157"/>
      <c r="HCY7" s="157"/>
      <c r="HCZ7" s="157"/>
      <c r="HDA7" s="157"/>
      <c r="HDB7" s="157"/>
      <c r="HDC7" s="157"/>
      <c r="HDD7" s="157"/>
      <c r="HDE7" s="157"/>
      <c r="HDF7" s="157"/>
      <c r="HDG7" s="157"/>
      <c r="HDH7" s="157"/>
      <c r="HDI7" s="157"/>
      <c r="HDJ7" s="157"/>
      <c r="HDK7" s="157"/>
      <c r="HDL7" s="157"/>
      <c r="HDM7" s="157"/>
      <c r="HDN7" s="157"/>
      <c r="HDO7" s="157"/>
      <c r="HDP7" s="157"/>
      <c r="HDQ7" s="157"/>
      <c r="HDR7" s="157"/>
      <c r="HDS7" s="157"/>
      <c r="HDT7" s="157"/>
      <c r="HDU7" s="157"/>
      <c r="HDV7" s="157"/>
      <c r="HDW7" s="157"/>
      <c r="HDX7" s="157"/>
      <c r="HDY7" s="157"/>
      <c r="HDZ7" s="157"/>
      <c r="HEA7" s="157"/>
      <c r="HEB7" s="157"/>
      <c r="HEC7" s="157"/>
      <c r="HED7" s="157"/>
      <c r="HEE7" s="157"/>
      <c r="HEF7" s="157"/>
      <c r="HEG7" s="157"/>
      <c r="HEH7" s="157"/>
      <c r="HEI7" s="157"/>
      <c r="HEJ7" s="157"/>
      <c r="HEK7" s="157"/>
      <c r="HEL7" s="157"/>
      <c r="HEM7" s="157"/>
      <c r="HEN7" s="157"/>
      <c r="HEO7" s="157"/>
      <c r="HEP7" s="157"/>
      <c r="HEQ7" s="157"/>
      <c r="HER7" s="157"/>
      <c r="HES7" s="157"/>
      <c r="HET7" s="157"/>
      <c r="HEU7" s="157"/>
      <c r="HEV7" s="157"/>
      <c r="HEW7" s="157"/>
      <c r="HEX7" s="157"/>
      <c r="HEY7" s="157"/>
      <c r="HEZ7" s="157"/>
      <c r="HFA7" s="157"/>
      <c r="HFB7" s="157"/>
      <c r="HFC7" s="157"/>
      <c r="HFD7" s="157"/>
      <c r="HFE7" s="157"/>
      <c r="HFF7" s="157"/>
      <c r="HFG7" s="157"/>
      <c r="HFH7" s="157"/>
      <c r="HFI7" s="157"/>
      <c r="HFJ7" s="157"/>
      <c r="HFK7" s="157"/>
      <c r="HFL7" s="157"/>
      <c r="HFM7" s="157"/>
      <c r="HFN7" s="157"/>
      <c r="HFO7" s="157"/>
      <c r="HFP7" s="157"/>
      <c r="HFQ7" s="157"/>
      <c r="HFR7" s="157"/>
      <c r="HFS7" s="157"/>
      <c r="HFT7" s="157"/>
      <c r="HFU7" s="157"/>
      <c r="HFV7" s="157"/>
      <c r="HFW7" s="157"/>
      <c r="HFX7" s="157"/>
      <c r="HFY7" s="157"/>
      <c r="HFZ7" s="157"/>
      <c r="HGA7" s="157"/>
      <c r="HGB7" s="157"/>
      <c r="HGC7" s="157"/>
      <c r="HGD7" s="157"/>
      <c r="HGE7" s="157"/>
      <c r="HGF7" s="157"/>
      <c r="HGG7" s="157"/>
      <c r="HGH7" s="157"/>
      <c r="HGI7" s="157"/>
      <c r="HGJ7" s="157"/>
      <c r="HGK7" s="157"/>
      <c r="HGL7" s="157"/>
      <c r="HGM7" s="157"/>
      <c r="HGN7" s="157"/>
      <c r="HGO7" s="157"/>
      <c r="HGP7" s="157"/>
      <c r="HGQ7" s="157"/>
      <c r="HGR7" s="157"/>
      <c r="HGS7" s="157"/>
      <c r="HGT7" s="157"/>
      <c r="HGU7" s="157"/>
      <c r="HGV7" s="157"/>
      <c r="HGW7" s="157"/>
      <c r="HGX7" s="157"/>
      <c r="HGY7" s="157"/>
      <c r="HGZ7" s="157"/>
      <c r="HHA7" s="157"/>
      <c r="HHB7" s="157"/>
      <c r="HHC7" s="157"/>
      <c r="HHD7" s="157"/>
      <c r="HHE7" s="157"/>
      <c r="HHF7" s="157"/>
      <c r="HHG7" s="157"/>
      <c r="HHH7" s="157"/>
      <c r="HHI7" s="157"/>
      <c r="HHJ7" s="157"/>
      <c r="HHK7" s="157"/>
      <c r="HHL7" s="157"/>
      <c r="HHM7" s="157"/>
      <c r="HHN7" s="157"/>
      <c r="HHO7" s="157"/>
      <c r="HHP7" s="157"/>
      <c r="HHQ7" s="157"/>
      <c r="HHR7" s="157"/>
      <c r="HHS7" s="157"/>
      <c r="HHT7" s="157"/>
      <c r="HHU7" s="157"/>
      <c r="HHV7" s="157"/>
      <c r="HHW7" s="157"/>
      <c r="HHX7" s="157"/>
      <c r="HHY7" s="157"/>
      <c r="HHZ7" s="157"/>
      <c r="HIA7" s="157"/>
      <c r="HIB7" s="157"/>
      <c r="HIC7" s="157"/>
      <c r="HID7" s="157"/>
      <c r="HIE7" s="157"/>
      <c r="HIF7" s="157"/>
      <c r="HIG7" s="157"/>
      <c r="HIH7" s="157"/>
      <c r="HII7" s="157"/>
      <c r="HIJ7" s="157"/>
      <c r="HIK7" s="157"/>
      <c r="HIL7" s="157"/>
      <c r="HIM7" s="157"/>
      <c r="HIN7" s="157"/>
      <c r="HIO7" s="157"/>
      <c r="HIP7" s="157"/>
      <c r="HIQ7" s="157"/>
      <c r="HIR7" s="157"/>
      <c r="HIS7" s="157"/>
      <c r="HIT7" s="157"/>
      <c r="HIU7" s="157"/>
      <c r="HIV7" s="157"/>
      <c r="HIW7" s="157"/>
      <c r="HIX7" s="157"/>
      <c r="HIY7" s="157"/>
      <c r="HIZ7" s="157"/>
      <c r="HJA7" s="157"/>
      <c r="HJB7" s="157"/>
      <c r="HJC7" s="157"/>
      <c r="HJD7" s="157"/>
      <c r="HJE7" s="157"/>
      <c r="HJF7" s="157"/>
      <c r="HJG7" s="157"/>
      <c r="HJH7" s="157"/>
      <c r="HJI7" s="157"/>
      <c r="HJJ7" s="157"/>
      <c r="HJK7" s="157"/>
      <c r="HJL7" s="157"/>
      <c r="HJM7" s="157"/>
      <c r="HJN7" s="157"/>
      <c r="HJO7" s="157"/>
      <c r="HJP7" s="157"/>
      <c r="HJQ7" s="157"/>
      <c r="HJR7" s="157"/>
      <c r="HJS7" s="157"/>
      <c r="HJT7" s="157"/>
      <c r="HJU7" s="157"/>
      <c r="HJV7" s="157"/>
      <c r="HJW7" s="157"/>
      <c r="HJX7" s="157"/>
      <c r="HJY7" s="157"/>
      <c r="HJZ7" s="157"/>
      <c r="HKA7" s="157"/>
      <c r="HKB7" s="157"/>
      <c r="HKC7" s="157"/>
      <c r="HKD7" s="157"/>
      <c r="HKE7" s="157"/>
      <c r="HKF7" s="157"/>
      <c r="HKG7" s="157"/>
      <c r="HKH7" s="157"/>
      <c r="HKI7" s="157"/>
      <c r="HKJ7" s="157"/>
      <c r="HKK7" s="157"/>
      <c r="HKL7" s="157"/>
      <c r="HKM7" s="157"/>
      <c r="HKN7" s="157"/>
      <c r="HKO7" s="157"/>
      <c r="HKP7" s="157"/>
      <c r="HKQ7" s="157"/>
      <c r="HKR7" s="157"/>
      <c r="HKS7" s="157"/>
      <c r="HKT7" s="157"/>
      <c r="HKU7" s="157"/>
      <c r="HKV7" s="157"/>
      <c r="HKW7" s="157"/>
      <c r="HKX7" s="157"/>
      <c r="HKY7" s="157"/>
      <c r="HKZ7" s="157"/>
      <c r="HLA7" s="157"/>
      <c r="HLB7" s="157"/>
      <c r="HLC7" s="157"/>
      <c r="HLD7" s="157"/>
      <c r="HLE7" s="157"/>
      <c r="HLF7" s="157"/>
      <c r="HLG7" s="157"/>
      <c r="HLH7" s="157"/>
      <c r="HLI7" s="157"/>
      <c r="HLJ7" s="157"/>
      <c r="HLK7" s="157"/>
      <c r="HLL7" s="157"/>
      <c r="HLM7" s="157"/>
      <c r="HLN7" s="157"/>
      <c r="HLO7" s="157"/>
      <c r="HLP7" s="157"/>
      <c r="HLQ7" s="157"/>
      <c r="HLR7" s="157"/>
      <c r="HLS7" s="157"/>
      <c r="HLT7" s="157"/>
      <c r="HLU7" s="157"/>
      <c r="HLV7" s="157"/>
      <c r="HLW7" s="157"/>
      <c r="HLX7" s="157"/>
      <c r="HLY7" s="157"/>
      <c r="HLZ7" s="157"/>
      <c r="HMA7" s="157"/>
      <c r="HMB7" s="157"/>
      <c r="HMC7" s="157"/>
      <c r="HMD7" s="157"/>
      <c r="HME7" s="157"/>
      <c r="HMF7" s="157"/>
      <c r="HMG7" s="157"/>
      <c r="HMH7" s="157"/>
      <c r="HMI7" s="157"/>
      <c r="HMJ7" s="157"/>
      <c r="HMK7" s="157"/>
      <c r="HML7" s="157"/>
      <c r="HMM7" s="157"/>
      <c r="HMN7" s="157"/>
      <c r="HMO7" s="157"/>
      <c r="HMP7" s="157"/>
      <c r="HMQ7" s="157"/>
      <c r="HMR7" s="157"/>
      <c r="HMS7" s="157"/>
      <c r="HMT7" s="157"/>
      <c r="HMU7" s="157"/>
      <c r="HMV7" s="157"/>
      <c r="HMW7" s="157"/>
      <c r="HMX7" s="157"/>
      <c r="HMY7" s="157"/>
      <c r="HMZ7" s="157"/>
      <c r="HNA7" s="157"/>
      <c r="HNB7" s="157"/>
      <c r="HNC7" s="157"/>
      <c r="HND7" s="157"/>
      <c r="HNE7" s="157"/>
      <c r="HNF7" s="157"/>
      <c r="HNG7" s="157"/>
      <c r="HNH7" s="157"/>
      <c r="HNI7" s="157"/>
      <c r="HNJ7" s="157"/>
      <c r="HNK7" s="157"/>
      <c r="HNL7" s="157"/>
      <c r="HNM7" s="157"/>
      <c r="HNN7" s="157"/>
      <c r="HNO7" s="157"/>
      <c r="HNP7" s="157"/>
      <c r="HNQ7" s="157"/>
      <c r="HNR7" s="157"/>
      <c r="HNS7" s="157"/>
      <c r="HNT7" s="157"/>
      <c r="HNU7" s="157"/>
      <c r="HNV7" s="157"/>
      <c r="HNW7" s="157"/>
      <c r="HNX7" s="157"/>
      <c r="HNY7" s="157"/>
      <c r="HNZ7" s="157"/>
      <c r="HOA7" s="157"/>
      <c r="HOB7" s="157"/>
      <c r="HOC7" s="157"/>
      <c r="HOD7" s="157"/>
      <c r="HOE7" s="157"/>
      <c r="HOF7" s="157"/>
      <c r="HOG7" s="157"/>
      <c r="HOH7" s="157"/>
      <c r="HOI7" s="157"/>
      <c r="HOJ7" s="157"/>
      <c r="HOK7" s="157"/>
      <c r="HOL7" s="157"/>
      <c r="HOM7" s="157"/>
      <c r="HON7" s="157"/>
      <c r="HOO7" s="157"/>
      <c r="HOP7" s="157"/>
      <c r="HOQ7" s="157"/>
      <c r="HOR7" s="157"/>
      <c r="HOS7" s="157"/>
      <c r="HOT7" s="157"/>
      <c r="HOU7" s="157"/>
      <c r="HOV7" s="157"/>
      <c r="HOW7" s="157"/>
      <c r="HOX7" s="157"/>
      <c r="HOY7" s="157"/>
      <c r="HOZ7" s="157"/>
      <c r="HPA7" s="157"/>
      <c r="HPB7" s="157"/>
      <c r="HPC7" s="157"/>
      <c r="HPD7" s="157"/>
      <c r="HPE7" s="157"/>
      <c r="HPF7" s="157"/>
      <c r="HPG7" s="157"/>
      <c r="HPH7" s="157"/>
      <c r="HPI7" s="157"/>
      <c r="HPJ7" s="157"/>
      <c r="HPK7" s="157"/>
      <c r="HPL7" s="157"/>
      <c r="HPM7" s="157"/>
      <c r="HPN7" s="157"/>
      <c r="HPO7" s="157"/>
      <c r="HPP7" s="157"/>
      <c r="HPQ7" s="157"/>
      <c r="HPR7" s="157"/>
      <c r="HPS7" s="157"/>
      <c r="HPT7" s="157"/>
      <c r="HPU7" s="157"/>
      <c r="HPV7" s="157"/>
      <c r="HPW7" s="157"/>
      <c r="HPX7" s="157"/>
      <c r="HPY7" s="157"/>
      <c r="HPZ7" s="157"/>
      <c r="HQA7" s="157"/>
      <c r="HQB7" s="157"/>
      <c r="HQC7" s="157"/>
      <c r="HQD7" s="157"/>
      <c r="HQE7" s="157"/>
      <c r="HQF7" s="157"/>
      <c r="HQG7" s="157"/>
      <c r="HQH7" s="157"/>
      <c r="HQI7" s="157"/>
      <c r="HQJ7" s="157"/>
      <c r="HQK7" s="157"/>
      <c r="HQL7" s="157"/>
      <c r="HQM7" s="157"/>
      <c r="HQN7" s="157"/>
      <c r="HQO7" s="157"/>
      <c r="HQP7" s="157"/>
      <c r="HQQ7" s="157"/>
      <c r="HQR7" s="157"/>
      <c r="HQS7" s="157"/>
      <c r="HQT7" s="157"/>
      <c r="HQU7" s="157"/>
      <c r="HQV7" s="157"/>
      <c r="HQW7" s="157"/>
      <c r="HQX7" s="157"/>
      <c r="HQY7" s="157"/>
      <c r="HQZ7" s="157"/>
      <c r="HRA7" s="157"/>
      <c r="HRB7" s="157"/>
      <c r="HRC7" s="157"/>
      <c r="HRD7" s="157"/>
      <c r="HRE7" s="157"/>
      <c r="HRF7" s="157"/>
      <c r="HRG7" s="157"/>
      <c r="HRH7" s="157"/>
      <c r="HRI7" s="157"/>
      <c r="HRJ7" s="157"/>
      <c r="HRK7" s="157"/>
      <c r="HRL7" s="157"/>
      <c r="HRM7" s="157"/>
      <c r="HRN7" s="157"/>
      <c r="HRO7" s="157"/>
      <c r="HRP7" s="157"/>
      <c r="HRQ7" s="157"/>
      <c r="HRR7" s="157"/>
      <c r="HRS7" s="157"/>
      <c r="HRT7" s="157"/>
      <c r="HRU7" s="157"/>
      <c r="HRV7" s="157"/>
      <c r="HRW7" s="157"/>
      <c r="HRX7" s="157"/>
      <c r="HRY7" s="157"/>
      <c r="HRZ7" s="157"/>
      <c r="HSA7" s="157"/>
      <c r="HSB7" s="157"/>
      <c r="HSC7" s="157"/>
      <c r="HSD7" s="157"/>
      <c r="HSE7" s="157"/>
      <c r="HSF7" s="157"/>
      <c r="HSG7" s="157"/>
      <c r="HSH7" s="157"/>
      <c r="HSI7" s="157"/>
      <c r="HSJ7" s="157"/>
      <c r="HSK7" s="157"/>
      <c r="HSL7" s="157"/>
      <c r="HSM7" s="157"/>
      <c r="HSN7" s="157"/>
      <c r="HSO7" s="157"/>
      <c r="HSP7" s="157"/>
      <c r="HSQ7" s="157"/>
      <c r="HSR7" s="157"/>
      <c r="HSS7" s="157"/>
      <c r="HST7" s="157"/>
      <c r="HSU7" s="157"/>
      <c r="HSV7" s="157"/>
      <c r="HSW7" s="157"/>
      <c r="HSX7" s="157"/>
      <c r="HSY7" s="157"/>
      <c r="HSZ7" s="157"/>
      <c r="HTA7" s="157"/>
      <c r="HTB7" s="157"/>
      <c r="HTC7" s="157"/>
      <c r="HTD7" s="157"/>
      <c r="HTE7" s="157"/>
      <c r="HTF7" s="157"/>
      <c r="HTG7" s="157"/>
      <c r="HTH7" s="157"/>
      <c r="HTI7" s="157"/>
      <c r="HTJ7" s="157"/>
      <c r="HTK7" s="157"/>
      <c r="HTL7" s="157"/>
      <c r="HTM7" s="157"/>
      <c r="HTN7" s="157"/>
      <c r="HTO7" s="157"/>
      <c r="HTP7" s="157"/>
      <c r="HTQ7" s="157"/>
      <c r="HTR7" s="157"/>
      <c r="HTS7" s="157"/>
      <c r="HTT7" s="157"/>
      <c r="HTU7" s="157"/>
      <c r="HTV7" s="157"/>
      <c r="HTW7" s="157"/>
      <c r="HTX7" s="157"/>
      <c r="HTY7" s="157"/>
      <c r="HTZ7" s="157"/>
      <c r="HUA7" s="157"/>
      <c r="HUB7" s="157"/>
      <c r="HUC7" s="157"/>
      <c r="HUD7" s="157"/>
      <c r="HUE7" s="157"/>
      <c r="HUF7" s="157"/>
      <c r="HUG7" s="157"/>
      <c r="HUH7" s="157"/>
      <c r="HUI7" s="157"/>
      <c r="HUJ7" s="157"/>
      <c r="HUK7" s="157"/>
      <c r="HUL7" s="157"/>
      <c r="HUM7" s="157"/>
      <c r="HUN7" s="157"/>
      <c r="HUO7" s="157"/>
      <c r="HUP7" s="157"/>
      <c r="HUQ7" s="157"/>
      <c r="HUR7" s="157"/>
      <c r="HUS7" s="157"/>
      <c r="HUT7" s="157"/>
      <c r="HUU7" s="157"/>
      <c r="HUV7" s="157"/>
      <c r="HUW7" s="157"/>
      <c r="HUX7" s="157"/>
      <c r="HUY7" s="157"/>
      <c r="HUZ7" s="157"/>
      <c r="HVA7" s="157"/>
      <c r="HVB7" s="157"/>
      <c r="HVC7" s="157"/>
      <c r="HVD7" s="157"/>
      <c r="HVE7" s="157"/>
      <c r="HVF7" s="157"/>
      <c r="HVG7" s="157"/>
      <c r="HVH7" s="157"/>
      <c r="HVI7" s="157"/>
      <c r="HVJ7" s="157"/>
      <c r="HVK7" s="157"/>
      <c r="HVL7" s="157"/>
      <c r="HVM7" s="157"/>
      <c r="HVN7" s="157"/>
      <c r="HVO7" s="157"/>
      <c r="HVP7" s="157"/>
      <c r="HVQ7" s="157"/>
      <c r="HVR7" s="157"/>
      <c r="HVS7" s="157"/>
      <c r="HVT7" s="157"/>
      <c r="HVU7" s="157"/>
      <c r="HVV7" s="157"/>
      <c r="HVW7" s="157"/>
      <c r="HVX7" s="157"/>
      <c r="HVY7" s="157"/>
      <c r="HVZ7" s="157"/>
      <c r="HWA7" s="157"/>
      <c r="HWB7" s="157"/>
      <c r="HWC7" s="157"/>
      <c r="HWD7" s="157"/>
      <c r="HWE7" s="157"/>
      <c r="HWF7" s="157"/>
      <c r="HWG7" s="157"/>
      <c r="HWH7" s="157"/>
      <c r="HWI7" s="157"/>
      <c r="HWJ7" s="157"/>
      <c r="HWK7" s="157"/>
      <c r="HWL7" s="157"/>
      <c r="HWM7" s="157"/>
      <c r="HWN7" s="157"/>
      <c r="HWO7" s="157"/>
      <c r="HWP7" s="157"/>
      <c r="HWQ7" s="157"/>
      <c r="HWR7" s="157"/>
      <c r="HWS7" s="157"/>
      <c r="HWT7" s="157"/>
      <c r="HWU7" s="157"/>
      <c r="HWV7" s="157"/>
      <c r="HWW7" s="157"/>
      <c r="HWX7" s="157"/>
      <c r="HWY7" s="157"/>
      <c r="HWZ7" s="157"/>
      <c r="HXA7" s="157"/>
      <c r="HXB7" s="157"/>
      <c r="HXC7" s="157"/>
      <c r="HXD7" s="157"/>
      <c r="HXE7" s="157"/>
      <c r="HXF7" s="157"/>
      <c r="HXG7" s="157"/>
      <c r="HXH7" s="157"/>
      <c r="HXI7" s="157"/>
      <c r="HXJ7" s="157"/>
      <c r="HXK7" s="157"/>
      <c r="HXL7" s="157"/>
      <c r="HXM7" s="157"/>
      <c r="HXN7" s="157"/>
      <c r="HXO7" s="157"/>
      <c r="HXP7" s="157"/>
      <c r="HXQ7" s="157"/>
      <c r="HXR7" s="157"/>
      <c r="HXS7" s="157"/>
      <c r="HXT7" s="157"/>
      <c r="HXU7" s="157"/>
      <c r="HXV7" s="157"/>
      <c r="HXW7" s="157"/>
      <c r="HXX7" s="157"/>
      <c r="HXY7" s="157"/>
      <c r="HXZ7" s="157"/>
      <c r="HYA7" s="157"/>
      <c r="HYB7" s="157"/>
      <c r="HYC7" s="157"/>
      <c r="HYD7" s="157"/>
      <c r="HYE7" s="157"/>
      <c r="HYF7" s="157"/>
      <c r="HYG7" s="157"/>
      <c r="HYH7" s="157"/>
      <c r="HYI7" s="157"/>
      <c r="HYJ7" s="157"/>
      <c r="HYK7" s="157"/>
      <c r="HYL7" s="157"/>
      <c r="HYM7" s="157"/>
      <c r="HYN7" s="157"/>
      <c r="HYO7" s="157"/>
      <c r="HYP7" s="157"/>
      <c r="HYQ7" s="157"/>
      <c r="HYR7" s="157"/>
      <c r="HYS7" s="157"/>
      <c r="HYT7" s="157"/>
      <c r="HYU7" s="157"/>
      <c r="HYV7" s="157"/>
      <c r="HYW7" s="157"/>
      <c r="HYX7" s="157"/>
      <c r="HYY7" s="157"/>
      <c r="HYZ7" s="157"/>
      <c r="HZA7" s="157"/>
      <c r="HZB7" s="157"/>
      <c r="HZC7" s="157"/>
      <c r="HZD7" s="157"/>
      <c r="HZE7" s="157"/>
      <c r="HZF7" s="157"/>
      <c r="HZG7" s="157"/>
      <c r="HZH7" s="157"/>
      <c r="HZI7" s="157"/>
      <c r="HZJ7" s="157"/>
      <c r="HZK7" s="157"/>
      <c r="HZL7" s="157"/>
      <c r="HZM7" s="157"/>
      <c r="HZN7" s="157"/>
      <c r="HZO7" s="157"/>
      <c r="HZP7" s="157"/>
      <c r="HZQ7" s="157"/>
      <c r="HZR7" s="157"/>
      <c r="HZS7" s="157"/>
      <c r="HZT7" s="157"/>
      <c r="HZU7" s="157"/>
      <c r="HZV7" s="157"/>
      <c r="HZW7" s="157"/>
      <c r="HZX7" s="157"/>
      <c r="HZY7" s="157"/>
      <c r="HZZ7" s="157"/>
      <c r="IAA7" s="157"/>
      <c r="IAB7" s="157"/>
      <c r="IAC7" s="157"/>
      <c r="IAD7" s="157"/>
      <c r="IAE7" s="157"/>
      <c r="IAF7" s="157"/>
      <c r="IAG7" s="157"/>
      <c r="IAH7" s="157"/>
      <c r="IAI7" s="157"/>
      <c r="IAJ7" s="157"/>
      <c r="IAK7" s="157"/>
      <c r="IAL7" s="157"/>
      <c r="IAM7" s="157"/>
      <c r="IAN7" s="157"/>
      <c r="IAO7" s="157"/>
      <c r="IAP7" s="157"/>
      <c r="IAQ7" s="157"/>
      <c r="IAR7" s="157"/>
      <c r="IAS7" s="157"/>
      <c r="IAT7" s="157"/>
      <c r="IAU7" s="157"/>
      <c r="IAV7" s="157"/>
      <c r="IAW7" s="157"/>
      <c r="IAX7" s="157"/>
      <c r="IAY7" s="157"/>
      <c r="IAZ7" s="157"/>
      <c r="IBA7" s="157"/>
      <c r="IBB7" s="157"/>
      <c r="IBC7" s="157"/>
      <c r="IBD7" s="157"/>
      <c r="IBE7" s="157"/>
      <c r="IBF7" s="157"/>
      <c r="IBG7" s="157"/>
      <c r="IBH7" s="157"/>
      <c r="IBI7" s="157"/>
      <c r="IBJ7" s="157"/>
      <c r="IBK7" s="157"/>
      <c r="IBL7" s="157"/>
      <c r="IBM7" s="157"/>
      <c r="IBN7" s="157"/>
      <c r="IBO7" s="157"/>
      <c r="IBP7" s="157"/>
      <c r="IBQ7" s="157"/>
      <c r="IBR7" s="157"/>
      <c r="IBS7" s="157"/>
      <c r="IBT7" s="157"/>
      <c r="IBU7" s="157"/>
      <c r="IBV7" s="157"/>
      <c r="IBW7" s="157"/>
      <c r="IBX7" s="157"/>
      <c r="IBY7" s="157"/>
      <c r="IBZ7" s="157"/>
      <c r="ICA7" s="157"/>
      <c r="ICB7" s="157"/>
      <c r="ICC7" s="157"/>
      <c r="ICD7" s="157"/>
      <c r="ICE7" s="157"/>
      <c r="ICF7" s="157"/>
      <c r="ICG7" s="157"/>
      <c r="ICH7" s="157"/>
      <c r="ICI7" s="157"/>
      <c r="ICJ7" s="157"/>
      <c r="ICK7" s="157"/>
      <c r="ICL7" s="157"/>
      <c r="ICM7" s="157"/>
      <c r="ICN7" s="157"/>
      <c r="ICO7" s="157"/>
      <c r="ICP7" s="157"/>
      <c r="ICQ7" s="157"/>
      <c r="ICR7" s="157"/>
      <c r="ICS7" s="157"/>
      <c r="ICT7" s="157"/>
      <c r="ICU7" s="157"/>
      <c r="ICV7" s="157"/>
      <c r="ICW7" s="157"/>
      <c r="ICX7" s="157"/>
      <c r="ICY7" s="157"/>
      <c r="ICZ7" s="157"/>
      <c r="IDA7" s="157"/>
      <c r="IDB7" s="157"/>
      <c r="IDC7" s="157"/>
      <c r="IDD7" s="157"/>
      <c r="IDE7" s="157"/>
      <c r="IDF7" s="157"/>
      <c r="IDG7" s="157"/>
      <c r="IDH7" s="157"/>
      <c r="IDI7" s="157"/>
      <c r="IDJ7" s="157"/>
      <c r="IDK7" s="157"/>
      <c r="IDL7" s="157"/>
      <c r="IDM7" s="157"/>
      <c r="IDN7" s="157"/>
      <c r="IDO7" s="157"/>
      <c r="IDP7" s="157"/>
      <c r="IDQ7" s="157"/>
      <c r="IDR7" s="157"/>
      <c r="IDS7" s="157"/>
      <c r="IDT7" s="157"/>
      <c r="IDU7" s="157"/>
      <c r="IDV7" s="157"/>
      <c r="IDW7" s="157"/>
      <c r="IDX7" s="157"/>
      <c r="IDY7" s="157"/>
      <c r="IDZ7" s="157"/>
      <c r="IEA7" s="157"/>
      <c r="IEB7" s="157"/>
      <c r="IEC7" s="157"/>
      <c r="IED7" s="157"/>
      <c r="IEE7" s="157"/>
      <c r="IEF7" s="157"/>
      <c r="IEG7" s="157"/>
      <c r="IEH7" s="157"/>
      <c r="IEI7" s="157"/>
      <c r="IEJ7" s="157"/>
      <c r="IEK7" s="157"/>
      <c r="IEL7" s="157"/>
      <c r="IEM7" s="157"/>
      <c r="IEN7" s="157"/>
      <c r="IEO7" s="157"/>
      <c r="IEP7" s="157"/>
      <c r="IEQ7" s="157"/>
      <c r="IER7" s="157"/>
      <c r="IES7" s="157"/>
      <c r="IET7" s="157"/>
      <c r="IEU7" s="157"/>
      <c r="IEV7" s="157"/>
      <c r="IEW7" s="157"/>
      <c r="IEX7" s="157"/>
      <c r="IEY7" s="157"/>
      <c r="IEZ7" s="157"/>
      <c r="IFA7" s="157"/>
      <c r="IFB7" s="157"/>
      <c r="IFC7" s="157"/>
      <c r="IFD7" s="157"/>
      <c r="IFE7" s="157"/>
      <c r="IFF7" s="157"/>
      <c r="IFG7" s="157"/>
      <c r="IFH7" s="157"/>
      <c r="IFI7" s="157"/>
      <c r="IFJ7" s="157"/>
      <c r="IFK7" s="157"/>
      <c r="IFL7" s="157"/>
      <c r="IFM7" s="157"/>
      <c r="IFN7" s="157"/>
      <c r="IFO7" s="157"/>
      <c r="IFP7" s="157"/>
      <c r="IFQ7" s="157"/>
      <c r="IFR7" s="157"/>
      <c r="IFS7" s="157"/>
      <c r="IFT7" s="157"/>
      <c r="IFU7" s="157"/>
      <c r="IFV7" s="157"/>
      <c r="IFW7" s="157"/>
      <c r="IFX7" s="157"/>
      <c r="IFY7" s="157"/>
      <c r="IFZ7" s="157"/>
      <c r="IGA7" s="157"/>
      <c r="IGB7" s="157"/>
      <c r="IGC7" s="157"/>
      <c r="IGD7" s="157"/>
      <c r="IGE7" s="157"/>
      <c r="IGF7" s="157"/>
      <c r="IGG7" s="157"/>
      <c r="IGH7" s="157"/>
      <c r="IGI7" s="157"/>
      <c r="IGJ7" s="157"/>
      <c r="IGK7" s="157"/>
      <c r="IGL7" s="157"/>
      <c r="IGM7" s="157"/>
      <c r="IGN7" s="157"/>
      <c r="IGO7" s="157"/>
      <c r="IGP7" s="157"/>
      <c r="IGQ7" s="157"/>
      <c r="IGR7" s="157"/>
      <c r="IGS7" s="157"/>
      <c r="IGT7" s="157"/>
      <c r="IGU7" s="157"/>
      <c r="IGV7" s="157"/>
      <c r="IGW7" s="157"/>
      <c r="IGX7" s="157"/>
      <c r="IGY7" s="157"/>
      <c r="IGZ7" s="157"/>
      <c r="IHA7" s="157"/>
      <c r="IHB7" s="157"/>
      <c r="IHC7" s="157"/>
      <c r="IHD7" s="157"/>
      <c r="IHE7" s="157"/>
      <c r="IHF7" s="157"/>
      <c r="IHG7" s="157"/>
      <c r="IHH7" s="157"/>
      <c r="IHI7" s="157"/>
      <c r="IHJ7" s="157"/>
      <c r="IHK7" s="157"/>
      <c r="IHL7" s="157"/>
      <c r="IHM7" s="157"/>
      <c r="IHN7" s="157"/>
      <c r="IHO7" s="157"/>
      <c r="IHP7" s="157"/>
      <c r="IHQ7" s="157"/>
      <c r="IHR7" s="157"/>
      <c r="IHS7" s="157"/>
      <c r="IHT7" s="157"/>
      <c r="IHU7" s="157"/>
      <c r="IHV7" s="157"/>
      <c r="IHW7" s="157"/>
      <c r="IHX7" s="157"/>
      <c r="IHY7" s="157"/>
      <c r="IHZ7" s="157"/>
      <c r="IIA7" s="157"/>
      <c r="IIB7" s="157"/>
      <c r="IIC7" s="157"/>
      <c r="IID7" s="157"/>
      <c r="IIE7" s="157"/>
      <c r="IIF7" s="157"/>
      <c r="IIG7" s="157"/>
      <c r="IIH7" s="157"/>
      <c r="III7" s="157"/>
      <c r="IIJ7" s="157"/>
      <c r="IIK7" s="157"/>
      <c r="IIL7" s="157"/>
      <c r="IIM7" s="157"/>
      <c r="IIN7" s="157"/>
      <c r="IIO7" s="157"/>
      <c r="IIP7" s="157"/>
      <c r="IIQ7" s="157"/>
      <c r="IIR7" s="157"/>
      <c r="IIS7" s="157"/>
      <c r="IIT7" s="157"/>
      <c r="IIU7" s="157"/>
      <c r="IIV7" s="157"/>
      <c r="IIW7" s="157"/>
      <c r="IIX7" s="157"/>
      <c r="IIY7" s="157"/>
      <c r="IIZ7" s="157"/>
      <c r="IJA7" s="157"/>
      <c r="IJB7" s="157"/>
      <c r="IJC7" s="157"/>
      <c r="IJD7" s="157"/>
      <c r="IJE7" s="157"/>
      <c r="IJF7" s="157"/>
      <c r="IJG7" s="157"/>
      <c r="IJH7" s="157"/>
      <c r="IJI7" s="157"/>
      <c r="IJJ7" s="157"/>
      <c r="IJK7" s="157"/>
      <c r="IJL7" s="157"/>
      <c r="IJM7" s="157"/>
      <c r="IJN7" s="157"/>
      <c r="IJO7" s="157"/>
      <c r="IJP7" s="157"/>
      <c r="IJQ7" s="157"/>
      <c r="IJR7" s="157"/>
      <c r="IJS7" s="157"/>
      <c r="IJT7" s="157"/>
      <c r="IJU7" s="157"/>
      <c r="IJV7" s="157"/>
      <c r="IJW7" s="157"/>
      <c r="IJX7" s="157"/>
      <c r="IJY7" s="157"/>
      <c r="IJZ7" s="157"/>
      <c r="IKA7" s="157"/>
      <c r="IKB7" s="157"/>
      <c r="IKC7" s="157"/>
      <c r="IKD7" s="157"/>
      <c r="IKE7" s="157"/>
      <c r="IKF7" s="157"/>
      <c r="IKG7" s="157"/>
      <c r="IKH7" s="157"/>
      <c r="IKI7" s="157"/>
      <c r="IKJ7" s="157"/>
      <c r="IKK7" s="157"/>
      <c r="IKL7" s="157"/>
      <c r="IKM7" s="157"/>
      <c r="IKN7" s="157"/>
      <c r="IKO7" s="157"/>
      <c r="IKP7" s="157"/>
      <c r="IKQ7" s="157"/>
      <c r="IKR7" s="157"/>
      <c r="IKS7" s="157"/>
      <c r="IKT7" s="157"/>
      <c r="IKU7" s="157"/>
      <c r="IKV7" s="157"/>
      <c r="IKW7" s="157"/>
      <c r="IKX7" s="157"/>
      <c r="IKY7" s="157"/>
      <c r="IKZ7" s="157"/>
      <c r="ILA7" s="157"/>
      <c r="ILB7" s="157"/>
      <c r="ILC7" s="157"/>
      <c r="ILD7" s="157"/>
      <c r="ILE7" s="157"/>
      <c r="ILF7" s="157"/>
      <c r="ILG7" s="157"/>
      <c r="ILH7" s="157"/>
      <c r="ILI7" s="157"/>
      <c r="ILJ7" s="157"/>
      <c r="ILK7" s="157"/>
      <c r="ILL7" s="157"/>
      <c r="ILM7" s="157"/>
      <c r="ILN7" s="157"/>
      <c r="ILO7" s="157"/>
      <c r="ILP7" s="157"/>
      <c r="ILQ7" s="157"/>
      <c r="ILR7" s="157"/>
      <c r="ILS7" s="157"/>
      <c r="ILT7" s="157"/>
      <c r="ILU7" s="157"/>
      <c r="ILV7" s="157"/>
      <c r="ILW7" s="157"/>
      <c r="ILX7" s="157"/>
      <c r="ILY7" s="157"/>
      <c r="ILZ7" s="157"/>
      <c r="IMA7" s="157"/>
      <c r="IMB7" s="157"/>
      <c r="IMC7" s="157"/>
      <c r="IMD7" s="157"/>
      <c r="IME7" s="157"/>
      <c r="IMF7" s="157"/>
      <c r="IMG7" s="157"/>
      <c r="IMH7" s="157"/>
      <c r="IMI7" s="157"/>
      <c r="IMJ7" s="157"/>
      <c r="IMK7" s="157"/>
      <c r="IML7" s="157"/>
      <c r="IMM7" s="157"/>
      <c r="IMN7" s="157"/>
      <c r="IMO7" s="157"/>
      <c r="IMP7" s="157"/>
      <c r="IMQ7" s="157"/>
      <c r="IMR7" s="157"/>
      <c r="IMS7" s="157"/>
      <c r="IMT7" s="157"/>
      <c r="IMU7" s="157"/>
      <c r="IMV7" s="157"/>
      <c r="IMW7" s="157"/>
      <c r="IMX7" s="157"/>
      <c r="IMY7" s="157"/>
      <c r="IMZ7" s="157"/>
      <c r="INA7" s="157"/>
      <c r="INB7" s="157"/>
      <c r="INC7" s="157"/>
      <c r="IND7" s="157"/>
      <c r="INE7" s="157"/>
      <c r="INF7" s="157"/>
      <c r="ING7" s="157"/>
      <c r="INH7" s="157"/>
      <c r="INI7" s="157"/>
      <c r="INJ7" s="157"/>
      <c r="INK7" s="157"/>
      <c r="INL7" s="157"/>
      <c r="INM7" s="157"/>
      <c r="INN7" s="157"/>
      <c r="INO7" s="157"/>
      <c r="INP7" s="157"/>
      <c r="INQ7" s="157"/>
      <c r="INR7" s="157"/>
      <c r="INS7" s="157"/>
      <c r="INT7" s="157"/>
      <c r="INU7" s="157"/>
      <c r="INV7" s="157"/>
      <c r="INW7" s="157"/>
      <c r="INX7" s="157"/>
      <c r="INY7" s="157"/>
      <c r="INZ7" s="157"/>
      <c r="IOA7" s="157"/>
      <c r="IOB7" s="157"/>
      <c r="IOC7" s="157"/>
      <c r="IOD7" s="157"/>
      <c r="IOE7" s="157"/>
      <c r="IOF7" s="157"/>
      <c r="IOG7" s="157"/>
      <c r="IOH7" s="157"/>
      <c r="IOI7" s="157"/>
      <c r="IOJ7" s="157"/>
      <c r="IOK7" s="157"/>
      <c r="IOL7" s="157"/>
      <c r="IOM7" s="157"/>
      <c r="ION7" s="157"/>
      <c r="IOO7" s="157"/>
      <c r="IOP7" s="157"/>
      <c r="IOQ7" s="157"/>
      <c r="IOR7" s="157"/>
      <c r="IOS7" s="157"/>
      <c r="IOT7" s="157"/>
      <c r="IOU7" s="157"/>
      <c r="IOV7" s="157"/>
      <c r="IOW7" s="157"/>
      <c r="IOX7" s="157"/>
      <c r="IOY7" s="157"/>
      <c r="IOZ7" s="157"/>
      <c r="IPA7" s="157"/>
      <c r="IPB7" s="157"/>
      <c r="IPC7" s="157"/>
      <c r="IPD7" s="157"/>
      <c r="IPE7" s="157"/>
      <c r="IPF7" s="157"/>
      <c r="IPG7" s="157"/>
      <c r="IPH7" s="157"/>
      <c r="IPI7" s="157"/>
      <c r="IPJ7" s="157"/>
      <c r="IPK7" s="157"/>
      <c r="IPL7" s="157"/>
      <c r="IPM7" s="157"/>
      <c r="IPN7" s="157"/>
      <c r="IPO7" s="157"/>
      <c r="IPP7" s="157"/>
      <c r="IPQ7" s="157"/>
      <c r="IPR7" s="157"/>
      <c r="IPS7" s="157"/>
      <c r="IPT7" s="157"/>
      <c r="IPU7" s="157"/>
      <c r="IPV7" s="157"/>
      <c r="IPW7" s="157"/>
      <c r="IPX7" s="157"/>
      <c r="IPY7" s="157"/>
      <c r="IPZ7" s="157"/>
      <c r="IQA7" s="157"/>
      <c r="IQB7" s="157"/>
      <c r="IQC7" s="157"/>
      <c r="IQD7" s="157"/>
      <c r="IQE7" s="157"/>
      <c r="IQF7" s="157"/>
      <c r="IQG7" s="157"/>
      <c r="IQH7" s="157"/>
      <c r="IQI7" s="157"/>
      <c r="IQJ7" s="157"/>
      <c r="IQK7" s="157"/>
      <c r="IQL7" s="157"/>
      <c r="IQM7" s="157"/>
      <c r="IQN7" s="157"/>
      <c r="IQO7" s="157"/>
      <c r="IQP7" s="157"/>
      <c r="IQQ7" s="157"/>
      <c r="IQR7" s="157"/>
      <c r="IQS7" s="157"/>
      <c r="IQT7" s="157"/>
      <c r="IQU7" s="157"/>
      <c r="IQV7" s="157"/>
      <c r="IQW7" s="157"/>
      <c r="IQX7" s="157"/>
      <c r="IQY7" s="157"/>
      <c r="IQZ7" s="157"/>
      <c r="IRA7" s="157"/>
      <c r="IRB7" s="157"/>
      <c r="IRC7" s="157"/>
      <c r="IRD7" s="157"/>
      <c r="IRE7" s="157"/>
      <c r="IRF7" s="157"/>
      <c r="IRG7" s="157"/>
      <c r="IRH7" s="157"/>
      <c r="IRI7" s="157"/>
      <c r="IRJ7" s="157"/>
      <c r="IRK7" s="157"/>
      <c r="IRL7" s="157"/>
      <c r="IRM7" s="157"/>
      <c r="IRN7" s="157"/>
      <c r="IRO7" s="157"/>
      <c r="IRP7" s="157"/>
      <c r="IRQ7" s="157"/>
      <c r="IRR7" s="157"/>
      <c r="IRS7" s="157"/>
      <c r="IRT7" s="157"/>
      <c r="IRU7" s="157"/>
      <c r="IRV7" s="157"/>
      <c r="IRW7" s="157"/>
      <c r="IRX7" s="157"/>
      <c r="IRY7" s="157"/>
      <c r="IRZ7" s="157"/>
      <c r="ISA7" s="157"/>
      <c r="ISB7" s="157"/>
      <c r="ISC7" s="157"/>
      <c r="ISD7" s="157"/>
      <c r="ISE7" s="157"/>
      <c r="ISF7" s="157"/>
      <c r="ISG7" s="157"/>
      <c r="ISH7" s="157"/>
      <c r="ISI7" s="157"/>
      <c r="ISJ7" s="157"/>
      <c r="ISK7" s="157"/>
      <c r="ISL7" s="157"/>
      <c r="ISM7" s="157"/>
      <c r="ISN7" s="157"/>
      <c r="ISO7" s="157"/>
      <c r="ISP7" s="157"/>
      <c r="ISQ7" s="157"/>
      <c r="ISR7" s="157"/>
      <c r="ISS7" s="157"/>
      <c r="IST7" s="157"/>
      <c r="ISU7" s="157"/>
      <c r="ISV7" s="157"/>
      <c r="ISW7" s="157"/>
      <c r="ISX7" s="157"/>
      <c r="ISY7" s="157"/>
      <c r="ISZ7" s="157"/>
      <c r="ITA7" s="157"/>
      <c r="ITB7" s="157"/>
      <c r="ITC7" s="157"/>
      <c r="ITD7" s="157"/>
      <c r="ITE7" s="157"/>
      <c r="ITF7" s="157"/>
      <c r="ITG7" s="157"/>
      <c r="ITH7" s="157"/>
      <c r="ITI7" s="157"/>
      <c r="ITJ7" s="157"/>
      <c r="ITK7" s="157"/>
      <c r="ITL7" s="157"/>
      <c r="ITM7" s="157"/>
      <c r="ITN7" s="157"/>
      <c r="ITO7" s="157"/>
      <c r="ITP7" s="157"/>
      <c r="ITQ7" s="157"/>
      <c r="ITR7" s="157"/>
      <c r="ITS7" s="157"/>
      <c r="ITT7" s="157"/>
      <c r="ITU7" s="157"/>
      <c r="ITV7" s="157"/>
      <c r="ITW7" s="157"/>
      <c r="ITX7" s="157"/>
      <c r="ITY7" s="157"/>
      <c r="ITZ7" s="157"/>
      <c r="IUA7" s="157"/>
      <c r="IUB7" s="157"/>
      <c r="IUC7" s="157"/>
      <c r="IUD7" s="157"/>
      <c r="IUE7" s="157"/>
      <c r="IUF7" s="157"/>
      <c r="IUG7" s="157"/>
      <c r="IUH7" s="157"/>
      <c r="IUI7" s="157"/>
      <c r="IUJ7" s="157"/>
      <c r="IUK7" s="157"/>
      <c r="IUL7" s="157"/>
      <c r="IUM7" s="157"/>
      <c r="IUN7" s="157"/>
      <c r="IUO7" s="157"/>
      <c r="IUP7" s="157"/>
      <c r="IUQ7" s="157"/>
      <c r="IUR7" s="157"/>
      <c r="IUS7" s="157"/>
      <c r="IUT7" s="157"/>
      <c r="IUU7" s="157"/>
      <c r="IUV7" s="157"/>
      <c r="IUW7" s="157"/>
      <c r="IUX7" s="157"/>
      <c r="IUY7" s="157"/>
      <c r="IUZ7" s="157"/>
      <c r="IVA7" s="157"/>
      <c r="IVB7" s="157"/>
      <c r="IVC7" s="157"/>
      <c r="IVD7" s="157"/>
      <c r="IVE7" s="157"/>
      <c r="IVF7" s="157"/>
      <c r="IVG7" s="157"/>
      <c r="IVH7" s="157"/>
      <c r="IVI7" s="157"/>
      <c r="IVJ7" s="157"/>
      <c r="IVK7" s="157"/>
      <c r="IVL7" s="157"/>
      <c r="IVM7" s="157"/>
      <c r="IVN7" s="157"/>
      <c r="IVO7" s="157"/>
      <c r="IVP7" s="157"/>
      <c r="IVQ7" s="157"/>
      <c r="IVR7" s="157"/>
      <c r="IVS7" s="157"/>
      <c r="IVT7" s="157"/>
      <c r="IVU7" s="157"/>
      <c r="IVV7" s="157"/>
      <c r="IVW7" s="157"/>
      <c r="IVX7" s="157"/>
      <c r="IVY7" s="157"/>
      <c r="IVZ7" s="157"/>
      <c r="IWA7" s="157"/>
      <c r="IWB7" s="157"/>
      <c r="IWC7" s="157"/>
      <c r="IWD7" s="157"/>
      <c r="IWE7" s="157"/>
      <c r="IWF7" s="157"/>
      <c r="IWG7" s="157"/>
      <c r="IWH7" s="157"/>
      <c r="IWI7" s="157"/>
      <c r="IWJ7" s="157"/>
      <c r="IWK7" s="157"/>
      <c r="IWL7" s="157"/>
      <c r="IWM7" s="157"/>
      <c r="IWN7" s="157"/>
      <c r="IWO7" s="157"/>
      <c r="IWP7" s="157"/>
      <c r="IWQ7" s="157"/>
      <c r="IWR7" s="157"/>
      <c r="IWS7" s="157"/>
      <c r="IWT7" s="157"/>
      <c r="IWU7" s="157"/>
      <c r="IWV7" s="157"/>
      <c r="IWW7" s="157"/>
      <c r="IWX7" s="157"/>
      <c r="IWY7" s="157"/>
      <c r="IWZ7" s="157"/>
      <c r="IXA7" s="157"/>
      <c r="IXB7" s="157"/>
      <c r="IXC7" s="157"/>
      <c r="IXD7" s="157"/>
      <c r="IXE7" s="157"/>
      <c r="IXF7" s="157"/>
      <c r="IXG7" s="157"/>
      <c r="IXH7" s="157"/>
      <c r="IXI7" s="157"/>
      <c r="IXJ7" s="157"/>
      <c r="IXK7" s="157"/>
      <c r="IXL7" s="157"/>
      <c r="IXM7" s="157"/>
      <c r="IXN7" s="157"/>
      <c r="IXO7" s="157"/>
      <c r="IXP7" s="157"/>
      <c r="IXQ7" s="157"/>
      <c r="IXR7" s="157"/>
      <c r="IXS7" s="157"/>
      <c r="IXT7" s="157"/>
      <c r="IXU7" s="157"/>
      <c r="IXV7" s="157"/>
      <c r="IXW7" s="157"/>
      <c r="IXX7" s="157"/>
      <c r="IXY7" s="157"/>
      <c r="IXZ7" s="157"/>
      <c r="IYA7" s="157"/>
      <c r="IYB7" s="157"/>
      <c r="IYC7" s="157"/>
      <c r="IYD7" s="157"/>
      <c r="IYE7" s="157"/>
      <c r="IYF7" s="157"/>
      <c r="IYG7" s="157"/>
      <c r="IYH7" s="157"/>
      <c r="IYI7" s="157"/>
      <c r="IYJ7" s="157"/>
      <c r="IYK7" s="157"/>
      <c r="IYL7" s="157"/>
      <c r="IYM7" s="157"/>
      <c r="IYN7" s="157"/>
      <c r="IYO7" s="157"/>
      <c r="IYP7" s="157"/>
      <c r="IYQ7" s="157"/>
      <c r="IYR7" s="157"/>
      <c r="IYS7" s="157"/>
      <c r="IYT7" s="157"/>
      <c r="IYU7" s="157"/>
      <c r="IYV7" s="157"/>
      <c r="IYW7" s="157"/>
      <c r="IYX7" s="157"/>
      <c r="IYY7" s="157"/>
      <c r="IYZ7" s="157"/>
      <c r="IZA7" s="157"/>
      <c r="IZB7" s="157"/>
      <c r="IZC7" s="157"/>
      <c r="IZD7" s="157"/>
      <c r="IZE7" s="157"/>
      <c r="IZF7" s="157"/>
      <c r="IZG7" s="157"/>
      <c r="IZH7" s="157"/>
      <c r="IZI7" s="157"/>
      <c r="IZJ7" s="157"/>
      <c r="IZK7" s="157"/>
      <c r="IZL7" s="157"/>
      <c r="IZM7" s="157"/>
      <c r="IZN7" s="157"/>
      <c r="IZO7" s="157"/>
      <c r="IZP7" s="157"/>
      <c r="IZQ7" s="157"/>
      <c r="IZR7" s="157"/>
      <c r="IZS7" s="157"/>
      <c r="IZT7" s="157"/>
      <c r="IZU7" s="157"/>
      <c r="IZV7" s="157"/>
      <c r="IZW7" s="157"/>
      <c r="IZX7" s="157"/>
      <c r="IZY7" s="157"/>
      <c r="IZZ7" s="157"/>
      <c r="JAA7" s="157"/>
      <c r="JAB7" s="157"/>
      <c r="JAC7" s="157"/>
      <c r="JAD7" s="157"/>
      <c r="JAE7" s="157"/>
      <c r="JAF7" s="157"/>
      <c r="JAG7" s="157"/>
      <c r="JAH7" s="157"/>
      <c r="JAI7" s="157"/>
      <c r="JAJ7" s="157"/>
      <c r="JAK7" s="157"/>
      <c r="JAL7" s="157"/>
      <c r="JAM7" s="157"/>
      <c r="JAN7" s="157"/>
      <c r="JAO7" s="157"/>
      <c r="JAP7" s="157"/>
      <c r="JAQ7" s="157"/>
      <c r="JAR7" s="157"/>
      <c r="JAS7" s="157"/>
      <c r="JAT7" s="157"/>
      <c r="JAU7" s="157"/>
      <c r="JAV7" s="157"/>
      <c r="JAW7" s="157"/>
      <c r="JAX7" s="157"/>
      <c r="JAY7" s="157"/>
      <c r="JAZ7" s="157"/>
      <c r="JBA7" s="157"/>
      <c r="JBB7" s="157"/>
      <c r="JBC7" s="157"/>
      <c r="JBD7" s="157"/>
      <c r="JBE7" s="157"/>
      <c r="JBF7" s="157"/>
      <c r="JBG7" s="157"/>
      <c r="JBH7" s="157"/>
      <c r="JBI7" s="157"/>
      <c r="JBJ7" s="157"/>
      <c r="JBK7" s="157"/>
      <c r="JBL7" s="157"/>
      <c r="JBM7" s="157"/>
      <c r="JBN7" s="157"/>
      <c r="JBO7" s="157"/>
      <c r="JBP7" s="157"/>
      <c r="JBQ7" s="157"/>
      <c r="JBR7" s="157"/>
      <c r="JBS7" s="157"/>
      <c r="JBT7" s="157"/>
      <c r="JBU7" s="157"/>
      <c r="JBV7" s="157"/>
      <c r="JBW7" s="157"/>
      <c r="JBX7" s="157"/>
      <c r="JBY7" s="157"/>
      <c r="JBZ7" s="157"/>
      <c r="JCA7" s="157"/>
      <c r="JCB7" s="157"/>
      <c r="JCC7" s="157"/>
      <c r="JCD7" s="157"/>
      <c r="JCE7" s="157"/>
      <c r="JCF7" s="157"/>
      <c r="JCG7" s="157"/>
      <c r="JCH7" s="157"/>
      <c r="JCI7" s="157"/>
      <c r="JCJ7" s="157"/>
      <c r="JCK7" s="157"/>
      <c r="JCL7" s="157"/>
      <c r="JCM7" s="157"/>
      <c r="JCN7" s="157"/>
      <c r="JCO7" s="157"/>
      <c r="JCP7" s="157"/>
      <c r="JCQ7" s="157"/>
      <c r="JCR7" s="157"/>
      <c r="JCS7" s="157"/>
      <c r="JCT7" s="157"/>
      <c r="JCU7" s="157"/>
      <c r="JCV7" s="157"/>
      <c r="JCW7" s="157"/>
      <c r="JCX7" s="157"/>
      <c r="JCY7" s="157"/>
      <c r="JCZ7" s="157"/>
      <c r="JDA7" s="157"/>
      <c r="JDB7" s="157"/>
      <c r="JDC7" s="157"/>
      <c r="JDD7" s="157"/>
      <c r="JDE7" s="157"/>
      <c r="JDF7" s="157"/>
      <c r="JDG7" s="157"/>
      <c r="JDH7" s="157"/>
      <c r="JDI7" s="157"/>
      <c r="JDJ7" s="157"/>
      <c r="JDK7" s="157"/>
      <c r="JDL7" s="157"/>
      <c r="JDM7" s="157"/>
      <c r="JDN7" s="157"/>
      <c r="JDO7" s="157"/>
      <c r="JDP7" s="157"/>
      <c r="JDQ7" s="157"/>
      <c r="JDR7" s="157"/>
      <c r="JDS7" s="157"/>
      <c r="JDT7" s="157"/>
      <c r="JDU7" s="157"/>
      <c r="JDV7" s="157"/>
      <c r="JDW7" s="157"/>
      <c r="JDX7" s="157"/>
      <c r="JDY7" s="157"/>
      <c r="JDZ7" s="157"/>
      <c r="JEA7" s="157"/>
      <c r="JEB7" s="157"/>
      <c r="JEC7" s="157"/>
      <c r="JED7" s="157"/>
      <c r="JEE7" s="157"/>
      <c r="JEF7" s="157"/>
      <c r="JEG7" s="157"/>
      <c r="JEH7" s="157"/>
      <c r="JEI7" s="157"/>
      <c r="JEJ7" s="157"/>
      <c r="JEK7" s="157"/>
      <c r="JEL7" s="157"/>
      <c r="JEM7" s="157"/>
      <c r="JEN7" s="157"/>
      <c r="JEO7" s="157"/>
      <c r="JEP7" s="157"/>
      <c r="JEQ7" s="157"/>
      <c r="JER7" s="157"/>
      <c r="JES7" s="157"/>
      <c r="JET7" s="157"/>
      <c r="JEU7" s="157"/>
      <c r="JEV7" s="157"/>
      <c r="JEW7" s="157"/>
      <c r="JEX7" s="157"/>
      <c r="JEY7" s="157"/>
      <c r="JEZ7" s="157"/>
      <c r="JFA7" s="157"/>
      <c r="JFB7" s="157"/>
      <c r="JFC7" s="157"/>
      <c r="JFD7" s="157"/>
      <c r="JFE7" s="157"/>
      <c r="JFF7" s="157"/>
      <c r="JFG7" s="157"/>
      <c r="JFH7" s="157"/>
      <c r="JFI7" s="157"/>
      <c r="JFJ7" s="157"/>
      <c r="JFK7" s="157"/>
      <c r="JFL7" s="157"/>
      <c r="JFM7" s="157"/>
      <c r="JFN7" s="157"/>
      <c r="JFO7" s="157"/>
      <c r="JFP7" s="157"/>
      <c r="JFQ7" s="157"/>
      <c r="JFR7" s="157"/>
      <c r="JFS7" s="157"/>
      <c r="JFT7" s="157"/>
      <c r="JFU7" s="157"/>
      <c r="JFV7" s="157"/>
      <c r="JFW7" s="157"/>
      <c r="JFX7" s="157"/>
      <c r="JFY7" s="157"/>
      <c r="JFZ7" s="157"/>
      <c r="JGA7" s="157"/>
      <c r="JGB7" s="157"/>
      <c r="JGC7" s="157"/>
      <c r="JGD7" s="157"/>
      <c r="JGE7" s="157"/>
      <c r="JGF7" s="157"/>
      <c r="JGG7" s="157"/>
      <c r="JGH7" s="157"/>
      <c r="JGI7" s="157"/>
      <c r="JGJ7" s="157"/>
      <c r="JGK7" s="157"/>
      <c r="JGL7" s="157"/>
      <c r="JGM7" s="157"/>
      <c r="JGN7" s="157"/>
      <c r="JGO7" s="157"/>
      <c r="JGP7" s="157"/>
      <c r="JGQ7" s="157"/>
      <c r="JGR7" s="157"/>
      <c r="JGS7" s="157"/>
      <c r="JGT7" s="157"/>
      <c r="JGU7" s="157"/>
      <c r="JGV7" s="157"/>
      <c r="JGW7" s="157"/>
      <c r="JGX7" s="157"/>
      <c r="JGY7" s="157"/>
      <c r="JGZ7" s="157"/>
      <c r="JHA7" s="157"/>
      <c r="JHB7" s="157"/>
      <c r="JHC7" s="157"/>
      <c r="JHD7" s="157"/>
      <c r="JHE7" s="157"/>
      <c r="JHF7" s="157"/>
      <c r="JHG7" s="157"/>
      <c r="JHH7" s="157"/>
      <c r="JHI7" s="157"/>
      <c r="JHJ7" s="157"/>
      <c r="JHK7" s="157"/>
      <c r="JHL7" s="157"/>
      <c r="JHM7" s="157"/>
      <c r="JHN7" s="157"/>
      <c r="JHO7" s="157"/>
      <c r="JHP7" s="157"/>
      <c r="JHQ7" s="157"/>
      <c r="JHR7" s="157"/>
      <c r="JHS7" s="157"/>
      <c r="JHT7" s="157"/>
      <c r="JHU7" s="157"/>
      <c r="JHV7" s="157"/>
      <c r="JHW7" s="157"/>
      <c r="JHX7" s="157"/>
      <c r="JHY7" s="157"/>
      <c r="JHZ7" s="157"/>
      <c r="JIA7" s="157"/>
      <c r="JIB7" s="157"/>
      <c r="JIC7" s="157"/>
      <c r="JID7" s="157"/>
      <c r="JIE7" s="157"/>
      <c r="JIF7" s="157"/>
      <c r="JIG7" s="157"/>
      <c r="JIH7" s="157"/>
      <c r="JII7" s="157"/>
      <c r="JIJ7" s="157"/>
      <c r="JIK7" s="157"/>
      <c r="JIL7" s="157"/>
      <c r="JIM7" s="157"/>
      <c r="JIN7" s="157"/>
      <c r="JIO7" s="157"/>
      <c r="JIP7" s="157"/>
      <c r="JIQ7" s="157"/>
      <c r="JIR7" s="157"/>
      <c r="JIS7" s="157"/>
      <c r="JIT7" s="157"/>
      <c r="JIU7" s="157"/>
      <c r="JIV7" s="157"/>
      <c r="JIW7" s="157"/>
      <c r="JIX7" s="157"/>
      <c r="JIY7" s="157"/>
      <c r="JIZ7" s="157"/>
      <c r="JJA7" s="157"/>
      <c r="JJB7" s="157"/>
      <c r="JJC7" s="157"/>
      <c r="JJD7" s="157"/>
      <c r="JJE7" s="157"/>
      <c r="JJF7" s="157"/>
      <c r="JJG7" s="157"/>
      <c r="JJH7" s="157"/>
      <c r="JJI7" s="157"/>
      <c r="JJJ7" s="157"/>
      <c r="JJK7" s="157"/>
      <c r="JJL7" s="157"/>
      <c r="JJM7" s="157"/>
      <c r="JJN7" s="157"/>
      <c r="JJO7" s="157"/>
      <c r="JJP7" s="157"/>
      <c r="JJQ7" s="157"/>
      <c r="JJR7" s="157"/>
      <c r="JJS7" s="157"/>
      <c r="JJT7" s="157"/>
      <c r="JJU7" s="157"/>
      <c r="JJV7" s="157"/>
      <c r="JJW7" s="157"/>
      <c r="JJX7" s="157"/>
      <c r="JJY7" s="157"/>
      <c r="JJZ7" s="157"/>
      <c r="JKA7" s="157"/>
      <c r="JKB7" s="157"/>
      <c r="JKC7" s="157"/>
      <c r="JKD7" s="157"/>
      <c r="JKE7" s="157"/>
      <c r="JKF7" s="157"/>
      <c r="JKG7" s="157"/>
      <c r="JKH7" s="157"/>
      <c r="JKI7" s="157"/>
      <c r="JKJ7" s="157"/>
      <c r="JKK7" s="157"/>
      <c r="JKL7" s="157"/>
      <c r="JKM7" s="157"/>
      <c r="JKN7" s="157"/>
      <c r="JKO7" s="157"/>
      <c r="JKP7" s="157"/>
      <c r="JKQ7" s="157"/>
      <c r="JKR7" s="157"/>
      <c r="JKS7" s="157"/>
      <c r="JKT7" s="157"/>
      <c r="JKU7" s="157"/>
      <c r="JKV7" s="157"/>
      <c r="JKW7" s="157"/>
      <c r="JKX7" s="157"/>
      <c r="JKY7" s="157"/>
      <c r="JKZ7" s="157"/>
      <c r="JLA7" s="157"/>
      <c r="JLB7" s="157"/>
      <c r="JLC7" s="157"/>
      <c r="JLD7" s="157"/>
      <c r="JLE7" s="157"/>
      <c r="JLF7" s="157"/>
      <c r="JLG7" s="157"/>
      <c r="JLH7" s="157"/>
      <c r="JLI7" s="157"/>
      <c r="JLJ7" s="157"/>
      <c r="JLK7" s="157"/>
      <c r="JLL7" s="157"/>
      <c r="JLM7" s="157"/>
      <c r="JLN7" s="157"/>
      <c r="JLO7" s="157"/>
      <c r="JLP7" s="157"/>
      <c r="JLQ7" s="157"/>
      <c r="JLR7" s="157"/>
      <c r="JLS7" s="157"/>
      <c r="JLT7" s="157"/>
      <c r="JLU7" s="157"/>
      <c r="JLV7" s="157"/>
      <c r="JLW7" s="157"/>
      <c r="JLX7" s="157"/>
      <c r="JLY7" s="157"/>
      <c r="JLZ7" s="157"/>
      <c r="JMA7" s="157"/>
      <c r="JMB7" s="157"/>
      <c r="JMC7" s="157"/>
      <c r="JMD7" s="157"/>
      <c r="JME7" s="157"/>
      <c r="JMF7" s="157"/>
      <c r="JMG7" s="157"/>
      <c r="JMH7" s="157"/>
      <c r="JMI7" s="157"/>
      <c r="JMJ7" s="157"/>
      <c r="JMK7" s="157"/>
      <c r="JML7" s="157"/>
      <c r="JMM7" s="157"/>
      <c r="JMN7" s="157"/>
      <c r="JMO7" s="157"/>
      <c r="JMP7" s="157"/>
      <c r="JMQ7" s="157"/>
      <c r="JMR7" s="157"/>
      <c r="JMS7" s="157"/>
      <c r="JMT7" s="157"/>
      <c r="JMU7" s="157"/>
      <c r="JMV7" s="157"/>
      <c r="JMW7" s="157"/>
      <c r="JMX7" s="157"/>
      <c r="JMY7" s="157"/>
      <c r="JMZ7" s="157"/>
      <c r="JNA7" s="157"/>
      <c r="JNB7" s="157"/>
      <c r="JNC7" s="157"/>
      <c r="JND7" s="157"/>
      <c r="JNE7" s="157"/>
      <c r="JNF7" s="157"/>
      <c r="JNG7" s="157"/>
      <c r="JNH7" s="157"/>
      <c r="JNI7" s="157"/>
      <c r="JNJ7" s="157"/>
      <c r="JNK7" s="157"/>
      <c r="JNL7" s="157"/>
      <c r="JNM7" s="157"/>
      <c r="JNN7" s="157"/>
      <c r="JNO7" s="157"/>
      <c r="JNP7" s="157"/>
      <c r="JNQ7" s="157"/>
      <c r="JNR7" s="157"/>
      <c r="JNS7" s="157"/>
      <c r="JNT7" s="157"/>
      <c r="JNU7" s="157"/>
      <c r="JNV7" s="157"/>
      <c r="JNW7" s="157"/>
      <c r="JNX7" s="157"/>
      <c r="JNY7" s="157"/>
      <c r="JNZ7" s="157"/>
      <c r="JOA7" s="157"/>
      <c r="JOB7" s="157"/>
      <c r="JOC7" s="157"/>
      <c r="JOD7" s="157"/>
      <c r="JOE7" s="157"/>
      <c r="JOF7" s="157"/>
      <c r="JOG7" s="157"/>
      <c r="JOH7" s="157"/>
      <c r="JOI7" s="157"/>
      <c r="JOJ7" s="157"/>
      <c r="JOK7" s="157"/>
      <c r="JOL7" s="157"/>
      <c r="JOM7" s="157"/>
      <c r="JON7" s="157"/>
      <c r="JOO7" s="157"/>
      <c r="JOP7" s="157"/>
      <c r="JOQ7" s="157"/>
      <c r="JOR7" s="157"/>
      <c r="JOS7" s="157"/>
      <c r="JOT7" s="157"/>
      <c r="JOU7" s="157"/>
      <c r="JOV7" s="157"/>
      <c r="JOW7" s="157"/>
      <c r="JOX7" s="157"/>
      <c r="JOY7" s="157"/>
      <c r="JOZ7" s="157"/>
      <c r="JPA7" s="157"/>
      <c r="JPB7" s="157"/>
      <c r="JPC7" s="157"/>
      <c r="JPD7" s="157"/>
      <c r="JPE7" s="157"/>
      <c r="JPF7" s="157"/>
      <c r="JPG7" s="157"/>
      <c r="JPH7" s="157"/>
      <c r="JPI7" s="157"/>
      <c r="JPJ7" s="157"/>
      <c r="JPK7" s="157"/>
      <c r="JPL7" s="157"/>
      <c r="JPM7" s="157"/>
      <c r="JPN7" s="157"/>
      <c r="JPO7" s="157"/>
      <c r="JPP7" s="157"/>
      <c r="JPQ7" s="157"/>
      <c r="JPR7" s="157"/>
      <c r="JPS7" s="157"/>
      <c r="JPT7" s="157"/>
      <c r="JPU7" s="157"/>
      <c r="JPV7" s="157"/>
      <c r="JPW7" s="157"/>
      <c r="JPX7" s="157"/>
      <c r="JPY7" s="157"/>
      <c r="JPZ7" s="157"/>
      <c r="JQA7" s="157"/>
      <c r="JQB7" s="157"/>
      <c r="JQC7" s="157"/>
      <c r="JQD7" s="157"/>
      <c r="JQE7" s="157"/>
      <c r="JQF7" s="157"/>
      <c r="JQG7" s="157"/>
      <c r="JQH7" s="157"/>
      <c r="JQI7" s="157"/>
      <c r="JQJ7" s="157"/>
      <c r="JQK7" s="157"/>
      <c r="JQL7" s="157"/>
      <c r="JQM7" s="157"/>
      <c r="JQN7" s="157"/>
      <c r="JQO7" s="157"/>
      <c r="JQP7" s="157"/>
      <c r="JQQ7" s="157"/>
      <c r="JQR7" s="157"/>
      <c r="JQS7" s="157"/>
      <c r="JQT7" s="157"/>
      <c r="JQU7" s="157"/>
      <c r="JQV7" s="157"/>
      <c r="JQW7" s="157"/>
      <c r="JQX7" s="157"/>
      <c r="JQY7" s="157"/>
      <c r="JQZ7" s="157"/>
      <c r="JRA7" s="157"/>
      <c r="JRB7" s="157"/>
      <c r="JRC7" s="157"/>
      <c r="JRD7" s="157"/>
      <c r="JRE7" s="157"/>
      <c r="JRF7" s="157"/>
      <c r="JRG7" s="157"/>
      <c r="JRH7" s="157"/>
      <c r="JRI7" s="157"/>
      <c r="JRJ7" s="157"/>
      <c r="JRK7" s="157"/>
      <c r="JRL7" s="157"/>
      <c r="JRM7" s="157"/>
      <c r="JRN7" s="157"/>
      <c r="JRO7" s="157"/>
      <c r="JRP7" s="157"/>
      <c r="JRQ7" s="157"/>
      <c r="JRR7" s="157"/>
      <c r="JRS7" s="157"/>
      <c r="JRT7" s="157"/>
      <c r="JRU7" s="157"/>
      <c r="JRV7" s="157"/>
      <c r="JRW7" s="157"/>
      <c r="JRX7" s="157"/>
      <c r="JRY7" s="157"/>
      <c r="JRZ7" s="157"/>
      <c r="JSA7" s="157"/>
      <c r="JSB7" s="157"/>
      <c r="JSC7" s="157"/>
      <c r="JSD7" s="157"/>
      <c r="JSE7" s="157"/>
      <c r="JSF7" s="157"/>
      <c r="JSG7" s="157"/>
      <c r="JSH7" s="157"/>
      <c r="JSI7" s="157"/>
      <c r="JSJ7" s="157"/>
      <c r="JSK7" s="157"/>
      <c r="JSL7" s="157"/>
      <c r="JSM7" s="157"/>
      <c r="JSN7" s="157"/>
      <c r="JSO7" s="157"/>
      <c r="JSP7" s="157"/>
      <c r="JSQ7" s="157"/>
      <c r="JSR7" s="157"/>
      <c r="JSS7" s="157"/>
      <c r="JST7" s="157"/>
      <c r="JSU7" s="157"/>
      <c r="JSV7" s="157"/>
      <c r="JSW7" s="157"/>
      <c r="JSX7" s="157"/>
      <c r="JSY7" s="157"/>
      <c r="JSZ7" s="157"/>
      <c r="JTA7" s="157"/>
      <c r="JTB7" s="157"/>
      <c r="JTC7" s="157"/>
      <c r="JTD7" s="157"/>
      <c r="JTE7" s="157"/>
      <c r="JTF7" s="157"/>
      <c r="JTG7" s="157"/>
      <c r="JTH7" s="157"/>
      <c r="JTI7" s="157"/>
      <c r="JTJ7" s="157"/>
      <c r="JTK7" s="157"/>
      <c r="JTL7" s="157"/>
      <c r="JTM7" s="157"/>
      <c r="JTN7" s="157"/>
      <c r="JTO7" s="157"/>
      <c r="JTP7" s="157"/>
      <c r="JTQ7" s="157"/>
      <c r="JTR7" s="157"/>
      <c r="JTS7" s="157"/>
      <c r="JTT7" s="157"/>
      <c r="JTU7" s="157"/>
      <c r="JTV7" s="157"/>
      <c r="JTW7" s="157"/>
      <c r="JTX7" s="157"/>
      <c r="JTY7" s="157"/>
      <c r="JTZ7" s="157"/>
      <c r="JUA7" s="157"/>
      <c r="JUB7" s="157"/>
      <c r="JUC7" s="157"/>
      <c r="JUD7" s="157"/>
      <c r="JUE7" s="157"/>
      <c r="JUF7" s="157"/>
      <c r="JUG7" s="157"/>
      <c r="JUH7" s="157"/>
      <c r="JUI7" s="157"/>
      <c r="JUJ7" s="157"/>
      <c r="JUK7" s="157"/>
      <c r="JUL7" s="157"/>
      <c r="JUM7" s="157"/>
      <c r="JUN7" s="157"/>
      <c r="JUO7" s="157"/>
      <c r="JUP7" s="157"/>
      <c r="JUQ7" s="157"/>
      <c r="JUR7" s="157"/>
      <c r="JUS7" s="157"/>
      <c r="JUT7" s="157"/>
      <c r="JUU7" s="157"/>
      <c r="JUV7" s="157"/>
      <c r="JUW7" s="157"/>
      <c r="JUX7" s="157"/>
      <c r="JUY7" s="157"/>
      <c r="JUZ7" s="157"/>
      <c r="JVA7" s="157"/>
      <c r="JVB7" s="157"/>
      <c r="JVC7" s="157"/>
      <c r="JVD7" s="157"/>
      <c r="JVE7" s="157"/>
      <c r="JVF7" s="157"/>
      <c r="JVG7" s="157"/>
      <c r="JVH7" s="157"/>
      <c r="JVI7" s="157"/>
      <c r="JVJ7" s="157"/>
      <c r="JVK7" s="157"/>
      <c r="JVL7" s="157"/>
      <c r="JVM7" s="157"/>
      <c r="JVN7" s="157"/>
      <c r="JVO7" s="157"/>
      <c r="JVP7" s="157"/>
      <c r="JVQ7" s="157"/>
      <c r="JVR7" s="157"/>
      <c r="JVS7" s="157"/>
      <c r="JVT7" s="157"/>
      <c r="JVU7" s="157"/>
      <c r="JVV7" s="157"/>
      <c r="JVW7" s="157"/>
      <c r="JVX7" s="157"/>
      <c r="JVY7" s="157"/>
      <c r="JVZ7" s="157"/>
      <c r="JWA7" s="157"/>
      <c r="JWB7" s="157"/>
      <c r="JWC7" s="157"/>
      <c r="JWD7" s="157"/>
      <c r="JWE7" s="157"/>
      <c r="JWF7" s="157"/>
      <c r="JWG7" s="157"/>
      <c r="JWH7" s="157"/>
      <c r="JWI7" s="157"/>
      <c r="JWJ7" s="157"/>
      <c r="JWK7" s="157"/>
      <c r="JWL7" s="157"/>
      <c r="JWM7" s="157"/>
      <c r="JWN7" s="157"/>
      <c r="JWO7" s="157"/>
      <c r="JWP7" s="157"/>
      <c r="JWQ7" s="157"/>
      <c r="JWR7" s="157"/>
      <c r="JWS7" s="157"/>
      <c r="JWT7" s="157"/>
      <c r="JWU7" s="157"/>
      <c r="JWV7" s="157"/>
      <c r="JWW7" s="157"/>
      <c r="JWX7" s="157"/>
      <c r="JWY7" s="157"/>
      <c r="JWZ7" s="157"/>
      <c r="JXA7" s="157"/>
      <c r="JXB7" s="157"/>
      <c r="JXC7" s="157"/>
      <c r="JXD7" s="157"/>
      <c r="JXE7" s="157"/>
      <c r="JXF7" s="157"/>
      <c r="JXG7" s="157"/>
      <c r="JXH7" s="157"/>
      <c r="JXI7" s="157"/>
      <c r="JXJ7" s="157"/>
      <c r="JXK7" s="157"/>
      <c r="JXL7" s="157"/>
      <c r="JXM7" s="157"/>
      <c r="JXN7" s="157"/>
      <c r="JXO7" s="157"/>
      <c r="JXP7" s="157"/>
      <c r="JXQ7" s="157"/>
      <c r="JXR7" s="157"/>
      <c r="JXS7" s="157"/>
      <c r="JXT7" s="157"/>
      <c r="JXU7" s="157"/>
      <c r="JXV7" s="157"/>
      <c r="JXW7" s="157"/>
      <c r="JXX7" s="157"/>
      <c r="JXY7" s="157"/>
      <c r="JXZ7" s="157"/>
      <c r="JYA7" s="157"/>
      <c r="JYB7" s="157"/>
      <c r="JYC7" s="157"/>
      <c r="JYD7" s="157"/>
      <c r="JYE7" s="157"/>
      <c r="JYF7" s="157"/>
      <c r="JYG7" s="157"/>
      <c r="JYH7" s="157"/>
      <c r="JYI7" s="157"/>
      <c r="JYJ7" s="157"/>
      <c r="JYK7" s="157"/>
      <c r="JYL7" s="157"/>
      <c r="JYM7" s="157"/>
      <c r="JYN7" s="157"/>
      <c r="JYO7" s="157"/>
      <c r="JYP7" s="157"/>
      <c r="JYQ7" s="157"/>
      <c r="JYR7" s="157"/>
      <c r="JYS7" s="157"/>
      <c r="JYT7" s="157"/>
      <c r="JYU7" s="157"/>
      <c r="JYV7" s="157"/>
      <c r="JYW7" s="157"/>
      <c r="JYX7" s="157"/>
      <c r="JYY7" s="157"/>
      <c r="JYZ7" s="157"/>
      <c r="JZA7" s="157"/>
      <c r="JZB7" s="157"/>
      <c r="JZC7" s="157"/>
      <c r="JZD7" s="157"/>
      <c r="JZE7" s="157"/>
      <c r="JZF7" s="157"/>
      <c r="JZG7" s="157"/>
      <c r="JZH7" s="157"/>
      <c r="JZI7" s="157"/>
      <c r="JZJ7" s="157"/>
      <c r="JZK7" s="157"/>
      <c r="JZL7" s="157"/>
      <c r="JZM7" s="157"/>
      <c r="JZN7" s="157"/>
      <c r="JZO7" s="157"/>
      <c r="JZP7" s="157"/>
      <c r="JZQ7" s="157"/>
      <c r="JZR7" s="157"/>
      <c r="JZS7" s="157"/>
      <c r="JZT7" s="157"/>
      <c r="JZU7" s="157"/>
      <c r="JZV7" s="157"/>
      <c r="JZW7" s="157"/>
      <c r="JZX7" s="157"/>
      <c r="JZY7" s="157"/>
      <c r="JZZ7" s="157"/>
      <c r="KAA7" s="157"/>
      <c r="KAB7" s="157"/>
      <c r="KAC7" s="157"/>
      <c r="KAD7" s="157"/>
      <c r="KAE7" s="157"/>
      <c r="KAF7" s="157"/>
      <c r="KAG7" s="157"/>
      <c r="KAH7" s="157"/>
      <c r="KAI7" s="157"/>
      <c r="KAJ7" s="157"/>
      <c r="KAK7" s="157"/>
      <c r="KAL7" s="157"/>
      <c r="KAM7" s="157"/>
      <c r="KAN7" s="157"/>
      <c r="KAO7" s="157"/>
      <c r="KAP7" s="157"/>
      <c r="KAQ7" s="157"/>
      <c r="KAR7" s="157"/>
      <c r="KAS7" s="157"/>
      <c r="KAT7" s="157"/>
      <c r="KAU7" s="157"/>
      <c r="KAV7" s="157"/>
      <c r="KAW7" s="157"/>
      <c r="KAX7" s="157"/>
      <c r="KAY7" s="157"/>
      <c r="KAZ7" s="157"/>
      <c r="KBA7" s="157"/>
      <c r="KBB7" s="157"/>
      <c r="KBC7" s="157"/>
      <c r="KBD7" s="157"/>
      <c r="KBE7" s="157"/>
      <c r="KBF7" s="157"/>
      <c r="KBG7" s="157"/>
      <c r="KBH7" s="157"/>
      <c r="KBI7" s="157"/>
      <c r="KBJ7" s="157"/>
      <c r="KBK7" s="157"/>
      <c r="KBL7" s="157"/>
      <c r="KBM7" s="157"/>
      <c r="KBN7" s="157"/>
      <c r="KBO7" s="157"/>
      <c r="KBP7" s="157"/>
      <c r="KBQ7" s="157"/>
      <c r="KBR7" s="157"/>
      <c r="KBS7" s="157"/>
      <c r="KBT7" s="157"/>
      <c r="KBU7" s="157"/>
      <c r="KBV7" s="157"/>
      <c r="KBW7" s="157"/>
      <c r="KBX7" s="157"/>
      <c r="KBY7" s="157"/>
      <c r="KBZ7" s="157"/>
      <c r="KCA7" s="157"/>
      <c r="KCB7" s="157"/>
      <c r="KCC7" s="157"/>
      <c r="KCD7" s="157"/>
      <c r="KCE7" s="157"/>
      <c r="KCF7" s="157"/>
      <c r="KCG7" s="157"/>
      <c r="KCH7" s="157"/>
      <c r="KCI7" s="157"/>
      <c r="KCJ7" s="157"/>
      <c r="KCK7" s="157"/>
      <c r="KCL7" s="157"/>
      <c r="KCM7" s="157"/>
      <c r="KCN7" s="157"/>
      <c r="KCO7" s="157"/>
      <c r="KCP7" s="157"/>
      <c r="KCQ7" s="157"/>
      <c r="KCR7" s="157"/>
      <c r="KCS7" s="157"/>
      <c r="KCT7" s="157"/>
      <c r="KCU7" s="157"/>
      <c r="KCV7" s="157"/>
      <c r="KCW7" s="157"/>
      <c r="KCX7" s="157"/>
      <c r="KCY7" s="157"/>
      <c r="KCZ7" s="157"/>
      <c r="KDA7" s="157"/>
      <c r="KDB7" s="157"/>
      <c r="KDC7" s="157"/>
      <c r="KDD7" s="157"/>
      <c r="KDE7" s="157"/>
      <c r="KDF7" s="157"/>
      <c r="KDG7" s="157"/>
      <c r="KDH7" s="157"/>
      <c r="KDI7" s="157"/>
      <c r="KDJ7" s="157"/>
      <c r="KDK7" s="157"/>
      <c r="KDL7" s="157"/>
      <c r="KDM7" s="157"/>
      <c r="KDN7" s="157"/>
      <c r="KDO7" s="157"/>
      <c r="KDP7" s="157"/>
      <c r="KDQ7" s="157"/>
      <c r="KDR7" s="157"/>
      <c r="KDS7" s="157"/>
      <c r="KDT7" s="157"/>
      <c r="KDU7" s="157"/>
      <c r="KDV7" s="157"/>
      <c r="KDW7" s="157"/>
      <c r="KDX7" s="157"/>
      <c r="KDY7" s="157"/>
      <c r="KDZ7" s="157"/>
      <c r="KEA7" s="157"/>
      <c r="KEB7" s="157"/>
      <c r="KEC7" s="157"/>
      <c r="KED7" s="157"/>
      <c r="KEE7" s="157"/>
      <c r="KEF7" s="157"/>
      <c r="KEG7" s="157"/>
      <c r="KEH7" s="157"/>
      <c r="KEI7" s="157"/>
      <c r="KEJ7" s="157"/>
      <c r="KEK7" s="157"/>
      <c r="KEL7" s="157"/>
      <c r="KEM7" s="157"/>
      <c r="KEN7" s="157"/>
      <c r="KEO7" s="157"/>
      <c r="KEP7" s="157"/>
      <c r="KEQ7" s="157"/>
      <c r="KER7" s="157"/>
      <c r="KES7" s="157"/>
      <c r="KET7" s="157"/>
      <c r="KEU7" s="157"/>
      <c r="KEV7" s="157"/>
      <c r="KEW7" s="157"/>
      <c r="KEX7" s="157"/>
      <c r="KEY7" s="157"/>
      <c r="KEZ7" s="157"/>
      <c r="KFA7" s="157"/>
      <c r="KFB7" s="157"/>
      <c r="KFC7" s="157"/>
      <c r="KFD7" s="157"/>
      <c r="KFE7" s="157"/>
      <c r="KFF7" s="157"/>
      <c r="KFG7" s="157"/>
      <c r="KFH7" s="157"/>
      <c r="KFI7" s="157"/>
      <c r="KFJ7" s="157"/>
      <c r="KFK7" s="157"/>
      <c r="KFL7" s="157"/>
      <c r="KFM7" s="157"/>
      <c r="KFN7" s="157"/>
      <c r="KFO7" s="157"/>
      <c r="KFP7" s="157"/>
      <c r="KFQ7" s="157"/>
      <c r="KFR7" s="157"/>
      <c r="KFS7" s="157"/>
      <c r="KFT7" s="157"/>
      <c r="KFU7" s="157"/>
      <c r="KFV7" s="157"/>
      <c r="KFW7" s="157"/>
      <c r="KFX7" s="157"/>
      <c r="KFY7" s="157"/>
      <c r="KFZ7" s="157"/>
      <c r="KGA7" s="157"/>
      <c r="KGB7" s="157"/>
      <c r="KGC7" s="157"/>
      <c r="KGD7" s="157"/>
      <c r="KGE7" s="157"/>
      <c r="KGF7" s="157"/>
      <c r="KGG7" s="157"/>
      <c r="KGH7" s="157"/>
      <c r="KGI7" s="157"/>
      <c r="KGJ7" s="157"/>
      <c r="KGK7" s="157"/>
      <c r="KGL7" s="157"/>
      <c r="KGM7" s="157"/>
      <c r="KGN7" s="157"/>
      <c r="KGO7" s="157"/>
      <c r="KGP7" s="157"/>
      <c r="KGQ7" s="157"/>
      <c r="KGR7" s="157"/>
      <c r="KGS7" s="157"/>
      <c r="KGT7" s="157"/>
      <c r="KGU7" s="157"/>
      <c r="KGV7" s="157"/>
      <c r="KGW7" s="157"/>
      <c r="KGX7" s="157"/>
      <c r="KGY7" s="157"/>
      <c r="KGZ7" s="157"/>
      <c r="KHA7" s="157"/>
      <c r="KHB7" s="157"/>
      <c r="KHC7" s="157"/>
      <c r="KHD7" s="157"/>
      <c r="KHE7" s="157"/>
      <c r="KHF7" s="157"/>
      <c r="KHG7" s="157"/>
      <c r="KHH7" s="157"/>
      <c r="KHI7" s="157"/>
      <c r="KHJ7" s="157"/>
      <c r="KHK7" s="157"/>
      <c r="KHL7" s="157"/>
      <c r="KHM7" s="157"/>
      <c r="KHN7" s="157"/>
      <c r="KHO7" s="157"/>
      <c r="KHP7" s="157"/>
      <c r="KHQ7" s="157"/>
      <c r="KHR7" s="157"/>
      <c r="KHS7" s="157"/>
      <c r="KHT7" s="157"/>
      <c r="KHU7" s="157"/>
      <c r="KHV7" s="157"/>
      <c r="KHW7" s="157"/>
      <c r="KHX7" s="157"/>
      <c r="KHY7" s="157"/>
      <c r="KHZ7" s="157"/>
      <c r="KIA7" s="157"/>
      <c r="KIB7" s="157"/>
      <c r="KIC7" s="157"/>
      <c r="KID7" s="157"/>
      <c r="KIE7" s="157"/>
      <c r="KIF7" s="157"/>
      <c r="KIG7" s="157"/>
      <c r="KIH7" s="157"/>
      <c r="KII7" s="157"/>
      <c r="KIJ7" s="157"/>
      <c r="KIK7" s="157"/>
      <c r="KIL7" s="157"/>
      <c r="KIM7" s="157"/>
      <c r="KIN7" s="157"/>
      <c r="KIO7" s="157"/>
      <c r="KIP7" s="157"/>
      <c r="KIQ7" s="157"/>
      <c r="KIR7" s="157"/>
      <c r="KIS7" s="157"/>
      <c r="KIT7" s="157"/>
      <c r="KIU7" s="157"/>
      <c r="KIV7" s="157"/>
      <c r="KIW7" s="157"/>
      <c r="KIX7" s="157"/>
      <c r="KIY7" s="157"/>
      <c r="KIZ7" s="157"/>
      <c r="KJA7" s="157"/>
      <c r="KJB7" s="157"/>
      <c r="KJC7" s="157"/>
      <c r="KJD7" s="157"/>
      <c r="KJE7" s="157"/>
      <c r="KJF7" s="157"/>
      <c r="KJG7" s="157"/>
      <c r="KJH7" s="157"/>
      <c r="KJI7" s="157"/>
      <c r="KJJ7" s="157"/>
      <c r="KJK7" s="157"/>
      <c r="KJL7" s="157"/>
      <c r="KJM7" s="157"/>
      <c r="KJN7" s="157"/>
      <c r="KJO7" s="157"/>
      <c r="KJP7" s="157"/>
      <c r="KJQ7" s="157"/>
      <c r="KJR7" s="157"/>
      <c r="KJS7" s="157"/>
      <c r="KJT7" s="157"/>
      <c r="KJU7" s="157"/>
      <c r="KJV7" s="157"/>
      <c r="KJW7" s="157"/>
      <c r="KJX7" s="157"/>
      <c r="KJY7" s="157"/>
      <c r="KJZ7" s="157"/>
      <c r="KKA7" s="157"/>
      <c r="KKB7" s="157"/>
      <c r="KKC7" s="157"/>
      <c r="KKD7" s="157"/>
      <c r="KKE7" s="157"/>
      <c r="KKF7" s="157"/>
      <c r="KKG7" s="157"/>
      <c r="KKH7" s="157"/>
      <c r="KKI7" s="157"/>
      <c r="KKJ7" s="157"/>
      <c r="KKK7" s="157"/>
      <c r="KKL7" s="157"/>
      <c r="KKM7" s="157"/>
      <c r="KKN7" s="157"/>
      <c r="KKO7" s="157"/>
      <c r="KKP7" s="157"/>
      <c r="KKQ7" s="157"/>
      <c r="KKR7" s="157"/>
      <c r="KKS7" s="157"/>
      <c r="KKT7" s="157"/>
      <c r="KKU7" s="157"/>
      <c r="KKV7" s="157"/>
      <c r="KKW7" s="157"/>
      <c r="KKX7" s="157"/>
      <c r="KKY7" s="157"/>
      <c r="KKZ7" s="157"/>
      <c r="KLA7" s="157"/>
      <c r="KLB7" s="157"/>
      <c r="KLC7" s="157"/>
      <c r="KLD7" s="157"/>
      <c r="KLE7" s="157"/>
      <c r="KLF7" s="157"/>
      <c r="KLG7" s="157"/>
      <c r="KLH7" s="157"/>
      <c r="KLI7" s="157"/>
      <c r="KLJ7" s="157"/>
      <c r="KLK7" s="157"/>
      <c r="KLL7" s="157"/>
      <c r="KLM7" s="157"/>
      <c r="KLN7" s="157"/>
      <c r="KLO7" s="157"/>
      <c r="KLP7" s="157"/>
      <c r="KLQ7" s="157"/>
      <c r="KLR7" s="157"/>
      <c r="KLS7" s="157"/>
      <c r="KLT7" s="157"/>
      <c r="KLU7" s="157"/>
      <c r="KLV7" s="157"/>
      <c r="KLW7" s="157"/>
      <c r="KLX7" s="157"/>
      <c r="KLY7" s="157"/>
      <c r="KLZ7" s="157"/>
      <c r="KMA7" s="157"/>
      <c r="KMB7" s="157"/>
      <c r="KMC7" s="157"/>
      <c r="KMD7" s="157"/>
      <c r="KME7" s="157"/>
      <c r="KMF7" s="157"/>
      <c r="KMG7" s="157"/>
      <c r="KMH7" s="157"/>
      <c r="KMI7" s="157"/>
      <c r="KMJ7" s="157"/>
      <c r="KMK7" s="157"/>
      <c r="KML7" s="157"/>
      <c r="KMM7" s="157"/>
      <c r="KMN7" s="157"/>
      <c r="KMO7" s="157"/>
      <c r="KMP7" s="157"/>
      <c r="KMQ7" s="157"/>
      <c r="KMR7" s="157"/>
      <c r="KMS7" s="157"/>
      <c r="KMT7" s="157"/>
      <c r="KMU7" s="157"/>
      <c r="KMV7" s="157"/>
      <c r="KMW7" s="157"/>
      <c r="KMX7" s="157"/>
      <c r="KMY7" s="157"/>
      <c r="KMZ7" s="157"/>
      <c r="KNA7" s="157"/>
      <c r="KNB7" s="157"/>
      <c r="KNC7" s="157"/>
      <c r="KND7" s="157"/>
      <c r="KNE7" s="157"/>
      <c r="KNF7" s="157"/>
      <c r="KNG7" s="157"/>
      <c r="KNH7" s="157"/>
      <c r="KNI7" s="157"/>
      <c r="KNJ7" s="157"/>
      <c r="KNK7" s="157"/>
      <c r="KNL7" s="157"/>
      <c r="KNM7" s="157"/>
      <c r="KNN7" s="157"/>
      <c r="KNO7" s="157"/>
      <c r="KNP7" s="157"/>
      <c r="KNQ7" s="157"/>
      <c r="KNR7" s="157"/>
      <c r="KNS7" s="157"/>
      <c r="KNT7" s="157"/>
      <c r="KNU7" s="157"/>
      <c r="KNV7" s="157"/>
      <c r="KNW7" s="157"/>
      <c r="KNX7" s="157"/>
      <c r="KNY7" s="157"/>
      <c r="KNZ7" s="157"/>
      <c r="KOA7" s="157"/>
      <c r="KOB7" s="157"/>
      <c r="KOC7" s="157"/>
      <c r="KOD7" s="157"/>
      <c r="KOE7" s="157"/>
      <c r="KOF7" s="157"/>
      <c r="KOG7" s="157"/>
      <c r="KOH7" s="157"/>
      <c r="KOI7" s="157"/>
      <c r="KOJ7" s="157"/>
      <c r="KOK7" s="157"/>
      <c r="KOL7" s="157"/>
      <c r="KOM7" s="157"/>
      <c r="KON7" s="157"/>
      <c r="KOO7" s="157"/>
      <c r="KOP7" s="157"/>
      <c r="KOQ7" s="157"/>
      <c r="KOR7" s="157"/>
      <c r="KOS7" s="157"/>
      <c r="KOT7" s="157"/>
      <c r="KOU7" s="157"/>
      <c r="KOV7" s="157"/>
      <c r="KOW7" s="157"/>
      <c r="KOX7" s="157"/>
      <c r="KOY7" s="157"/>
      <c r="KOZ7" s="157"/>
      <c r="KPA7" s="157"/>
      <c r="KPB7" s="157"/>
      <c r="KPC7" s="157"/>
      <c r="KPD7" s="157"/>
      <c r="KPE7" s="157"/>
      <c r="KPF7" s="157"/>
      <c r="KPG7" s="157"/>
      <c r="KPH7" s="157"/>
      <c r="KPI7" s="157"/>
      <c r="KPJ7" s="157"/>
      <c r="KPK7" s="157"/>
      <c r="KPL7" s="157"/>
      <c r="KPM7" s="157"/>
      <c r="KPN7" s="157"/>
      <c r="KPO7" s="157"/>
      <c r="KPP7" s="157"/>
      <c r="KPQ7" s="157"/>
      <c r="KPR7" s="157"/>
      <c r="KPS7" s="157"/>
      <c r="KPT7" s="157"/>
      <c r="KPU7" s="157"/>
      <c r="KPV7" s="157"/>
      <c r="KPW7" s="157"/>
      <c r="KPX7" s="157"/>
      <c r="KPY7" s="157"/>
      <c r="KPZ7" s="157"/>
      <c r="KQA7" s="157"/>
      <c r="KQB7" s="157"/>
      <c r="KQC7" s="157"/>
      <c r="KQD7" s="157"/>
      <c r="KQE7" s="157"/>
      <c r="KQF7" s="157"/>
      <c r="KQG7" s="157"/>
      <c r="KQH7" s="157"/>
      <c r="KQI7" s="157"/>
      <c r="KQJ7" s="157"/>
      <c r="KQK7" s="157"/>
      <c r="KQL7" s="157"/>
      <c r="KQM7" s="157"/>
      <c r="KQN7" s="157"/>
      <c r="KQO7" s="157"/>
      <c r="KQP7" s="157"/>
      <c r="KQQ7" s="157"/>
      <c r="KQR7" s="157"/>
      <c r="KQS7" s="157"/>
      <c r="KQT7" s="157"/>
      <c r="KQU7" s="157"/>
      <c r="KQV7" s="157"/>
      <c r="KQW7" s="157"/>
      <c r="KQX7" s="157"/>
      <c r="KQY7" s="157"/>
      <c r="KQZ7" s="157"/>
      <c r="KRA7" s="157"/>
      <c r="KRB7" s="157"/>
      <c r="KRC7" s="157"/>
      <c r="KRD7" s="157"/>
      <c r="KRE7" s="157"/>
      <c r="KRF7" s="157"/>
      <c r="KRG7" s="157"/>
      <c r="KRH7" s="157"/>
      <c r="KRI7" s="157"/>
      <c r="KRJ7" s="157"/>
      <c r="KRK7" s="157"/>
      <c r="KRL7" s="157"/>
      <c r="KRM7" s="157"/>
      <c r="KRN7" s="157"/>
      <c r="KRO7" s="157"/>
      <c r="KRP7" s="157"/>
      <c r="KRQ7" s="157"/>
      <c r="KRR7" s="157"/>
      <c r="KRS7" s="157"/>
      <c r="KRT7" s="157"/>
      <c r="KRU7" s="157"/>
      <c r="KRV7" s="157"/>
      <c r="KRW7" s="157"/>
      <c r="KRX7" s="157"/>
      <c r="KRY7" s="157"/>
      <c r="KRZ7" s="157"/>
      <c r="KSA7" s="157"/>
      <c r="KSB7" s="157"/>
      <c r="KSC7" s="157"/>
      <c r="KSD7" s="157"/>
      <c r="KSE7" s="157"/>
      <c r="KSF7" s="157"/>
      <c r="KSG7" s="157"/>
      <c r="KSH7" s="157"/>
      <c r="KSI7" s="157"/>
      <c r="KSJ7" s="157"/>
      <c r="KSK7" s="157"/>
      <c r="KSL7" s="157"/>
      <c r="KSM7" s="157"/>
      <c r="KSN7" s="157"/>
      <c r="KSO7" s="157"/>
      <c r="KSP7" s="157"/>
      <c r="KSQ7" s="157"/>
      <c r="KSR7" s="157"/>
      <c r="KSS7" s="157"/>
      <c r="KST7" s="157"/>
      <c r="KSU7" s="157"/>
      <c r="KSV7" s="157"/>
      <c r="KSW7" s="157"/>
      <c r="KSX7" s="157"/>
      <c r="KSY7" s="157"/>
      <c r="KSZ7" s="157"/>
      <c r="KTA7" s="157"/>
      <c r="KTB7" s="157"/>
      <c r="KTC7" s="157"/>
      <c r="KTD7" s="157"/>
      <c r="KTE7" s="157"/>
      <c r="KTF7" s="157"/>
      <c r="KTG7" s="157"/>
      <c r="KTH7" s="157"/>
      <c r="KTI7" s="157"/>
      <c r="KTJ7" s="157"/>
      <c r="KTK7" s="157"/>
      <c r="KTL7" s="157"/>
      <c r="KTM7" s="157"/>
      <c r="KTN7" s="157"/>
      <c r="KTO7" s="157"/>
      <c r="KTP7" s="157"/>
      <c r="KTQ7" s="157"/>
      <c r="KTR7" s="157"/>
      <c r="KTS7" s="157"/>
      <c r="KTT7" s="157"/>
      <c r="KTU7" s="157"/>
      <c r="KTV7" s="157"/>
      <c r="KTW7" s="157"/>
      <c r="KTX7" s="157"/>
      <c r="KTY7" s="157"/>
      <c r="KTZ7" s="157"/>
      <c r="KUA7" s="157"/>
      <c r="KUB7" s="157"/>
      <c r="KUC7" s="157"/>
      <c r="KUD7" s="157"/>
      <c r="KUE7" s="157"/>
      <c r="KUF7" s="157"/>
      <c r="KUG7" s="157"/>
      <c r="KUH7" s="157"/>
      <c r="KUI7" s="157"/>
      <c r="KUJ7" s="157"/>
      <c r="KUK7" s="157"/>
      <c r="KUL7" s="157"/>
      <c r="KUM7" s="157"/>
      <c r="KUN7" s="157"/>
      <c r="KUO7" s="157"/>
      <c r="KUP7" s="157"/>
      <c r="KUQ7" s="157"/>
      <c r="KUR7" s="157"/>
      <c r="KUS7" s="157"/>
      <c r="KUT7" s="157"/>
      <c r="KUU7" s="157"/>
      <c r="KUV7" s="157"/>
      <c r="KUW7" s="157"/>
      <c r="KUX7" s="157"/>
      <c r="KUY7" s="157"/>
      <c r="KUZ7" s="157"/>
      <c r="KVA7" s="157"/>
      <c r="KVB7" s="157"/>
      <c r="KVC7" s="157"/>
      <c r="KVD7" s="157"/>
      <c r="KVE7" s="157"/>
      <c r="KVF7" s="157"/>
      <c r="KVG7" s="157"/>
      <c r="KVH7" s="157"/>
      <c r="KVI7" s="157"/>
      <c r="KVJ7" s="157"/>
      <c r="KVK7" s="157"/>
      <c r="KVL7" s="157"/>
      <c r="KVM7" s="157"/>
      <c r="KVN7" s="157"/>
      <c r="KVO7" s="157"/>
      <c r="KVP7" s="157"/>
      <c r="KVQ7" s="157"/>
      <c r="KVR7" s="157"/>
      <c r="KVS7" s="157"/>
      <c r="KVT7" s="157"/>
      <c r="KVU7" s="157"/>
      <c r="KVV7" s="157"/>
      <c r="KVW7" s="157"/>
      <c r="KVX7" s="157"/>
      <c r="KVY7" s="157"/>
      <c r="KVZ7" s="157"/>
      <c r="KWA7" s="157"/>
      <c r="KWB7" s="157"/>
      <c r="KWC7" s="157"/>
      <c r="KWD7" s="157"/>
      <c r="KWE7" s="157"/>
      <c r="KWF7" s="157"/>
      <c r="KWG7" s="157"/>
      <c r="KWH7" s="157"/>
      <c r="KWI7" s="157"/>
      <c r="KWJ7" s="157"/>
      <c r="KWK7" s="157"/>
      <c r="KWL7" s="157"/>
      <c r="KWM7" s="157"/>
      <c r="KWN7" s="157"/>
      <c r="KWO7" s="157"/>
      <c r="KWP7" s="157"/>
      <c r="KWQ7" s="157"/>
      <c r="KWR7" s="157"/>
      <c r="KWS7" s="157"/>
      <c r="KWT7" s="157"/>
      <c r="KWU7" s="157"/>
      <c r="KWV7" s="157"/>
      <c r="KWW7" s="157"/>
      <c r="KWX7" s="157"/>
      <c r="KWY7" s="157"/>
      <c r="KWZ7" s="157"/>
      <c r="KXA7" s="157"/>
      <c r="KXB7" s="157"/>
      <c r="KXC7" s="157"/>
      <c r="KXD7" s="157"/>
      <c r="KXE7" s="157"/>
      <c r="KXF7" s="157"/>
      <c r="KXG7" s="157"/>
      <c r="KXH7" s="157"/>
      <c r="KXI7" s="157"/>
      <c r="KXJ7" s="157"/>
      <c r="KXK7" s="157"/>
      <c r="KXL7" s="157"/>
      <c r="KXM7" s="157"/>
      <c r="KXN7" s="157"/>
      <c r="KXO7" s="157"/>
      <c r="KXP7" s="157"/>
      <c r="KXQ7" s="157"/>
      <c r="KXR7" s="157"/>
      <c r="KXS7" s="157"/>
      <c r="KXT7" s="157"/>
      <c r="KXU7" s="157"/>
      <c r="KXV7" s="157"/>
      <c r="KXW7" s="157"/>
      <c r="KXX7" s="157"/>
      <c r="KXY7" s="157"/>
      <c r="KXZ7" s="157"/>
      <c r="KYA7" s="157"/>
      <c r="KYB7" s="157"/>
      <c r="KYC7" s="157"/>
      <c r="KYD7" s="157"/>
      <c r="KYE7" s="157"/>
      <c r="KYF7" s="157"/>
      <c r="KYG7" s="157"/>
      <c r="KYH7" s="157"/>
      <c r="KYI7" s="157"/>
      <c r="KYJ7" s="157"/>
      <c r="KYK7" s="157"/>
      <c r="KYL7" s="157"/>
      <c r="KYM7" s="157"/>
      <c r="KYN7" s="157"/>
      <c r="KYO7" s="157"/>
      <c r="KYP7" s="157"/>
      <c r="KYQ7" s="157"/>
      <c r="KYR7" s="157"/>
      <c r="KYS7" s="157"/>
      <c r="KYT7" s="157"/>
      <c r="KYU7" s="157"/>
      <c r="KYV7" s="157"/>
      <c r="KYW7" s="157"/>
      <c r="KYX7" s="157"/>
      <c r="KYY7" s="157"/>
      <c r="KYZ7" s="157"/>
      <c r="KZA7" s="157"/>
      <c r="KZB7" s="157"/>
      <c r="KZC7" s="157"/>
      <c r="KZD7" s="157"/>
      <c r="KZE7" s="157"/>
      <c r="KZF7" s="157"/>
      <c r="KZG7" s="157"/>
      <c r="KZH7" s="157"/>
      <c r="KZI7" s="157"/>
      <c r="KZJ7" s="157"/>
      <c r="KZK7" s="157"/>
      <c r="KZL7" s="157"/>
      <c r="KZM7" s="157"/>
      <c r="KZN7" s="157"/>
      <c r="KZO7" s="157"/>
      <c r="KZP7" s="157"/>
      <c r="KZQ7" s="157"/>
      <c r="KZR7" s="157"/>
      <c r="KZS7" s="157"/>
      <c r="KZT7" s="157"/>
      <c r="KZU7" s="157"/>
      <c r="KZV7" s="157"/>
      <c r="KZW7" s="157"/>
      <c r="KZX7" s="157"/>
      <c r="KZY7" s="157"/>
      <c r="KZZ7" s="157"/>
      <c r="LAA7" s="157"/>
      <c r="LAB7" s="157"/>
      <c r="LAC7" s="157"/>
      <c r="LAD7" s="157"/>
      <c r="LAE7" s="157"/>
      <c r="LAF7" s="157"/>
      <c r="LAG7" s="157"/>
      <c r="LAH7" s="157"/>
      <c r="LAI7" s="157"/>
      <c r="LAJ7" s="157"/>
      <c r="LAK7" s="157"/>
      <c r="LAL7" s="157"/>
      <c r="LAM7" s="157"/>
      <c r="LAN7" s="157"/>
      <c r="LAO7" s="157"/>
      <c r="LAP7" s="157"/>
      <c r="LAQ7" s="157"/>
      <c r="LAR7" s="157"/>
      <c r="LAS7" s="157"/>
      <c r="LAT7" s="157"/>
      <c r="LAU7" s="157"/>
      <c r="LAV7" s="157"/>
      <c r="LAW7" s="157"/>
      <c r="LAX7" s="157"/>
      <c r="LAY7" s="157"/>
      <c r="LAZ7" s="157"/>
      <c r="LBA7" s="157"/>
      <c r="LBB7" s="157"/>
      <c r="LBC7" s="157"/>
      <c r="LBD7" s="157"/>
      <c r="LBE7" s="157"/>
      <c r="LBF7" s="157"/>
      <c r="LBG7" s="157"/>
      <c r="LBH7" s="157"/>
      <c r="LBI7" s="157"/>
      <c r="LBJ7" s="157"/>
      <c r="LBK7" s="157"/>
      <c r="LBL7" s="157"/>
      <c r="LBM7" s="157"/>
      <c r="LBN7" s="157"/>
      <c r="LBO7" s="157"/>
      <c r="LBP7" s="157"/>
      <c r="LBQ7" s="157"/>
      <c r="LBR7" s="157"/>
      <c r="LBS7" s="157"/>
      <c r="LBT7" s="157"/>
      <c r="LBU7" s="157"/>
      <c r="LBV7" s="157"/>
      <c r="LBW7" s="157"/>
      <c r="LBX7" s="157"/>
      <c r="LBY7" s="157"/>
      <c r="LBZ7" s="157"/>
      <c r="LCA7" s="157"/>
      <c r="LCB7" s="157"/>
      <c r="LCC7" s="157"/>
      <c r="LCD7" s="157"/>
      <c r="LCE7" s="157"/>
      <c r="LCF7" s="157"/>
      <c r="LCG7" s="157"/>
      <c r="LCH7" s="157"/>
      <c r="LCI7" s="157"/>
      <c r="LCJ7" s="157"/>
      <c r="LCK7" s="157"/>
      <c r="LCL7" s="157"/>
      <c r="LCM7" s="157"/>
      <c r="LCN7" s="157"/>
      <c r="LCO7" s="157"/>
      <c r="LCP7" s="157"/>
      <c r="LCQ7" s="157"/>
      <c r="LCR7" s="157"/>
      <c r="LCS7" s="157"/>
      <c r="LCT7" s="157"/>
      <c r="LCU7" s="157"/>
      <c r="LCV7" s="157"/>
      <c r="LCW7" s="157"/>
      <c r="LCX7" s="157"/>
      <c r="LCY7" s="157"/>
      <c r="LCZ7" s="157"/>
      <c r="LDA7" s="157"/>
      <c r="LDB7" s="157"/>
      <c r="LDC7" s="157"/>
      <c r="LDD7" s="157"/>
      <c r="LDE7" s="157"/>
      <c r="LDF7" s="157"/>
      <c r="LDG7" s="157"/>
      <c r="LDH7" s="157"/>
      <c r="LDI7" s="157"/>
      <c r="LDJ7" s="157"/>
      <c r="LDK7" s="157"/>
      <c r="LDL7" s="157"/>
      <c r="LDM7" s="157"/>
      <c r="LDN7" s="157"/>
      <c r="LDO7" s="157"/>
      <c r="LDP7" s="157"/>
      <c r="LDQ7" s="157"/>
      <c r="LDR7" s="157"/>
      <c r="LDS7" s="157"/>
      <c r="LDT7" s="157"/>
      <c r="LDU7" s="157"/>
      <c r="LDV7" s="157"/>
      <c r="LDW7" s="157"/>
      <c r="LDX7" s="157"/>
      <c r="LDY7" s="157"/>
      <c r="LDZ7" s="157"/>
      <c r="LEA7" s="157"/>
      <c r="LEB7" s="157"/>
      <c r="LEC7" s="157"/>
      <c r="LED7" s="157"/>
      <c r="LEE7" s="157"/>
      <c r="LEF7" s="157"/>
      <c r="LEG7" s="157"/>
      <c r="LEH7" s="157"/>
      <c r="LEI7" s="157"/>
      <c r="LEJ7" s="157"/>
      <c r="LEK7" s="157"/>
      <c r="LEL7" s="157"/>
      <c r="LEM7" s="157"/>
      <c r="LEN7" s="157"/>
      <c r="LEO7" s="157"/>
      <c r="LEP7" s="157"/>
      <c r="LEQ7" s="157"/>
      <c r="LER7" s="157"/>
      <c r="LES7" s="157"/>
      <c r="LET7" s="157"/>
      <c r="LEU7" s="157"/>
      <c r="LEV7" s="157"/>
      <c r="LEW7" s="157"/>
      <c r="LEX7" s="157"/>
      <c r="LEY7" s="157"/>
      <c r="LEZ7" s="157"/>
      <c r="LFA7" s="157"/>
      <c r="LFB7" s="157"/>
      <c r="LFC7" s="157"/>
      <c r="LFD7" s="157"/>
      <c r="LFE7" s="157"/>
      <c r="LFF7" s="157"/>
      <c r="LFG7" s="157"/>
      <c r="LFH7" s="157"/>
      <c r="LFI7" s="157"/>
      <c r="LFJ7" s="157"/>
      <c r="LFK7" s="157"/>
      <c r="LFL7" s="157"/>
      <c r="LFM7" s="157"/>
      <c r="LFN7" s="157"/>
      <c r="LFO7" s="157"/>
      <c r="LFP7" s="157"/>
      <c r="LFQ7" s="157"/>
      <c r="LFR7" s="157"/>
      <c r="LFS7" s="157"/>
      <c r="LFT7" s="157"/>
      <c r="LFU7" s="157"/>
      <c r="LFV7" s="157"/>
      <c r="LFW7" s="157"/>
      <c r="LFX7" s="157"/>
      <c r="LFY7" s="157"/>
      <c r="LFZ7" s="157"/>
      <c r="LGA7" s="157"/>
      <c r="LGB7" s="157"/>
      <c r="LGC7" s="157"/>
      <c r="LGD7" s="157"/>
      <c r="LGE7" s="157"/>
      <c r="LGF7" s="157"/>
      <c r="LGG7" s="157"/>
      <c r="LGH7" s="157"/>
      <c r="LGI7" s="157"/>
      <c r="LGJ7" s="157"/>
      <c r="LGK7" s="157"/>
      <c r="LGL7" s="157"/>
      <c r="LGM7" s="157"/>
      <c r="LGN7" s="157"/>
      <c r="LGO7" s="157"/>
      <c r="LGP7" s="157"/>
      <c r="LGQ7" s="157"/>
      <c r="LGR7" s="157"/>
      <c r="LGS7" s="157"/>
      <c r="LGT7" s="157"/>
      <c r="LGU7" s="157"/>
      <c r="LGV7" s="157"/>
      <c r="LGW7" s="157"/>
      <c r="LGX7" s="157"/>
      <c r="LGY7" s="157"/>
      <c r="LGZ7" s="157"/>
      <c r="LHA7" s="157"/>
      <c r="LHB7" s="157"/>
      <c r="LHC7" s="157"/>
      <c r="LHD7" s="157"/>
      <c r="LHE7" s="157"/>
      <c r="LHF7" s="157"/>
      <c r="LHG7" s="157"/>
      <c r="LHH7" s="157"/>
      <c r="LHI7" s="157"/>
      <c r="LHJ7" s="157"/>
      <c r="LHK7" s="157"/>
      <c r="LHL7" s="157"/>
      <c r="LHM7" s="157"/>
      <c r="LHN7" s="157"/>
      <c r="LHO7" s="157"/>
      <c r="LHP7" s="157"/>
      <c r="LHQ7" s="157"/>
      <c r="LHR7" s="157"/>
      <c r="LHS7" s="157"/>
      <c r="LHT7" s="157"/>
      <c r="LHU7" s="157"/>
      <c r="LHV7" s="157"/>
      <c r="LHW7" s="157"/>
      <c r="LHX7" s="157"/>
      <c r="LHY7" s="157"/>
      <c r="LHZ7" s="157"/>
      <c r="LIA7" s="157"/>
      <c r="LIB7" s="157"/>
      <c r="LIC7" s="157"/>
      <c r="LID7" s="157"/>
      <c r="LIE7" s="157"/>
      <c r="LIF7" s="157"/>
      <c r="LIG7" s="157"/>
      <c r="LIH7" s="157"/>
      <c r="LII7" s="157"/>
      <c r="LIJ7" s="157"/>
      <c r="LIK7" s="157"/>
      <c r="LIL7" s="157"/>
      <c r="LIM7" s="157"/>
      <c r="LIN7" s="157"/>
      <c r="LIO7" s="157"/>
      <c r="LIP7" s="157"/>
      <c r="LIQ7" s="157"/>
      <c r="LIR7" s="157"/>
      <c r="LIS7" s="157"/>
      <c r="LIT7" s="157"/>
      <c r="LIU7" s="157"/>
      <c r="LIV7" s="157"/>
      <c r="LIW7" s="157"/>
      <c r="LIX7" s="157"/>
      <c r="LIY7" s="157"/>
      <c r="LIZ7" s="157"/>
      <c r="LJA7" s="157"/>
      <c r="LJB7" s="157"/>
      <c r="LJC7" s="157"/>
      <c r="LJD7" s="157"/>
      <c r="LJE7" s="157"/>
      <c r="LJF7" s="157"/>
      <c r="LJG7" s="157"/>
      <c r="LJH7" s="157"/>
      <c r="LJI7" s="157"/>
      <c r="LJJ7" s="157"/>
      <c r="LJK7" s="157"/>
      <c r="LJL7" s="157"/>
      <c r="LJM7" s="157"/>
      <c r="LJN7" s="157"/>
      <c r="LJO7" s="157"/>
      <c r="LJP7" s="157"/>
      <c r="LJQ7" s="157"/>
      <c r="LJR7" s="157"/>
      <c r="LJS7" s="157"/>
      <c r="LJT7" s="157"/>
      <c r="LJU7" s="157"/>
      <c r="LJV7" s="157"/>
      <c r="LJW7" s="157"/>
      <c r="LJX7" s="157"/>
      <c r="LJY7" s="157"/>
      <c r="LJZ7" s="157"/>
      <c r="LKA7" s="157"/>
      <c r="LKB7" s="157"/>
      <c r="LKC7" s="157"/>
      <c r="LKD7" s="157"/>
      <c r="LKE7" s="157"/>
      <c r="LKF7" s="157"/>
      <c r="LKG7" s="157"/>
      <c r="LKH7" s="157"/>
      <c r="LKI7" s="157"/>
      <c r="LKJ7" s="157"/>
      <c r="LKK7" s="157"/>
      <c r="LKL7" s="157"/>
      <c r="LKM7" s="157"/>
      <c r="LKN7" s="157"/>
      <c r="LKO7" s="157"/>
      <c r="LKP7" s="157"/>
      <c r="LKQ7" s="157"/>
      <c r="LKR7" s="157"/>
      <c r="LKS7" s="157"/>
      <c r="LKT7" s="157"/>
      <c r="LKU7" s="157"/>
      <c r="LKV7" s="157"/>
      <c r="LKW7" s="157"/>
      <c r="LKX7" s="157"/>
      <c r="LKY7" s="157"/>
      <c r="LKZ7" s="157"/>
      <c r="LLA7" s="157"/>
      <c r="LLB7" s="157"/>
      <c r="LLC7" s="157"/>
      <c r="LLD7" s="157"/>
      <c r="LLE7" s="157"/>
      <c r="LLF7" s="157"/>
      <c r="LLG7" s="157"/>
      <c r="LLH7" s="157"/>
      <c r="LLI7" s="157"/>
      <c r="LLJ7" s="157"/>
      <c r="LLK7" s="157"/>
      <c r="LLL7" s="157"/>
      <c r="LLM7" s="157"/>
      <c r="LLN7" s="157"/>
      <c r="LLO7" s="157"/>
      <c r="LLP7" s="157"/>
      <c r="LLQ7" s="157"/>
      <c r="LLR7" s="157"/>
      <c r="LLS7" s="157"/>
      <c r="LLT7" s="157"/>
      <c r="LLU7" s="157"/>
      <c r="LLV7" s="157"/>
      <c r="LLW7" s="157"/>
      <c r="LLX7" s="157"/>
      <c r="LLY7" s="157"/>
      <c r="LLZ7" s="157"/>
      <c r="LMA7" s="157"/>
      <c r="LMB7" s="157"/>
      <c r="LMC7" s="157"/>
      <c r="LMD7" s="157"/>
      <c r="LME7" s="157"/>
      <c r="LMF7" s="157"/>
      <c r="LMG7" s="157"/>
      <c r="LMH7" s="157"/>
      <c r="LMI7" s="157"/>
      <c r="LMJ7" s="157"/>
      <c r="LMK7" s="157"/>
      <c r="LML7" s="157"/>
      <c r="LMM7" s="157"/>
      <c r="LMN7" s="157"/>
      <c r="LMO7" s="157"/>
      <c r="LMP7" s="157"/>
      <c r="LMQ7" s="157"/>
      <c r="LMR7" s="157"/>
      <c r="LMS7" s="157"/>
      <c r="LMT7" s="157"/>
      <c r="LMU7" s="157"/>
      <c r="LMV7" s="157"/>
      <c r="LMW7" s="157"/>
      <c r="LMX7" s="157"/>
      <c r="LMY7" s="157"/>
      <c r="LMZ7" s="157"/>
      <c r="LNA7" s="157"/>
      <c r="LNB7" s="157"/>
      <c r="LNC7" s="157"/>
      <c r="LND7" s="157"/>
      <c r="LNE7" s="157"/>
      <c r="LNF7" s="157"/>
      <c r="LNG7" s="157"/>
      <c r="LNH7" s="157"/>
      <c r="LNI7" s="157"/>
      <c r="LNJ7" s="157"/>
      <c r="LNK7" s="157"/>
      <c r="LNL7" s="157"/>
      <c r="LNM7" s="157"/>
      <c r="LNN7" s="157"/>
      <c r="LNO7" s="157"/>
      <c r="LNP7" s="157"/>
      <c r="LNQ7" s="157"/>
      <c r="LNR7" s="157"/>
      <c r="LNS7" s="157"/>
      <c r="LNT7" s="157"/>
      <c r="LNU7" s="157"/>
      <c r="LNV7" s="157"/>
      <c r="LNW7" s="157"/>
      <c r="LNX7" s="157"/>
      <c r="LNY7" s="157"/>
      <c r="LNZ7" s="157"/>
      <c r="LOA7" s="157"/>
      <c r="LOB7" s="157"/>
      <c r="LOC7" s="157"/>
      <c r="LOD7" s="157"/>
      <c r="LOE7" s="157"/>
      <c r="LOF7" s="157"/>
      <c r="LOG7" s="157"/>
      <c r="LOH7" s="157"/>
      <c r="LOI7" s="157"/>
      <c r="LOJ7" s="157"/>
      <c r="LOK7" s="157"/>
      <c r="LOL7" s="157"/>
      <c r="LOM7" s="157"/>
      <c r="LON7" s="157"/>
      <c r="LOO7" s="157"/>
      <c r="LOP7" s="157"/>
      <c r="LOQ7" s="157"/>
      <c r="LOR7" s="157"/>
      <c r="LOS7" s="157"/>
      <c r="LOT7" s="157"/>
      <c r="LOU7" s="157"/>
      <c r="LOV7" s="157"/>
      <c r="LOW7" s="157"/>
      <c r="LOX7" s="157"/>
      <c r="LOY7" s="157"/>
      <c r="LOZ7" s="157"/>
      <c r="LPA7" s="157"/>
      <c r="LPB7" s="157"/>
      <c r="LPC7" s="157"/>
      <c r="LPD7" s="157"/>
      <c r="LPE7" s="157"/>
      <c r="LPF7" s="157"/>
      <c r="LPG7" s="157"/>
      <c r="LPH7" s="157"/>
      <c r="LPI7" s="157"/>
      <c r="LPJ7" s="157"/>
      <c r="LPK7" s="157"/>
      <c r="LPL7" s="157"/>
      <c r="LPM7" s="157"/>
      <c r="LPN7" s="157"/>
      <c r="LPO7" s="157"/>
      <c r="LPP7" s="157"/>
      <c r="LPQ7" s="157"/>
      <c r="LPR7" s="157"/>
      <c r="LPS7" s="157"/>
      <c r="LPT7" s="157"/>
      <c r="LPU7" s="157"/>
      <c r="LPV7" s="157"/>
      <c r="LPW7" s="157"/>
      <c r="LPX7" s="157"/>
      <c r="LPY7" s="157"/>
      <c r="LPZ7" s="157"/>
      <c r="LQA7" s="157"/>
      <c r="LQB7" s="157"/>
      <c r="LQC7" s="157"/>
      <c r="LQD7" s="157"/>
      <c r="LQE7" s="157"/>
      <c r="LQF7" s="157"/>
      <c r="LQG7" s="157"/>
      <c r="LQH7" s="157"/>
      <c r="LQI7" s="157"/>
      <c r="LQJ7" s="157"/>
      <c r="LQK7" s="157"/>
      <c r="LQL7" s="157"/>
      <c r="LQM7" s="157"/>
      <c r="LQN7" s="157"/>
      <c r="LQO7" s="157"/>
      <c r="LQP7" s="157"/>
      <c r="LQQ7" s="157"/>
      <c r="LQR7" s="157"/>
      <c r="LQS7" s="157"/>
      <c r="LQT7" s="157"/>
      <c r="LQU7" s="157"/>
      <c r="LQV7" s="157"/>
      <c r="LQW7" s="157"/>
      <c r="LQX7" s="157"/>
      <c r="LQY7" s="157"/>
      <c r="LQZ7" s="157"/>
      <c r="LRA7" s="157"/>
      <c r="LRB7" s="157"/>
      <c r="LRC7" s="157"/>
      <c r="LRD7" s="157"/>
      <c r="LRE7" s="157"/>
      <c r="LRF7" s="157"/>
      <c r="LRG7" s="157"/>
      <c r="LRH7" s="157"/>
      <c r="LRI7" s="157"/>
      <c r="LRJ7" s="157"/>
      <c r="LRK7" s="157"/>
      <c r="LRL7" s="157"/>
      <c r="LRM7" s="157"/>
      <c r="LRN7" s="157"/>
      <c r="LRO7" s="157"/>
      <c r="LRP7" s="157"/>
      <c r="LRQ7" s="157"/>
      <c r="LRR7" s="157"/>
      <c r="LRS7" s="157"/>
      <c r="LRT7" s="157"/>
      <c r="LRU7" s="157"/>
      <c r="LRV7" s="157"/>
      <c r="LRW7" s="157"/>
      <c r="LRX7" s="157"/>
      <c r="LRY7" s="157"/>
      <c r="LRZ7" s="157"/>
      <c r="LSA7" s="157"/>
      <c r="LSB7" s="157"/>
      <c r="LSC7" s="157"/>
      <c r="LSD7" s="157"/>
      <c r="LSE7" s="157"/>
      <c r="LSF7" s="157"/>
      <c r="LSG7" s="157"/>
      <c r="LSH7" s="157"/>
      <c r="LSI7" s="157"/>
      <c r="LSJ7" s="157"/>
      <c r="LSK7" s="157"/>
      <c r="LSL7" s="157"/>
      <c r="LSM7" s="157"/>
      <c r="LSN7" s="157"/>
      <c r="LSO7" s="157"/>
      <c r="LSP7" s="157"/>
      <c r="LSQ7" s="157"/>
      <c r="LSR7" s="157"/>
      <c r="LSS7" s="157"/>
      <c r="LST7" s="157"/>
      <c r="LSU7" s="157"/>
      <c r="LSV7" s="157"/>
      <c r="LSW7" s="157"/>
      <c r="LSX7" s="157"/>
      <c r="LSY7" s="157"/>
      <c r="LSZ7" s="157"/>
      <c r="LTA7" s="157"/>
      <c r="LTB7" s="157"/>
      <c r="LTC7" s="157"/>
      <c r="LTD7" s="157"/>
      <c r="LTE7" s="157"/>
      <c r="LTF7" s="157"/>
      <c r="LTG7" s="157"/>
      <c r="LTH7" s="157"/>
      <c r="LTI7" s="157"/>
      <c r="LTJ7" s="157"/>
      <c r="LTK7" s="157"/>
      <c r="LTL7" s="157"/>
      <c r="LTM7" s="157"/>
      <c r="LTN7" s="157"/>
      <c r="LTO7" s="157"/>
      <c r="LTP7" s="157"/>
      <c r="LTQ7" s="157"/>
      <c r="LTR7" s="157"/>
      <c r="LTS7" s="157"/>
      <c r="LTT7" s="157"/>
      <c r="LTU7" s="157"/>
      <c r="LTV7" s="157"/>
      <c r="LTW7" s="157"/>
      <c r="LTX7" s="157"/>
      <c r="LTY7" s="157"/>
      <c r="LTZ7" s="157"/>
      <c r="LUA7" s="157"/>
      <c r="LUB7" s="157"/>
      <c r="LUC7" s="157"/>
      <c r="LUD7" s="157"/>
      <c r="LUE7" s="157"/>
      <c r="LUF7" s="157"/>
      <c r="LUG7" s="157"/>
      <c r="LUH7" s="157"/>
      <c r="LUI7" s="157"/>
      <c r="LUJ7" s="157"/>
      <c r="LUK7" s="157"/>
      <c r="LUL7" s="157"/>
      <c r="LUM7" s="157"/>
      <c r="LUN7" s="157"/>
      <c r="LUO7" s="157"/>
      <c r="LUP7" s="157"/>
      <c r="LUQ7" s="157"/>
      <c r="LUR7" s="157"/>
      <c r="LUS7" s="157"/>
      <c r="LUT7" s="157"/>
      <c r="LUU7" s="157"/>
      <c r="LUV7" s="157"/>
      <c r="LUW7" s="157"/>
      <c r="LUX7" s="157"/>
      <c r="LUY7" s="157"/>
      <c r="LUZ7" s="157"/>
      <c r="LVA7" s="157"/>
      <c r="LVB7" s="157"/>
      <c r="LVC7" s="157"/>
      <c r="LVD7" s="157"/>
      <c r="LVE7" s="157"/>
      <c r="LVF7" s="157"/>
      <c r="LVG7" s="157"/>
      <c r="LVH7" s="157"/>
      <c r="LVI7" s="157"/>
      <c r="LVJ7" s="157"/>
      <c r="LVK7" s="157"/>
      <c r="LVL7" s="157"/>
      <c r="LVM7" s="157"/>
      <c r="LVN7" s="157"/>
      <c r="LVO7" s="157"/>
      <c r="LVP7" s="157"/>
      <c r="LVQ7" s="157"/>
      <c r="LVR7" s="157"/>
      <c r="LVS7" s="157"/>
      <c r="LVT7" s="157"/>
      <c r="LVU7" s="157"/>
      <c r="LVV7" s="157"/>
      <c r="LVW7" s="157"/>
      <c r="LVX7" s="157"/>
      <c r="LVY7" s="157"/>
      <c r="LVZ7" s="157"/>
      <c r="LWA7" s="157"/>
      <c r="LWB7" s="157"/>
      <c r="LWC7" s="157"/>
      <c r="LWD7" s="157"/>
      <c r="LWE7" s="157"/>
      <c r="LWF7" s="157"/>
      <c r="LWG7" s="157"/>
      <c r="LWH7" s="157"/>
      <c r="LWI7" s="157"/>
      <c r="LWJ7" s="157"/>
      <c r="LWK7" s="157"/>
      <c r="LWL7" s="157"/>
      <c r="LWM7" s="157"/>
      <c r="LWN7" s="157"/>
      <c r="LWO7" s="157"/>
      <c r="LWP7" s="157"/>
      <c r="LWQ7" s="157"/>
      <c r="LWR7" s="157"/>
      <c r="LWS7" s="157"/>
      <c r="LWT7" s="157"/>
      <c r="LWU7" s="157"/>
      <c r="LWV7" s="157"/>
      <c r="LWW7" s="157"/>
      <c r="LWX7" s="157"/>
      <c r="LWY7" s="157"/>
      <c r="LWZ7" s="157"/>
      <c r="LXA7" s="157"/>
      <c r="LXB7" s="157"/>
      <c r="LXC7" s="157"/>
      <c r="LXD7" s="157"/>
      <c r="LXE7" s="157"/>
      <c r="LXF7" s="157"/>
      <c r="LXG7" s="157"/>
      <c r="LXH7" s="157"/>
      <c r="LXI7" s="157"/>
      <c r="LXJ7" s="157"/>
      <c r="LXK7" s="157"/>
      <c r="LXL7" s="157"/>
      <c r="LXM7" s="157"/>
      <c r="LXN7" s="157"/>
      <c r="LXO7" s="157"/>
      <c r="LXP7" s="157"/>
      <c r="LXQ7" s="157"/>
      <c r="LXR7" s="157"/>
      <c r="LXS7" s="157"/>
      <c r="LXT7" s="157"/>
      <c r="LXU7" s="157"/>
      <c r="LXV7" s="157"/>
      <c r="LXW7" s="157"/>
      <c r="LXX7" s="157"/>
      <c r="LXY7" s="157"/>
      <c r="LXZ7" s="157"/>
      <c r="LYA7" s="157"/>
      <c r="LYB7" s="157"/>
      <c r="LYC7" s="157"/>
      <c r="LYD7" s="157"/>
      <c r="LYE7" s="157"/>
      <c r="LYF7" s="157"/>
      <c r="LYG7" s="157"/>
      <c r="LYH7" s="157"/>
      <c r="LYI7" s="157"/>
      <c r="LYJ7" s="157"/>
      <c r="LYK7" s="157"/>
      <c r="LYL7" s="157"/>
      <c r="LYM7" s="157"/>
      <c r="LYN7" s="157"/>
      <c r="LYO7" s="157"/>
      <c r="LYP7" s="157"/>
      <c r="LYQ7" s="157"/>
      <c r="LYR7" s="157"/>
      <c r="LYS7" s="157"/>
      <c r="LYT7" s="157"/>
      <c r="LYU7" s="157"/>
      <c r="LYV7" s="157"/>
      <c r="LYW7" s="157"/>
      <c r="LYX7" s="157"/>
      <c r="LYY7" s="157"/>
      <c r="LYZ7" s="157"/>
      <c r="LZA7" s="157"/>
      <c r="LZB7" s="157"/>
      <c r="LZC7" s="157"/>
      <c r="LZD7" s="157"/>
      <c r="LZE7" s="157"/>
      <c r="LZF7" s="157"/>
      <c r="LZG7" s="157"/>
      <c r="LZH7" s="157"/>
      <c r="LZI7" s="157"/>
      <c r="LZJ7" s="157"/>
      <c r="LZK7" s="157"/>
      <c r="LZL7" s="157"/>
      <c r="LZM7" s="157"/>
      <c r="LZN7" s="157"/>
      <c r="LZO7" s="157"/>
      <c r="LZP7" s="157"/>
      <c r="LZQ7" s="157"/>
      <c r="LZR7" s="157"/>
      <c r="LZS7" s="157"/>
      <c r="LZT7" s="157"/>
      <c r="LZU7" s="157"/>
      <c r="LZV7" s="157"/>
      <c r="LZW7" s="157"/>
      <c r="LZX7" s="157"/>
      <c r="LZY7" s="157"/>
      <c r="LZZ7" s="157"/>
      <c r="MAA7" s="157"/>
      <c r="MAB7" s="157"/>
      <c r="MAC7" s="157"/>
      <c r="MAD7" s="157"/>
      <c r="MAE7" s="157"/>
      <c r="MAF7" s="157"/>
      <c r="MAG7" s="157"/>
      <c r="MAH7" s="157"/>
      <c r="MAI7" s="157"/>
      <c r="MAJ7" s="157"/>
      <c r="MAK7" s="157"/>
      <c r="MAL7" s="157"/>
      <c r="MAM7" s="157"/>
      <c r="MAN7" s="157"/>
      <c r="MAO7" s="157"/>
      <c r="MAP7" s="157"/>
      <c r="MAQ7" s="157"/>
      <c r="MAR7" s="157"/>
      <c r="MAS7" s="157"/>
      <c r="MAT7" s="157"/>
      <c r="MAU7" s="157"/>
      <c r="MAV7" s="157"/>
      <c r="MAW7" s="157"/>
      <c r="MAX7" s="157"/>
      <c r="MAY7" s="157"/>
      <c r="MAZ7" s="157"/>
      <c r="MBA7" s="157"/>
      <c r="MBB7" s="157"/>
      <c r="MBC7" s="157"/>
      <c r="MBD7" s="157"/>
      <c r="MBE7" s="157"/>
      <c r="MBF7" s="157"/>
      <c r="MBG7" s="157"/>
      <c r="MBH7" s="157"/>
      <c r="MBI7" s="157"/>
      <c r="MBJ7" s="157"/>
      <c r="MBK7" s="157"/>
      <c r="MBL7" s="157"/>
      <c r="MBM7" s="157"/>
      <c r="MBN7" s="157"/>
      <c r="MBO7" s="157"/>
      <c r="MBP7" s="157"/>
      <c r="MBQ7" s="157"/>
      <c r="MBR7" s="157"/>
      <c r="MBS7" s="157"/>
      <c r="MBT7" s="157"/>
      <c r="MBU7" s="157"/>
      <c r="MBV7" s="157"/>
      <c r="MBW7" s="157"/>
      <c r="MBX7" s="157"/>
      <c r="MBY7" s="157"/>
      <c r="MBZ7" s="157"/>
      <c r="MCA7" s="157"/>
      <c r="MCB7" s="157"/>
      <c r="MCC7" s="157"/>
      <c r="MCD7" s="157"/>
      <c r="MCE7" s="157"/>
      <c r="MCF7" s="157"/>
      <c r="MCG7" s="157"/>
      <c r="MCH7" s="157"/>
      <c r="MCI7" s="157"/>
      <c r="MCJ7" s="157"/>
      <c r="MCK7" s="157"/>
      <c r="MCL7" s="157"/>
      <c r="MCM7" s="157"/>
      <c r="MCN7" s="157"/>
      <c r="MCO7" s="157"/>
      <c r="MCP7" s="157"/>
      <c r="MCQ7" s="157"/>
      <c r="MCR7" s="157"/>
      <c r="MCS7" s="157"/>
      <c r="MCT7" s="157"/>
      <c r="MCU7" s="157"/>
      <c r="MCV7" s="157"/>
      <c r="MCW7" s="157"/>
      <c r="MCX7" s="157"/>
      <c r="MCY7" s="157"/>
      <c r="MCZ7" s="157"/>
      <c r="MDA7" s="157"/>
      <c r="MDB7" s="157"/>
      <c r="MDC7" s="157"/>
      <c r="MDD7" s="157"/>
      <c r="MDE7" s="157"/>
      <c r="MDF7" s="157"/>
      <c r="MDG7" s="157"/>
      <c r="MDH7" s="157"/>
      <c r="MDI7" s="157"/>
      <c r="MDJ7" s="157"/>
      <c r="MDK7" s="157"/>
      <c r="MDL7" s="157"/>
      <c r="MDM7" s="157"/>
      <c r="MDN7" s="157"/>
      <c r="MDO7" s="157"/>
      <c r="MDP7" s="157"/>
      <c r="MDQ7" s="157"/>
      <c r="MDR7" s="157"/>
      <c r="MDS7" s="157"/>
      <c r="MDT7" s="157"/>
      <c r="MDU7" s="157"/>
      <c r="MDV7" s="157"/>
      <c r="MDW7" s="157"/>
      <c r="MDX7" s="157"/>
      <c r="MDY7" s="157"/>
      <c r="MDZ7" s="157"/>
      <c r="MEA7" s="157"/>
      <c r="MEB7" s="157"/>
      <c r="MEC7" s="157"/>
      <c r="MED7" s="157"/>
      <c r="MEE7" s="157"/>
      <c r="MEF7" s="157"/>
      <c r="MEG7" s="157"/>
      <c r="MEH7" s="157"/>
      <c r="MEI7" s="157"/>
      <c r="MEJ7" s="157"/>
      <c r="MEK7" s="157"/>
      <c r="MEL7" s="157"/>
      <c r="MEM7" s="157"/>
      <c r="MEN7" s="157"/>
      <c r="MEO7" s="157"/>
      <c r="MEP7" s="157"/>
      <c r="MEQ7" s="157"/>
      <c r="MER7" s="157"/>
      <c r="MES7" s="157"/>
      <c r="MET7" s="157"/>
      <c r="MEU7" s="157"/>
      <c r="MEV7" s="157"/>
      <c r="MEW7" s="157"/>
      <c r="MEX7" s="157"/>
      <c r="MEY7" s="157"/>
      <c r="MEZ7" s="157"/>
      <c r="MFA7" s="157"/>
      <c r="MFB7" s="157"/>
      <c r="MFC7" s="157"/>
      <c r="MFD7" s="157"/>
      <c r="MFE7" s="157"/>
      <c r="MFF7" s="157"/>
      <c r="MFG7" s="157"/>
      <c r="MFH7" s="157"/>
      <c r="MFI7" s="157"/>
      <c r="MFJ7" s="157"/>
      <c r="MFK7" s="157"/>
      <c r="MFL7" s="157"/>
      <c r="MFM7" s="157"/>
      <c r="MFN7" s="157"/>
      <c r="MFO7" s="157"/>
      <c r="MFP7" s="157"/>
      <c r="MFQ7" s="157"/>
      <c r="MFR7" s="157"/>
      <c r="MFS7" s="157"/>
      <c r="MFT7" s="157"/>
      <c r="MFU7" s="157"/>
      <c r="MFV7" s="157"/>
      <c r="MFW7" s="157"/>
      <c r="MFX7" s="157"/>
      <c r="MFY7" s="157"/>
      <c r="MFZ7" s="157"/>
      <c r="MGA7" s="157"/>
      <c r="MGB7" s="157"/>
      <c r="MGC7" s="157"/>
      <c r="MGD7" s="157"/>
      <c r="MGE7" s="157"/>
      <c r="MGF7" s="157"/>
      <c r="MGG7" s="157"/>
      <c r="MGH7" s="157"/>
      <c r="MGI7" s="157"/>
      <c r="MGJ7" s="157"/>
      <c r="MGK7" s="157"/>
      <c r="MGL7" s="157"/>
      <c r="MGM7" s="157"/>
      <c r="MGN7" s="157"/>
      <c r="MGO7" s="157"/>
      <c r="MGP7" s="157"/>
      <c r="MGQ7" s="157"/>
      <c r="MGR7" s="157"/>
      <c r="MGS7" s="157"/>
      <c r="MGT7" s="157"/>
      <c r="MGU7" s="157"/>
      <c r="MGV7" s="157"/>
      <c r="MGW7" s="157"/>
      <c r="MGX7" s="157"/>
      <c r="MGY7" s="157"/>
      <c r="MGZ7" s="157"/>
      <c r="MHA7" s="157"/>
      <c r="MHB7" s="157"/>
      <c r="MHC7" s="157"/>
      <c r="MHD7" s="157"/>
      <c r="MHE7" s="157"/>
      <c r="MHF7" s="157"/>
      <c r="MHG7" s="157"/>
      <c r="MHH7" s="157"/>
      <c r="MHI7" s="157"/>
      <c r="MHJ7" s="157"/>
      <c r="MHK7" s="157"/>
      <c r="MHL7" s="157"/>
      <c r="MHM7" s="157"/>
      <c r="MHN7" s="157"/>
      <c r="MHO7" s="157"/>
      <c r="MHP7" s="157"/>
      <c r="MHQ7" s="157"/>
      <c r="MHR7" s="157"/>
      <c r="MHS7" s="157"/>
      <c r="MHT7" s="157"/>
      <c r="MHU7" s="157"/>
      <c r="MHV7" s="157"/>
      <c r="MHW7" s="157"/>
      <c r="MHX7" s="157"/>
      <c r="MHY7" s="157"/>
      <c r="MHZ7" s="157"/>
      <c r="MIA7" s="157"/>
      <c r="MIB7" s="157"/>
      <c r="MIC7" s="157"/>
      <c r="MID7" s="157"/>
      <c r="MIE7" s="157"/>
      <c r="MIF7" s="157"/>
      <c r="MIG7" s="157"/>
      <c r="MIH7" s="157"/>
      <c r="MII7" s="157"/>
      <c r="MIJ7" s="157"/>
      <c r="MIK7" s="157"/>
      <c r="MIL7" s="157"/>
      <c r="MIM7" s="157"/>
      <c r="MIN7" s="157"/>
      <c r="MIO7" s="157"/>
      <c r="MIP7" s="157"/>
      <c r="MIQ7" s="157"/>
      <c r="MIR7" s="157"/>
      <c r="MIS7" s="157"/>
      <c r="MIT7" s="157"/>
      <c r="MIU7" s="157"/>
      <c r="MIV7" s="157"/>
      <c r="MIW7" s="157"/>
      <c r="MIX7" s="157"/>
      <c r="MIY7" s="157"/>
      <c r="MIZ7" s="157"/>
      <c r="MJA7" s="157"/>
      <c r="MJB7" s="157"/>
      <c r="MJC7" s="157"/>
      <c r="MJD7" s="157"/>
      <c r="MJE7" s="157"/>
      <c r="MJF7" s="157"/>
      <c r="MJG7" s="157"/>
      <c r="MJH7" s="157"/>
      <c r="MJI7" s="157"/>
      <c r="MJJ7" s="157"/>
      <c r="MJK7" s="157"/>
      <c r="MJL7" s="157"/>
      <c r="MJM7" s="157"/>
      <c r="MJN7" s="157"/>
      <c r="MJO7" s="157"/>
      <c r="MJP7" s="157"/>
      <c r="MJQ7" s="157"/>
      <c r="MJR7" s="157"/>
      <c r="MJS7" s="157"/>
      <c r="MJT7" s="157"/>
      <c r="MJU7" s="157"/>
      <c r="MJV7" s="157"/>
      <c r="MJW7" s="157"/>
      <c r="MJX7" s="157"/>
      <c r="MJY7" s="157"/>
      <c r="MJZ7" s="157"/>
      <c r="MKA7" s="157"/>
      <c r="MKB7" s="157"/>
      <c r="MKC7" s="157"/>
      <c r="MKD7" s="157"/>
      <c r="MKE7" s="157"/>
      <c r="MKF7" s="157"/>
      <c r="MKG7" s="157"/>
      <c r="MKH7" s="157"/>
      <c r="MKI7" s="157"/>
      <c r="MKJ7" s="157"/>
      <c r="MKK7" s="157"/>
      <c r="MKL7" s="157"/>
      <c r="MKM7" s="157"/>
      <c r="MKN7" s="157"/>
      <c r="MKO7" s="157"/>
      <c r="MKP7" s="157"/>
      <c r="MKQ7" s="157"/>
      <c r="MKR7" s="157"/>
      <c r="MKS7" s="157"/>
      <c r="MKT7" s="157"/>
      <c r="MKU7" s="157"/>
      <c r="MKV7" s="157"/>
      <c r="MKW7" s="157"/>
      <c r="MKX7" s="157"/>
      <c r="MKY7" s="157"/>
      <c r="MKZ7" s="157"/>
      <c r="MLA7" s="157"/>
      <c r="MLB7" s="157"/>
      <c r="MLC7" s="157"/>
      <c r="MLD7" s="157"/>
      <c r="MLE7" s="157"/>
      <c r="MLF7" s="157"/>
      <c r="MLG7" s="157"/>
      <c r="MLH7" s="157"/>
      <c r="MLI7" s="157"/>
      <c r="MLJ7" s="157"/>
      <c r="MLK7" s="157"/>
      <c r="MLL7" s="157"/>
      <c r="MLM7" s="157"/>
      <c r="MLN7" s="157"/>
      <c r="MLO7" s="157"/>
      <c r="MLP7" s="157"/>
      <c r="MLQ7" s="157"/>
      <c r="MLR7" s="157"/>
      <c r="MLS7" s="157"/>
      <c r="MLT7" s="157"/>
      <c r="MLU7" s="157"/>
      <c r="MLV7" s="157"/>
      <c r="MLW7" s="157"/>
      <c r="MLX7" s="157"/>
      <c r="MLY7" s="157"/>
      <c r="MLZ7" s="157"/>
      <c r="MMA7" s="157"/>
      <c r="MMB7" s="157"/>
      <c r="MMC7" s="157"/>
      <c r="MMD7" s="157"/>
      <c r="MME7" s="157"/>
      <c r="MMF7" s="157"/>
      <c r="MMG7" s="157"/>
      <c r="MMH7" s="157"/>
      <c r="MMI7" s="157"/>
      <c r="MMJ7" s="157"/>
      <c r="MMK7" s="157"/>
      <c r="MML7" s="157"/>
      <c r="MMM7" s="157"/>
      <c r="MMN7" s="157"/>
      <c r="MMO7" s="157"/>
      <c r="MMP7" s="157"/>
      <c r="MMQ7" s="157"/>
      <c r="MMR7" s="157"/>
      <c r="MMS7" s="157"/>
      <c r="MMT7" s="157"/>
      <c r="MMU7" s="157"/>
      <c r="MMV7" s="157"/>
      <c r="MMW7" s="157"/>
      <c r="MMX7" s="157"/>
      <c r="MMY7" s="157"/>
      <c r="MMZ7" s="157"/>
      <c r="MNA7" s="157"/>
      <c r="MNB7" s="157"/>
      <c r="MNC7" s="157"/>
      <c r="MND7" s="157"/>
      <c r="MNE7" s="157"/>
      <c r="MNF7" s="157"/>
      <c r="MNG7" s="157"/>
      <c r="MNH7" s="157"/>
      <c r="MNI7" s="157"/>
      <c r="MNJ7" s="157"/>
      <c r="MNK7" s="157"/>
      <c r="MNL7" s="157"/>
      <c r="MNM7" s="157"/>
      <c r="MNN7" s="157"/>
      <c r="MNO7" s="157"/>
      <c r="MNP7" s="157"/>
      <c r="MNQ7" s="157"/>
      <c r="MNR7" s="157"/>
      <c r="MNS7" s="157"/>
      <c r="MNT7" s="157"/>
      <c r="MNU7" s="157"/>
      <c r="MNV7" s="157"/>
      <c r="MNW7" s="157"/>
      <c r="MNX7" s="157"/>
      <c r="MNY7" s="157"/>
      <c r="MNZ7" s="157"/>
      <c r="MOA7" s="157"/>
      <c r="MOB7" s="157"/>
      <c r="MOC7" s="157"/>
      <c r="MOD7" s="157"/>
      <c r="MOE7" s="157"/>
      <c r="MOF7" s="157"/>
      <c r="MOG7" s="157"/>
      <c r="MOH7" s="157"/>
      <c r="MOI7" s="157"/>
      <c r="MOJ7" s="157"/>
      <c r="MOK7" s="157"/>
      <c r="MOL7" s="157"/>
      <c r="MOM7" s="157"/>
      <c r="MON7" s="157"/>
      <c r="MOO7" s="157"/>
      <c r="MOP7" s="157"/>
      <c r="MOQ7" s="157"/>
      <c r="MOR7" s="157"/>
      <c r="MOS7" s="157"/>
      <c r="MOT7" s="157"/>
      <c r="MOU7" s="157"/>
      <c r="MOV7" s="157"/>
      <c r="MOW7" s="157"/>
      <c r="MOX7" s="157"/>
      <c r="MOY7" s="157"/>
      <c r="MOZ7" s="157"/>
      <c r="MPA7" s="157"/>
      <c r="MPB7" s="157"/>
      <c r="MPC7" s="157"/>
      <c r="MPD7" s="157"/>
      <c r="MPE7" s="157"/>
      <c r="MPF7" s="157"/>
      <c r="MPG7" s="157"/>
      <c r="MPH7" s="157"/>
      <c r="MPI7" s="157"/>
      <c r="MPJ7" s="157"/>
      <c r="MPK7" s="157"/>
      <c r="MPL7" s="157"/>
      <c r="MPM7" s="157"/>
      <c r="MPN7" s="157"/>
      <c r="MPO7" s="157"/>
      <c r="MPP7" s="157"/>
      <c r="MPQ7" s="157"/>
      <c r="MPR7" s="157"/>
      <c r="MPS7" s="157"/>
      <c r="MPT7" s="157"/>
      <c r="MPU7" s="157"/>
      <c r="MPV7" s="157"/>
      <c r="MPW7" s="157"/>
      <c r="MPX7" s="157"/>
      <c r="MPY7" s="157"/>
      <c r="MPZ7" s="157"/>
      <c r="MQA7" s="157"/>
      <c r="MQB7" s="157"/>
      <c r="MQC7" s="157"/>
      <c r="MQD7" s="157"/>
      <c r="MQE7" s="157"/>
      <c r="MQF7" s="157"/>
      <c r="MQG7" s="157"/>
      <c r="MQH7" s="157"/>
      <c r="MQI7" s="157"/>
      <c r="MQJ7" s="157"/>
      <c r="MQK7" s="157"/>
      <c r="MQL7" s="157"/>
      <c r="MQM7" s="157"/>
      <c r="MQN7" s="157"/>
      <c r="MQO7" s="157"/>
      <c r="MQP7" s="157"/>
      <c r="MQQ7" s="157"/>
      <c r="MQR7" s="157"/>
      <c r="MQS7" s="157"/>
      <c r="MQT7" s="157"/>
      <c r="MQU7" s="157"/>
      <c r="MQV7" s="157"/>
      <c r="MQW7" s="157"/>
      <c r="MQX7" s="157"/>
      <c r="MQY7" s="157"/>
      <c r="MQZ7" s="157"/>
      <c r="MRA7" s="157"/>
      <c r="MRB7" s="157"/>
      <c r="MRC7" s="157"/>
      <c r="MRD7" s="157"/>
      <c r="MRE7" s="157"/>
      <c r="MRF7" s="157"/>
      <c r="MRG7" s="157"/>
      <c r="MRH7" s="157"/>
      <c r="MRI7" s="157"/>
      <c r="MRJ7" s="157"/>
      <c r="MRK7" s="157"/>
      <c r="MRL7" s="157"/>
      <c r="MRM7" s="157"/>
      <c r="MRN7" s="157"/>
      <c r="MRO7" s="157"/>
      <c r="MRP7" s="157"/>
      <c r="MRQ7" s="157"/>
      <c r="MRR7" s="157"/>
      <c r="MRS7" s="157"/>
      <c r="MRT7" s="157"/>
      <c r="MRU7" s="157"/>
      <c r="MRV7" s="157"/>
      <c r="MRW7" s="157"/>
      <c r="MRX7" s="157"/>
      <c r="MRY7" s="157"/>
      <c r="MRZ7" s="157"/>
      <c r="MSA7" s="157"/>
      <c r="MSB7" s="157"/>
      <c r="MSC7" s="157"/>
      <c r="MSD7" s="157"/>
      <c r="MSE7" s="157"/>
      <c r="MSF7" s="157"/>
      <c r="MSG7" s="157"/>
      <c r="MSH7" s="157"/>
      <c r="MSI7" s="157"/>
      <c r="MSJ7" s="157"/>
      <c r="MSK7" s="157"/>
      <c r="MSL7" s="157"/>
      <c r="MSM7" s="157"/>
      <c r="MSN7" s="157"/>
      <c r="MSO7" s="157"/>
      <c r="MSP7" s="157"/>
      <c r="MSQ7" s="157"/>
      <c r="MSR7" s="157"/>
      <c r="MSS7" s="157"/>
      <c r="MST7" s="157"/>
      <c r="MSU7" s="157"/>
      <c r="MSV7" s="157"/>
      <c r="MSW7" s="157"/>
      <c r="MSX7" s="157"/>
      <c r="MSY7" s="157"/>
      <c r="MSZ7" s="157"/>
      <c r="MTA7" s="157"/>
      <c r="MTB7" s="157"/>
      <c r="MTC7" s="157"/>
      <c r="MTD7" s="157"/>
      <c r="MTE7" s="157"/>
      <c r="MTF7" s="157"/>
      <c r="MTG7" s="157"/>
      <c r="MTH7" s="157"/>
      <c r="MTI7" s="157"/>
      <c r="MTJ7" s="157"/>
      <c r="MTK7" s="157"/>
      <c r="MTL7" s="157"/>
      <c r="MTM7" s="157"/>
      <c r="MTN7" s="157"/>
      <c r="MTO7" s="157"/>
      <c r="MTP7" s="157"/>
      <c r="MTQ7" s="157"/>
      <c r="MTR7" s="157"/>
      <c r="MTS7" s="157"/>
      <c r="MTT7" s="157"/>
      <c r="MTU7" s="157"/>
      <c r="MTV7" s="157"/>
      <c r="MTW7" s="157"/>
      <c r="MTX7" s="157"/>
      <c r="MTY7" s="157"/>
      <c r="MTZ7" s="157"/>
      <c r="MUA7" s="157"/>
      <c r="MUB7" s="157"/>
      <c r="MUC7" s="157"/>
      <c r="MUD7" s="157"/>
      <c r="MUE7" s="157"/>
      <c r="MUF7" s="157"/>
      <c r="MUG7" s="157"/>
      <c r="MUH7" s="157"/>
      <c r="MUI7" s="157"/>
      <c r="MUJ7" s="157"/>
      <c r="MUK7" s="157"/>
      <c r="MUL7" s="157"/>
      <c r="MUM7" s="157"/>
      <c r="MUN7" s="157"/>
      <c r="MUO7" s="157"/>
      <c r="MUP7" s="157"/>
      <c r="MUQ7" s="157"/>
      <c r="MUR7" s="157"/>
      <c r="MUS7" s="157"/>
      <c r="MUT7" s="157"/>
      <c r="MUU7" s="157"/>
      <c r="MUV7" s="157"/>
      <c r="MUW7" s="157"/>
      <c r="MUX7" s="157"/>
      <c r="MUY7" s="157"/>
      <c r="MUZ7" s="157"/>
      <c r="MVA7" s="157"/>
      <c r="MVB7" s="157"/>
      <c r="MVC7" s="157"/>
      <c r="MVD7" s="157"/>
      <c r="MVE7" s="157"/>
      <c r="MVF7" s="157"/>
      <c r="MVG7" s="157"/>
      <c r="MVH7" s="157"/>
      <c r="MVI7" s="157"/>
      <c r="MVJ7" s="157"/>
      <c r="MVK7" s="157"/>
      <c r="MVL7" s="157"/>
      <c r="MVM7" s="157"/>
      <c r="MVN7" s="157"/>
      <c r="MVO7" s="157"/>
      <c r="MVP7" s="157"/>
      <c r="MVQ7" s="157"/>
      <c r="MVR7" s="157"/>
      <c r="MVS7" s="157"/>
      <c r="MVT7" s="157"/>
      <c r="MVU7" s="157"/>
      <c r="MVV7" s="157"/>
      <c r="MVW7" s="157"/>
      <c r="MVX7" s="157"/>
      <c r="MVY7" s="157"/>
      <c r="MVZ7" s="157"/>
      <c r="MWA7" s="157"/>
      <c r="MWB7" s="157"/>
      <c r="MWC7" s="157"/>
      <c r="MWD7" s="157"/>
      <c r="MWE7" s="157"/>
      <c r="MWF7" s="157"/>
      <c r="MWG7" s="157"/>
      <c r="MWH7" s="157"/>
      <c r="MWI7" s="157"/>
      <c r="MWJ7" s="157"/>
      <c r="MWK7" s="157"/>
      <c r="MWL7" s="157"/>
      <c r="MWM7" s="157"/>
      <c r="MWN7" s="157"/>
      <c r="MWO7" s="157"/>
      <c r="MWP7" s="157"/>
      <c r="MWQ7" s="157"/>
      <c r="MWR7" s="157"/>
      <c r="MWS7" s="157"/>
      <c r="MWT7" s="157"/>
      <c r="MWU7" s="157"/>
      <c r="MWV7" s="157"/>
      <c r="MWW7" s="157"/>
      <c r="MWX7" s="157"/>
      <c r="MWY7" s="157"/>
      <c r="MWZ7" s="157"/>
      <c r="MXA7" s="157"/>
      <c r="MXB7" s="157"/>
      <c r="MXC7" s="157"/>
      <c r="MXD7" s="157"/>
      <c r="MXE7" s="157"/>
      <c r="MXF7" s="157"/>
      <c r="MXG7" s="157"/>
      <c r="MXH7" s="157"/>
      <c r="MXI7" s="157"/>
      <c r="MXJ7" s="157"/>
      <c r="MXK7" s="157"/>
      <c r="MXL7" s="157"/>
      <c r="MXM7" s="157"/>
      <c r="MXN7" s="157"/>
      <c r="MXO7" s="157"/>
      <c r="MXP7" s="157"/>
      <c r="MXQ7" s="157"/>
      <c r="MXR7" s="157"/>
      <c r="MXS7" s="157"/>
      <c r="MXT7" s="157"/>
      <c r="MXU7" s="157"/>
      <c r="MXV7" s="157"/>
      <c r="MXW7" s="157"/>
      <c r="MXX7" s="157"/>
      <c r="MXY7" s="157"/>
      <c r="MXZ7" s="157"/>
      <c r="MYA7" s="157"/>
      <c r="MYB7" s="157"/>
      <c r="MYC7" s="157"/>
      <c r="MYD7" s="157"/>
      <c r="MYE7" s="157"/>
      <c r="MYF7" s="157"/>
      <c r="MYG7" s="157"/>
      <c r="MYH7" s="157"/>
      <c r="MYI7" s="157"/>
      <c r="MYJ7" s="157"/>
      <c r="MYK7" s="157"/>
      <c r="MYL7" s="157"/>
      <c r="MYM7" s="157"/>
      <c r="MYN7" s="157"/>
      <c r="MYO7" s="157"/>
      <c r="MYP7" s="157"/>
      <c r="MYQ7" s="157"/>
      <c r="MYR7" s="157"/>
      <c r="MYS7" s="157"/>
      <c r="MYT7" s="157"/>
      <c r="MYU7" s="157"/>
      <c r="MYV7" s="157"/>
      <c r="MYW7" s="157"/>
      <c r="MYX7" s="157"/>
      <c r="MYY7" s="157"/>
      <c r="MYZ7" s="157"/>
      <c r="MZA7" s="157"/>
      <c r="MZB7" s="157"/>
      <c r="MZC7" s="157"/>
      <c r="MZD7" s="157"/>
      <c r="MZE7" s="157"/>
      <c r="MZF7" s="157"/>
      <c r="MZG7" s="157"/>
      <c r="MZH7" s="157"/>
      <c r="MZI7" s="157"/>
      <c r="MZJ7" s="157"/>
      <c r="MZK7" s="157"/>
      <c r="MZL7" s="157"/>
      <c r="MZM7" s="157"/>
      <c r="MZN7" s="157"/>
      <c r="MZO7" s="157"/>
      <c r="MZP7" s="157"/>
      <c r="MZQ7" s="157"/>
      <c r="MZR7" s="157"/>
      <c r="MZS7" s="157"/>
      <c r="MZT7" s="157"/>
      <c r="MZU7" s="157"/>
      <c r="MZV7" s="157"/>
      <c r="MZW7" s="157"/>
      <c r="MZX7" s="157"/>
      <c r="MZY7" s="157"/>
      <c r="MZZ7" s="157"/>
      <c r="NAA7" s="157"/>
      <c r="NAB7" s="157"/>
      <c r="NAC7" s="157"/>
      <c r="NAD7" s="157"/>
      <c r="NAE7" s="157"/>
      <c r="NAF7" s="157"/>
      <c r="NAG7" s="157"/>
      <c r="NAH7" s="157"/>
      <c r="NAI7" s="157"/>
      <c r="NAJ7" s="157"/>
      <c r="NAK7" s="157"/>
      <c r="NAL7" s="157"/>
      <c r="NAM7" s="157"/>
      <c r="NAN7" s="157"/>
      <c r="NAO7" s="157"/>
      <c r="NAP7" s="157"/>
      <c r="NAQ7" s="157"/>
      <c r="NAR7" s="157"/>
      <c r="NAS7" s="157"/>
      <c r="NAT7" s="157"/>
      <c r="NAU7" s="157"/>
      <c r="NAV7" s="157"/>
      <c r="NAW7" s="157"/>
      <c r="NAX7" s="157"/>
      <c r="NAY7" s="157"/>
      <c r="NAZ7" s="157"/>
      <c r="NBA7" s="157"/>
      <c r="NBB7" s="157"/>
      <c r="NBC7" s="157"/>
      <c r="NBD7" s="157"/>
      <c r="NBE7" s="157"/>
      <c r="NBF7" s="157"/>
      <c r="NBG7" s="157"/>
      <c r="NBH7" s="157"/>
      <c r="NBI7" s="157"/>
      <c r="NBJ7" s="157"/>
      <c r="NBK7" s="157"/>
      <c r="NBL7" s="157"/>
      <c r="NBM7" s="157"/>
      <c r="NBN7" s="157"/>
      <c r="NBO7" s="157"/>
      <c r="NBP7" s="157"/>
      <c r="NBQ7" s="157"/>
      <c r="NBR7" s="157"/>
      <c r="NBS7" s="157"/>
      <c r="NBT7" s="157"/>
      <c r="NBU7" s="157"/>
      <c r="NBV7" s="157"/>
      <c r="NBW7" s="157"/>
      <c r="NBX7" s="157"/>
      <c r="NBY7" s="157"/>
      <c r="NBZ7" s="157"/>
      <c r="NCA7" s="157"/>
      <c r="NCB7" s="157"/>
      <c r="NCC7" s="157"/>
      <c r="NCD7" s="157"/>
      <c r="NCE7" s="157"/>
      <c r="NCF7" s="157"/>
      <c r="NCG7" s="157"/>
      <c r="NCH7" s="157"/>
      <c r="NCI7" s="157"/>
      <c r="NCJ7" s="157"/>
      <c r="NCK7" s="157"/>
      <c r="NCL7" s="157"/>
      <c r="NCM7" s="157"/>
      <c r="NCN7" s="157"/>
      <c r="NCO7" s="157"/>
      <c r="NCP7" s="157"/>
      <c r="NCQ7" s="157"/>
      <c r="NCR7" s="157"/>
      <c r="NCS7" s="157"/>
      <c r="NCT7" s="157"/>
      <c r="NCU7" s="157"/>
      <c r="NCV7" s="157"/>
      <c r="NCW7" s="157"/>
      <c r="NCX7" s="157"/>
      <c r="NCY7" s="157"/>
      <c r="NCZ7" s="157"/>
      <c r="NDA7" s="157"/>
      <c r="NDB7" s="157"/>
      <c r="NDC7" s="157"/>
      <c r="NDD7" s="157"/>
      <c r="NDE7" s="157"/>
      <c r="NDF7" s="157"/>
      <c r="NDG7" s="157"/>
      <c r="NDH7" s="157"/>
      <c r="NDI7" s="157"/>
      <c r="NDJ7" s="157"/>
      <c r="NDK7" s="157"/>
      <c r="NDL7" s="157"/>
      <c r="NDM7" s="157"/>
      <c r="NDN7" s="157"/>
      <c r="NDO7" s="157"/>
      <c r="NDP7" s="157"/>
      <c r="NDQ7" s="157"/>
      <c r="NDR7" s="157"/>
      <c r="NDS7" s="157"/>
      <c r="NDT7" s="157"/>
      <c r="NDU7" s="157"/>
      <c r="NDV7" s="157"/>
      <c r="NDW7" s="157"/>
      <c r="NDX7" s="157"/>
      <c r="NDY7" s="157"/>
      <c r="NDZ7" s="157"/>
      <c r="NEA7" s="157"/>
      <c r="NEB7" s="157"/>
      <c r="NEC7" s="157"/>
      <c r="NED7" s="157"/>
      <c r="NEE7" s="157"/>
      <c r="NEF7" s="157"/>
      <c r="NEG7" s="157"/>
      <c r="NEH7" s="157"/>
      <c r="NEI7" s="157"/>
      <c r="NEJ7" s="157"/>
      <c r="NEK7" s="157"/>
      <c r="NEL7" s="157"/>
      <c r="NEM7" s="157"/>
      <c r="NEN7" s="157"/>
      <c r="NEO7" s="157"/>
      <c r="NEP7" s="157"/>
      <c r="NEQ7" s="157"/>
      <c r="NER7" s="157"/>
      <c r="NES7" s="157"/>
      <c r="NET7" s="157"/>
      <c r="NEU7" s="157"/>
      <c r="NEV7" s="157"/>
      <c r="NEW7" s="157"/>
      <c r="NEX7" s="157"/>
      <c r="NEY7" s="157"/>
      <c r="NEZ7" s="157"/>
      <c r="NFA7" s="157"/>
      <c r="NFB7" s="157"/>
      <c r="NFC7" s="157"/>
      <c r="NFD7" s="157"/>
      <c r="NFE7" s="157"/>
      <c r="NFF7" s="157"/>
      <c r="NFG7" s="157"/>
      <c r="NFH7" s="157"/>
      <c r="NFI7" s="157"/>
      <c r="NFJ7" s="157"/>
      <c r="NFK7" s="157"/>
      <c r="NFL7" s="157"/>
      <c r="NFM7" s="157"/>
      <c r="NFN7" s="157"/>
      <c r="NFO7" s="157"/>
      <c r="NFP7" s="157"/>
      <c r="NFQ7" s="157"/>
      <c r="NFR7" s="157"/>
      <c r="NFS7" s="157"/>
      <c r="NFT7" s="157"/>
      <c r="NFU7" s="157"/>
      <c r="NFV7" s="157"/>
      <c r="NFW7" s="157"/>
      <c r="NFX7" s="157"/>
      <c r="NFY7" s="157"/>
      <c r="NFZ7" s="157"/>
      <c r="NGA7" s="157"/>
      <c r="NGB7" s="157"/>
      <c r="NGC7" s="157"/>
      <c r="NGD7" s="157"/>
      <c r="NGE7" s="157"/>
      <c r="NGF7" s="157"/>
      <c r="NGG7" s="157"/>
      <c r="NGH7" s="157"/>
      <c r="NGI7" s="157"/>
      <c r="NGJ7" s="157"/>
      <c r="NGK7" s="157"/>
      <c r="NGL7" s="157"/>
      <c r="NGM7" s="157"/>
      <c r="NGN7" s="157"/>
      <c r="NGO7" s="157"/>
      <c r="NGP7" s="157"/>
      <c r="NGQ7" s="157"/>
      <c r="NGR7" s="157"/>
      <c r="NGS7" s="157"/>
      <c r="NGT7" s="157"/>
      <c r="NGU7" s="157"/>
      <c r="NGV7" s="157"/>
      <c r="NGW7" s="157"/>
      <c r="NGX7" s="157"/>
      <c r="NGY7" s="157"/>
      <c r="NGZ7" s="157"/>
      <c r="NHA7" s="157"/>
      <c r="NHB7" s="157"/>
      <c r="NHC7" s="157"/>
      <c r="NHD7" s="157"/>
      <c r="NHE7" s="157"/>
      <c r="NHF7" s="157"/>
      <c r="NHG7" s="157"/>
      <c r="NHH7" s="157"/>
      <c r="NHI7" s="157"/>
      <c r="NHJ7" s="157"/>
      <c r="NHK7" s="157"/>
      <c r="NHL7" s="157"/>
      <c r="NHM7" s="157"/>
      <c r="NHN7" s="157"/>
      <c r="NHO7" s="157"/>
      <c r="NHP7" s="157"/>
      <c r="NHQ7" s="157"/>
      <c r="NHR7" s="157"/>
      <c r="NHS7" s="157"/>
      <c r="NHT7" s="157"/>
      <c r="NHU7" s="157"/>
      <c r="NHV7" s="157"/>
      <c r="NHW7" s="157"/>
      <c r="NHX7" s="157"/>
      <c r="NHY7" s="157"/>
      <c r="NHZ7" s="157"/>
      <c r="NIA7" s="157"/>
      <c r="NIB7" s="157"/>
      <c r="NIC7" s="157"/>
      <c r="NID7" s="157"/>
      <c r="NIE7" s="157"/>
      <c r="NIF7" s="157"/>
      <c r="NIG7" s="157"/>
      <c r="NIH7" s="157"/>
      <c r="NII7" s="157"/>
      <c r="NIJ7" s="157"/>
      <c r="NIK7" s="157"/>
      <c r="NIL7" s="157"/>
      <c r="NIM7" s="157"/>
      <c r="NIN7" s="157"/>
      <c r="NIO7" s="157"/>
      <c r="NIP7" s="157"/>
      <c r="NIQ7" s="157"/>
      <c r="NIR7" s="157"/>
      <c r="NIS7" s="157"/>
      <c r="NIT7" s="157"/>
      <c r="NIU7" s="157"/>
      <c r="NIV7" s="157"/>
      <c r="NIW7" s="157"/>
      <c r="NIX7" s="157"/>
      <c r="NIY7" s="157"/>
      <c r="NIZ7" s="157"/>
      <c r="NJA7" s="157"/>
      <c r="NJB7" s="157"/>
      <c r="NJC7" s="157"/>
      <c r="NJD7" s="157"/>
      <c r="NJE7" s="157"/>
      <c r="NJF7" s="157"/>
      <c r="NJG7" s="157"/>
      <c r="NJH7" s="157"/>
      <c r="NJI7" s="157"/>
      <c r="NJJ7" s="157"/>
      <c r="NJK7" s="157"/>
      <c r="NJL7" s="157"/>
      <c r="NJM7" s="157"/>
      <c r="NJN7" s="157"/>
      <c r="NJO7" s="157"/>
      <c r="NJP7" s="157"/>
      <c r="NJQ7" s="157"/>
      <c r="NJR7" s="157"/>
      <c r="NJS7" s="157"/>
      <c r="NJT7" s="157"/>
      <c r="NJU7" s="157"/>
      <c r="NJV7" s="157"/>
      <c r="NJW7" s="157"/>
      <c r="NJX7" s="157"/>
      <c r="NJY7" s="157"/>
      <c r="NJZ7" s="157"/>
      <c r="NKA7" s="157"/>
      <c r="NKB7" s="157"/>
      <c r="NKC7" s="157"/>
      <c r="NKD7" s="157"/>
      <c r="NKE7" s="157"/>
      <c r="NKF7" s="157"/>
      <c r="NKG7" s="157"/>
      <c r="NKH7" s="157"/>
      <c r="NKI7" s="157"/>
      <c r="NKJ7" s="157"/>
      <c r="NKK7" s="157"/>
      <c r="NKL7" s="157"/>
      <c r="NKM7" s="157"/>
      <c r="NKN7" s="157"/>
      <c r="NKO7" s="157"/>
      <c r="NKP7" s="157"/>
      <c r="NKQ7" s="157"/>
      <c r="NKR7" s="157"/>
      <c r="NKS7" s="157"/>
      <c r="NKT7" s="157"/>
      <c r="NKU7" s="157"/>
      <c r="NKV7" s="157"/>
      <c r="NKW7" s="157"/>
      <c r="NKX7" s="157"/>
      <c r="NKY7" s="157"/>
      <c r="NKZ7" s="157"/>
      <c r="NLA7" s="157"/>
      <c r="NLB7" s="157"/>
      <c r="NLC7" s="157"/>
      <c r="NLD7" s="157"/>
      <c r="NLE7" s="157"/>
      <c r="NLF7" s="157"/>
      <c r="NLG7" s="157"/>
      <c r="NLH7" s="157"/>
      <c r="NLI7" s="157"/>
      <c r="NLJ7" s="157"/>
      <c r="NLK7" s="157"/>
      <c r="NLL7" s="157"/>
      <c r="NLM7" s="157"/>
      <c r="NLN7" s="157"/>
      <c r="NLO7" s="157"/>
      <c r="NLP7" s="157"/>
      <c r="NLQ7" s="157"/>
      <c r="NLR7" s="157"/>
      <c r="NLS7" s="157"/>
      <c r="NLT7" s="157"/>
      <c r="NLU7" s="157"/>
      <c r="NLV7" s="157"/>
      <c r="NLW7" s="157"/>
      <c r="NLX7" s="157"/>
      <c r="NLY7" s="157"/>
      <c r="NLZ7" s="157"/>
      <c r="NMA7" s="157"/>
      <c r="NMB7" s="157"/>
      <c r="NMC7" s="157"/>
      <c r="NMD7" s="157"/>
      <c r="NME7" s="157"/>
      <c r="NMF7" s="157"/>
      <c r="NMG7" s="157"/>
      <c r="NMH7" s="157"/>
      <c r="NMI7" s="157"/>
      <c r="NMJ7" s="157"/>
      <c r="NMK7" s="157"/>
      <c r="NML7" s="157"/>
      <c r="NMM7" s="157"/>
      <c r="NMN7" s="157"/>
      <c r="NMO7" s="157"/>
      <c r="NMP7" s="157"/>
      <c r="NMQ7" s="157"/>
      <c r="NMR7" s="157"/>
      <c r="NMS7" s="157"/>
      <c r="NMT7" s="157"/>
      <c r="NMU7" s="157"/>
      <c r="NMV7" s="157"/>
      <c r="NMW7" s="157"/>
      <c r="NMX7" s="157"/>
      <c r="NMY7" s="157"/>
      <c r="NMZ7" s="157"/>
      <c r="NNA7" s="157"/>
      <c r="NNB7" s="157"/>
      <c r="NNC7" s="157"/>
      <c r="NND7" s="157"/>
      <c r="NNE7" s="157"/>
      <c r="NNF7" s="157"/>
      <c r="NNG7" s="157"/>
      <c r="NNH7" s="157"/>
      <c r="NNI7" s="157"/>
      <c r="NNJ7" s="157"/>
      <c r="NNK7" s="157"/>
      <c r="NNL7" s="157"/>
      <c r="NNM7" s="157"/>
      <c r="NNN7" s="157"/>
      <c r="NNO7" s="157"/>
      <c r="NNP7" s="157"/>
      <c r="NNQ7" s="157"/>
      <c r="NNR7" s="157"/>
      <c r="NNS7" s="157"/>
      <c r="NNT7" s="157"/>
      <c r="NNU7" s="157"/>
      <c r="NNV7" s="157"/>
      <c r="NNW7" s="157"/>
      <c r="NNX7" s="157"/>
      <c r="NNY7" s="157"/>
      <c r="NNZ7" s="157"/>
      <c r="NOA7" s="157"/>
      <c r="NOB7" s="157"/>
      <c r="NOC7" s="157"/>
      <c r="NOD7" s="157"/>
      <c r="NOE7" s="157"/>
      <c r="NOF7" s="157"/>
      <c r="NOG7" s="157"/>
      <c r="NOH7" s="157"/>
      <c r="NOI7" s="157"/>
      <c r="NOJ7" s="157"/>
      <c r="NOK7" s="157"/>
      <c r="NOL7" s="157"/>
      <c r="NOM7" s="157"/>
      <c r="NON7" s="157"/>
      <c r="NOO7" s="157"/>
      <c r="NOP7" s="157"/>
      <c r="NOQ7" s="157"/>
      <c r="NOR7" s="157"/>
      <c r="NOS7" s="157"/>
      <c r="NOT7" s="157"/>
      <c r="NOU7" s="157"/>
      <c r="NOV7" s="157"/>
      <c r="NOW7" s="157"/>
      <c r="NOX7" s="157"/>
      <c r="NOY7" s="157"/>
      <c r="NOZ7" s="157"/>
      <c r="NPA7" s="157"/>
      <c r="NPB7" s="157"/>
      <c r="NPC7" s="157"/>
      <c r="NPD7" s="157"/>
      <c r="NPE7" s="157"/>
      <c r="NPF7" s="157"/>
      <c r="NPG7" s="157"/>
      <c r="NPH7" s="157"/>
      <c r="NPI7" s="157"/>
      <c r="NPJ7" s="157"/>
      <c r="NPK7" s="157"/>
      <c r="NPL7" s="157"/>
      <c r="NPM7" s="157"/>
      <c r="NPN7" s="157"/>
      <c r="NPO7" s="157"/>
      <c r="NPP7" s="157"/>
      <c r="NPQ7" s="157"/>
      <c r="NPR7" s="157"/>
      <c r="NPS7" s="157"/>
      <c r="NPT7" s="157"/>
      <c r="NPU7" s="157"/>
      <c r="NPV7" s="157"/>
      <c r="NPW7" s="157"/>
      <c r="NPX7" s="157"/>
      <c r="NPY7" s="157"/>
      <c r="NPZ7" s="157"/>
      <c r="NQA7" s="157"/>
      <c r="NQB7" s="157"/>
      <c r="NQC7" s="157"/>
      <c r="NQD7" s="157"/>
      <c r="NQE7" s="157"/>
      <c r="NQF7" s="157"/>
      <c r="NQG7" s="157"/>
      <c r="NQH7" s="157"/>
      <c r="NQI7" s="157"/>
      <c r="NQJ7" s="157"/>
      <c r="NQK7" s="157"/>
      <c r="NQL7" s="157"/>
      <c r="NQM7" s="157"/>
      <c r="NQN7" s="157"/>
      <c r="NQO7" s="157"/>
      <c r="NQP7" s="157"/>
      <c r="NQQ7" s="157"/>
      <c r="NQR7" s="157"/>
      <c r="NQS7" s="157"/>
      <c r="NQT7" s="157"/>
      <c r="NQU7" s="157"/>
      <c r="NQV7" s="157"/>
      <c r="NQW7" s="157"/>
      <c r="NQX7" s="157"/>
      <c r="NQY7" s="157"/>
      <c r="NQZ7" s="157"/>
      <c r="NRA7" s="157"/>
      <c r="NRB7" s="157"/>
      <c r="NRC7" s="157"/>
      <c r="NRD7" s="157"/>
      <c r="NRE7" s="157"/>
      <c r="NRF7" s="157"/>
      <c r="NRG7" s="157"/>
      <c r="NRH7" s="157"/>
      <c r="NRI7" s="157"/>
      <c r="NRJ7" s="157"/>
      <c r="NRK7" s="157"/>
      <c r="NRL7" s="157"/>
      <c r="NRM7" s="157"/>
      <c r="NRN7" s="157"/>
      <c r="NRO7" s="157"/>
      <c r="NRP7" s="157"/>
      <c r="NRQ7" s="157"/>
      <c r="NRR7" s="157"/>
      <c r="NRS7" s="157"/>
      <c r="NRT7" s="157"/>
      <c r="NRU7" s="157"/>
      <c r="NRV7" s="157"/>
      <c r="NRW7" s="157"/>
      <c r="NRX7" s="157"/>
      <c r="NRY7" s="157"/>
      <c r="NRZ7" s="157"/>
      <c r="NSA7" s="157"/>
      <c r="NSB7" s="157"/>
      <c r="NSC7" s="157"/>
      <c r="NSD7" s="157"/>
      <c r="NSE7" s="157"/>
      <c r="NSF7" s="157"/>
      <c r="NSG7" s="157"/>
      <c r="NSH7" s="157"/>
      <c r="NSI7" s="157"/>
      <c r="NSJ7" s="157"/>
      <c r="NSK7" s="157"/>
      <c r="NSL7" s="157"/>
      <c r="NSM7" s="157"/>
      <c r="NSN7" s="157"/>
      <c r="NSO7" s="157"/>
      <c r="NSP7" s="157"/>
      <c r="NSQ7" s="157"/>
      <c r="NSR7" s="157"/>
      <c r="NSS7" s="157"/>
      <c r="NST7" s="157"/>
      <c r="NSU7" s="157"/>
      <c r="NSV7" s="157"/>
      <c r="NSW7" s="157"/>
      <c r="NSX7" s="157"/>
      <c r="NSY7" s="157"/>
      <c r="NSZ7" s="157"/>
      <c r="NTA7" s="157"/>
      <c r="NTB7" s="157"/>
      <c r="NTC7" s="157"/>
      <c r="NTD7" s="157"/>
      <c r="NTE7" s="157"/>
      <c r="NTF7" s="157"/>
      <c r="NTG7" s="157"/>
      <c r="NTH7" s="157"/>
      <c r="NTI7" s="157"/>
      <c r="NTJ7" s="157"/>
      <c r="NTK7" s="157"/>
      <c r="NTL7" s="157"/>
      <c r="NTM7" s="157"/>
      <c r="NTN7" s="157"/>
      <c r="NTO7" s="157"/>
      <c r="NTP7" s="157"/>
      <c r="NTQ7" s="157"/>
      <c r="NTR7" s="157"/>
      <c r="NTS7" s="157"/>
      <c r="NTT7" s="157"/>
      <c r="NTU7" s="157"/>
      <c r="NTV7" s="157"/>
      <c r="NTW7" s="157"/>
      <c r="NTX7" s="157"/>
      <c r="NTY7" s="157"/>
      <c r="NTZ7" s="157"/>
      <c r="NUA7" s="157"/>
      <c r="NUB7" s="157"/>
      <c r="NUC7" s="157"/>
      <c r="NUD7" s="157"/>
      <c r="NUE7" s="157"/>
      <c r="NUF7" s="157"/>
      <c r="NUG7" s="157"/>
      <c r="NUH7" s="157"/>
      <c r="NUI7" s="157"/>
      <c r="NUJ7" s="157"/>
      <c r="NUK7" s="157"/>
      <c r="NUL7" s="157"/>
      <c r="NUM7" s="157"/>
      <c r="NUN7" s="157"/>
      <c r="NUO7" s="157"/>
      <c r="NUP7" s="157"/>
      <c r="NUQ7" s="157"/>
      <c r="NUR7" s="157"/>
      <c r="NUS7" s="157"/>
      <c r="NUT7" s="157"/>
      <c r="NUU7" s="157"/>
      <c r="NUV7" s="157"/>
      <c r="NUW7" s="157"/>
      <c r="NUX7" s="157"/>
      <c r="NUY7" s="157"/>
      <c r="NUZ7" s="157"/>
      <c r="NVA7" s="157"/>
      <c r="NVB7" s="157"/>
      <c r="NVC7" s="157"/>
      <c r="NVD7" s="157"/>
      <c r="NVE7" s="157"/>
      <c r="NVF7" s="157"/>
      <c r="NVG7" s="157"/>
      <c r="NVH7" s="157"/>
      <c r="NVI7" s="157"/>
      <c r="NVJ7" s="157"/>
      <c r="NVK7" s="157"/>
      <c r="NVL7" s="157"/>
      <c r="NVM7" s="157"/>
      <c r="NVN7" s="157"/>
      <c r="NVO7" s="157"/>
      <c r="NVP7" s="157"/>
      <c r="NVQ7" s="157"/>
      <c r="NVR7" s="157"/>
      <c r="NVS7" s="157"/>
      <c r="NVT7" s="157"/>
      <c r="NVU7" s="157"/>
      <c r="NVV7" s="157"/>
      <c r="NVW7" s="157"/>
      <c r="NVX7" s="157"/>
      <c r="NVY7" s="157"/>
      <c r="NVZ7" s="157"/>
      <c r="NWA7" s="157"/>
      <c r="NWB7" s="157"/>
      <c r="NWC7" s="157"/>
      <c r="NWD7" s="157"/>
      <c r="NWE7" s="157"/>
      <c r="NWF7" s="157"/>
      <c r="NWG7" s="157"/>
      <c r="NWH7" s="157"/>
      <c r="NWI7" s="157"/>
      <c r="NWJ7" s="157"/>
      <c r="NWK7" s="157"/>
      <c r="NWL7" s="157"/>
      <c r="NWM7" s="157"/>
      <c r="NWN7" s="157"/>
      <c r="NWO7" s="157"/>
      <c r="NWP7" s="157"/>
      <c r="NWQ7" s="157"/>
      <c r="NWR7" s="157"/>
      <c r="NWS7" s="157"/>
      <c r="NWT7" s="157"/>
      <c r="NWU7" s="157"/>
      <c r="NWV7" s="157"/>
      <c r="NWW7" s="157"/>
      <c r="NWX7" s="157"/>
      <c r="NWY7" s="157"/>
      <c r="NWZ7" s="157"/>
      <c r="NXA7" s="157"/>
      <c r="NXB7" s="157"/>
      <c r="NXC7" s="157"/>
      <c r="NXD7" s="157"/>
      <c r="NXE7" s="157"/>
      <c r="NXF7" s="157"/>
      <c r="NXG7" s="157"/>
      <c r="NXH7" s="157"/>
      <c r="NXI7" s="157"/>
      <c r="NXJ7" s="157"/>
      <c r="NXK7" s="157"/>
      <c r="NXL7" s="157"/>
      <c r="NXM7" s="157"/>
      <c r="NXN7" s="157"/>
      <c r="NXO7" s="157"/>
      <c r="NXP7" s="157"/>
      <c r="NXQ7" s="157"/>
      <c r="NXR7" s="157"/>
      <c r="NXS7" s="157"/>
      <c r="NXT7" s="157"/>
      <c r="NXU7" s="157"/>
      <c r="NXV7" s="157"/>
      <c r="NXW7" s="157"/>
      <c r="NXX7" s="157"/>
      <c r="NXY7" s="157"/>
      <c r="NXZ7" s="157"/>
      <c r="NYA7" s="157"/>
      <c r="NYB7" s="157"/>
      <c r="NYC7" s="157"/>
      <c r="NYD7" s="157"/>
      <c r="NYE7" s="157"/>
      <c r="NYF7" s="157"/>
      <c r="NYG7" s="157"/>
      <c r="NYH7" s="157"/>
      <c r="NYI7" s="157"/>
      <c r="NYJ7" s="157"/>
      <c r="NYK7" s="157"/>
      <c r="NYL7" s="157"/>
      <c r="NYM7" s="157"/>
      <c r="NYN7" s="157"/>
      <c r="NYO7" s="157"/>
      <c r="NYP7" s="157"/>
      <c r="NYQ7" s="157"/>
      <c r="NYR7" s="157"/>
      <c r="NYS7" s="157"/>
      <c r="NYT7" s="157"/>
      <c r="NYU7" s="157"/>
      <c r="NYV7" s="157"/>
      <c r="NYW7" s="157"/>
      <c r="NYX7" s="157"/>
      <c r="NYY7" s="157"/>
      <c r="NYZ7" s="157"/>
      <c r="NZA7" s="157"/>
      <c r="NZB7" s="157"/>
      <c r="NZC7" s="157"/>
      <c r="NZD7" s="157"/>
      <c r="NZE7" s="157"/>
      <c r="NZF7" s="157"/>
      <c r="NZG7" s="157"/>
      <c r="NZH7" s="157"/>
      <c r="NZI7" s="157"/>
      <c r="NZJ7" s="157"/>
      <c r="NZK7" s="157"/>
      <c r="NZL7" s="157"/>
      <c r="NZM7" s="157"/>
      <c r="NZN7" s="157"/>
      <c r="NZO7" s="157"/>
      <c r="NZP7" s="157"/>
      <c r="NZQ7" s="157"/>
      <c r="NZR7" s="157"/>
      <c r="NZS7" s="157"/>
      <c r="NZT7" s="157"/>
      <c r="NZU7" s="157"/>
      <c r="NZV7" s="157"/>
      <c r="NZW7" s="157"/>
      <c r="NZX7" s="157"/>
      <c r="NZY7" s="157"/>
      <c r="NZZ7" s="157"/>
      <c r="OAA7" s="157"/>
      <c r="OAB7" s="157"/>
      <c r="OAC7" s="157"/>
      <c r="OAD7" s="157"/>
      <c r="OAE7" s="157"/>
      <c r="OAF7" s="157"/>
      <c r="OAG7" s="157"/>
      <c r="OAH7" s="157"/>
      <c r="OAI7" s="157"/>
      <c r="OAJ7" s="157"/>
      <c r="OAK7" s="157"/>
      <c r="OAL7" s="157"/>
      <c r="OAM7" s="157"/>
      <c r="OAN7" s="157"/>
      <c r="OAO7" s="157"/>
      <c r="OAP7" s="157"/>
      <c r="OAQ7" s="157"/>
      <c r="OAR7" s="157"/>
      <c r="OAS7" s="157"/>
      <c r="OAT7" s="157"/>
      <c r="OAU7" s="157"/>
      <c r="OAV7" s="157"/>
      <c r="OAW7" s="157"/>
      <c r="OAX7" s="157"/>
      <c r="OAY7" s="157"/>
      <c r="OAZ7" s="157"/>
      <c r="OBA7" s="157"/>
      <c r="OBB7" s="157"/>
      <c r="OBC7" s="157"/>
      <c r="OBD7" s="157"/>
      <c r="OBE7" s="157"/>
      <c r="OBF7" s="157"/>
      <c r="OBG7" s="157"/>
      <c r="OBH7" s="157"/>
      <c r="OBI7" s="157"/>
      <c r="OBJ7" s="157"/>
      <c r="OBK7" s="157"/>
      <c r="OBL7" s="157"/>
      <c r="OBM7" s="157"/>
      <c r="OBN7" s="157"/>
      <c r="OBO7" s="157"/>
      <c r="OBP7" s="157"/>
      <c r="OBQ7" s="157"/>
      <c r="OBR7" s="157"/>
      <c r="OBS7" s="157"/>
      <c r="OBT7" s="157"/>
      <c r="OBU7" s="157"/>
      <c r="OBV7" s="157"/>
      <c r="OBW7" s="157"/>
      <c r="OBX7" s="157"/>
      <c r="OBY7" s="157"/>
      <c r="OBZ7" s="157"/>
      <c r="OCA7" s="157"/>
      <c r="OCB7" s="157"/>
      <c r="OCC7" s="157"/>
      <c r="OCD7" s="157"/>
      <c r="OCE7" s="157"/>
      <c r="OCF7" s="157"/>
      <c r="OCG7" s="157"/>
      <c r="OCH7" s="157"/>
      <c r="OCI7" s="157"/>
      <c r="OCJ7" s="157"/>
      <c r="OCK7" s="157"/>
      <c r="OCL7" s="157"/>
      <c r="OCM7" s="157"/>
      <c r="OCN7" s="157"/>
      <c r="OCO7" s="157"/>
      <c r="OCP7" s="157"/>
      <c r="OCQ7" s="157"/>
      <c r="OCR7" s="157"/>
      <c r="OCS7" s="157"/>
      <c r="OCT7" s="157"/>
      <c r="OCU7" s="157"/>
      <c r="OCV7" s="157"/>
      <c r="OCW7" s="157"/>
      <c r="OCX7" s="157"/>
      <c r="OCY7" s="157"/>
      <c r="OCZ7" s="157"/>
      <c r="ODA7" s="157"/>
      <c r="ODB7" s="157"/>
      <c r="ODC7" s="157"/>
      <c r="ODD7" s="157"/>
      <c r="ODE7" s="157"/>
      <c r="ODF7" s="157"/>
      <c r="ODG7" s="157"/>
      <c r="ODH7" s="157"/>
      <c r="ODI7" s="157"/>
      <c r="ODJ7" s="157"/>
      <c r="ODK7" s="157"/>
      <c r="ODL7" s="157"/>
      <c r="ODM7" s="157"/>
      <c r="ODN7" s="157"/>
      <c r="ODO7" s="157"/>
      <c r="ODP7" s="157"/>
      <c r="ODQ7" s="157"/>
      <c r="ODR7" s="157"/>
      <c r="ODS7" s="157"/>
      <c r="ODT7" s="157"/>
      <c r="ODU7" s="157"/>
      <c r="ODV7" s="157"/>
      <c r="ODW7" s="157"/>
      <c r="ODX7" s="157"/>
      <c r="ODY7" s="157"/>
      <c r="ODZ7" s="157"/>
      <c r="OEA7" s="157"/>
      <c r="OEB7" s="157"/>
      <c r="OEC7" s="157"/>
      <c r="OED7" s="157"/>
      <c r="OEE7" s="157"/>
      <c r="OEF7" s="157"/>
      <c r="OEG7" s="157"/>
      <c r="OEH7" s="157"/>
      <c r="OEI7" s="157"/>
      <c r="OEJ7" s="157"/>
      <c r="OEK7" s="157"/>
      <c r="OEL7" s="157"/>
      <c r="OEM7" s="157"/>
      <c r="OEN7" s="157"/>
      <c r="OEO7" s="157"/>
      <c r="OEP7" s="157"/>
      <c r="OEQ7" s="157"/>
      <c r="OER7" s="157"/>
      <c r="OES7" s="157"/>
      <c r="OET7" s="157"/>
      <c r="OEU7" s="157"/>
      <c r="OEV7" s="157"/>
      <c r="OEW7" s="157"/>
      <c r="OEX7" s="157"/>
      <c r="OEY7" s="157"/>
      <c r="OEZ7" s="157"/>
      <c r="OFA7" s="157"/>
      <c r="OFB7" s="157"/>
      <c r="OFC7" s="157"/>
      <c r="OFD7" s="157"/>
      <c r="OFE7" s="157"/>
      <c r="OFF7" s="157"/>
      <c r="OFG7" s="157"/>
      <c r="OFH7" s="157"/>
      <c r="OFI7" s="157"/>
      <c r="OFJ7" s="157"/>
      <c r="OFK7" s="157"/>
      <c r="OFL7" s="157"/>
      <c r="OFM7" s="157"/>
      <c r="OFN7" s="157"/>
      <c r="OFO7" s="157"/>
      <c r="OFP7" s="157"/>
      <c r="OFQ7" s="157"/>
      <c r="OFR7" s="157"/>
      <c r="OFS7" s="157"/>
      <c r="OFT7" s="157"/>
      <c r="OFU7" s="157"/>
      <c r="OFV7" s="157"/>
      <c r="OFW7" s="157"/>
      <c r="OFX7" s="157"/>
      <c r="OFY7" s="157"/>
      <c r="OFZ7" s="157"/>
      <c r="OGA7" s="157"/>
      <c r="OGB7" s="157"/>
      <c r="OGC7" s="157"/>
      <c r="OGD7" s="157"/>
      <c r="OGE7" s="157"/>
      <c r="OGF7" s="157"/>
      <c r="OGG7" s="157"/>
      <c r="OGH7" s="157"/>
      <c r="OGI7" s="157"/>
      <c r="OGJ7" s="157"/>
      <c r="OGK7" s="157"/>
      <c r="OGL7" s="157"/>
      <c r="OGM7" s="157"/>
      <c r="OGN7" s="157"/>
      <c r="OGO7" s="157"/>
      <c r="OGP7" s="157"/>
      <c r="OGQ7" s="157"/>
      <c r="OGR7" s="157"/>
      <c r="OGS7" s="157"/>
      <c r="OGT7" s="157"/>
      <c r="OGU7" s="157"/>
      <c r="OGV7" s="157"/>
      <c r="OGW7" s="157"/>
      <c r="OGX7" s="157"/>
      <c r="OGY7" s="157"/>
      <c r="OGZ7" s="157"/>
      <c r="OHA7" s="157"/>
      <c r="OHB7" s="157"/>
      <c r="OHC7" s="157"/>
      <c r="OHD7" s="157"/>
      <c r="OHE7" s="157"/>
      <c r="OHF7" s="157"/>
      <c r="OHG7" s="157"/>
      <c r="OHH7" s="157"/>
      <c r="OHI7" s="157"/>
      <c r="OHJ7" s="157"/>
      <c r="OHK7" s="157"/>
      <c r="OHL7" s="157"/>
      <c r="OHM7" s="157"/>
      <c r="OHN7" s="157"/>
      <c r="OHO7" s="157"/>
      <c r="OHP7" s="157"/>
      <c r="OHQ7" s="157"/>
      <c r="OHR7" s="157"/>
      <c r="OHS7" s="157"/>
      <c r="OHT7" s="157"/>
      <c r="OHU7" s="157"/>
      <c r="OHV7" s="157"/>
      <c r="OHW7" s="157"/>
      <c r="OHX7" s="157"/>
      <c r="OHY7" s="157"/>
      <c r="OHZ7" s="157"/>
      <c r="OIA7" s="157"/>
      <c r="OIB7" s="157"/>
      <c r="OIC7" s="157"/>
      <c r="OID7" s="157"/>
      <c r="OIE7" s="157"/>
      <c r="OIF7" s="157"/>
      <c r="OIG7" s="157"/>
      <c r="OIH7" s="157"/>
      <c r="OII7" s="157"/>
      <c r="OIJ7" s="157"/>
      <c r="OIK7" s="157"/>
      <c r="OIL7" s="157"/>
      <c r="OIM7" s="157"/>
      <c r="OIN7" s="157"/>
      <c r="OIO7" s="157"/>
      <c r="OIP7" s="157"/>
      <c r="OIQ7" s="157"/>
      <c r="OIR7" s="157"/>
      <c r="OIS7" s="157"/>
      <c r="OIT7" s="157"/>
      <c r="OIU7" s="157"/>
      <c r="OIV7" s="157"/>
      <c r="OIW7" s="157"/>
      <c r="OIX7" s="157"/>
      <c r="OIY7" s="157"/>
      <c r="OIZ7" s="157"/>
      <c r="OJA7" s="157"/>
      <c r="OJB7" s="157"/>
      <c r="OJC7" s="157"/>
      <c r="OJD7" s="157"/>
      <c r="OJE7" s="157"/>
      <c r="OJF7" s="157"/>
      <c r="OJG7" s="157"/>
      <c r="OJH7" s="157"/>
      <c r="OJI7" s="157"/>
      <c r="OJJ7" s="157"/>
      <c r="OJK7" s="157"/>
      <c r="OJL7" s="157"/>
      <c r="OJM7" s="157"/>
      <c r="OJN7" s="157"/>
      <c r="OJO7" s="157"/>
      <c r="OJP7" s="157"/>
      <c r="OJQ7" s="157"/>
      <c r="OJR7" s="157"/>
      <c r="OJS7" s="157"/>
      <c r="OJT7" s="157"/>
      <c r="OJU7" s="157"/>
      <c r="OJV7" s="157"/>
      <c r="OJW7" s="157"/>
      <c r="OJX7" s="157"/>
      <c r="OJY7" s="157"/>
      <c r="OJZ7" s="157"/>
      <c r="OKA7" s="157"/>
      <c r="OKB7" s="157"/>
      <c r="OKC7" s="157"/>
      <c r="OKD7" s="157"/>
      <c r="OKE7" s="157"/>
      <c r="OKF7" s="157"/>
      <c r="OKG7" s="157"/>
      <c r="OKH7" s="157"/>
      <c r="OKI7" s="157"/>
      <c r="OKJ7" s="157"/>
      <c r="OKK7" s="157"/>
      <c r="OKL7" s="157"/>
      <c r="OKM7" s="157"/>
      <c r="OKN7" s="157"/>
      <c r="OKO7" s="157"/>
      <c r="OKP7" s="157"/>
      <c r="OKQ7" s="157"/>
      <c r="OKR7" s="157"/>
      <c r="OKS7" s="157"/>
      <c r="OKT7" s="157"/>
      <c r="OKU7" s="157"/>
      <c r="OKV7" s="157"/>
      <c r="OKW7" s="157"/>
      <c r="OKX7" s="157"/>
      <c r="OKY7" s="157"/>
      <c r="OKZ7" s="157"/>
      <c r="OLA7" s="157"/>
      <c r="OLB7" s="157"/>
      <c r="OLC7" s="157"/>
      <c r="OLD7" s="157"/>
      <c r="OLE7" s="157"/>
      <c r="OLF7" s="157"/>
      <c r="OLG7" s="157"/>
      <c r="OLH7" s="157"/>
      <c r="OLI7" s="157"/>
      <c r="OLJ7" s="157"/>
      <c r="OLK7" s="157"/>
      <c r="OLL7" s="157"/>
      <c r="OLM7" s="157"/>
      <c r="OLN7" s="157"/>
      <c r="OLO7" s="157"/>
      <c r="OLP7" s="157"/>
      <c r="OLQ7" s="157"/>
      <c r="OLR7" s="157"/>
      <c r="OLS7" s="157"/>
      <c r="OLT7" s="157"/>
      <c r="OLU7" s="157"/>
      <c r="OLV7" s="157"/>
      <c r="OLW7" s="157"/>
      <c r="OLX7" s="157"/>
      <c r="OLY7" s="157"/>
      <c r="OLZ7" s="157"/>
      <c r="OMA7" s="157"/>
      <c r="OMB7" s="157"/>
      <c r="OMC7" s="157"/>
      <c r="OMD7" s="157"/>
      <c r="OME7" s="157"/>
      <c r="OMF7" s="157"/>
      <c r="OMG7" s="157"/>
      <c r="OMH7" s="157"/>
      <c r="OMI7" s="157"/>
      <c r="OMJ7" s="157"/>
      <c r="OMK7" s="157"/>
      <c r="OML7" s="157"/>
      <c r="OMM7" s="157"/>
      <c r="OMN7" s="157"/>
      <c r="OMO7" s="157"/>
      <c r="OMP7" s="157"/>
      <c r="OMQ7" s="157"/>
      <c r="OMR7" s="157"/>
      <c r="OMS7" s="157"/>
      <c r="OMT7" s="157"/>
      <c r="OMU7" s="157"/>
      <c r="OMV7" s="157"/>
      <c r="OMW7" s="157"/>
      <c r="OMX7" s="157"/>
      <c r="OMY7" s="157"/>
      <c r="OMZ7" s="157"/>
      <c r="ONA7" s="157"/>
      <c r="ONB7" s="157"/>
      <c r="ONC7" s="157"/>
      <c r="OND7" s="157"/>
      <c r="ONE7" s="157"/>
      <c r="ONF7" s="157"/>
      <c r="ONG7" s="157"/>
      <c r="ONH7" s="157"/>
      <c r="ONI7" s="157"/>
      <c r="ONJ7" s="157"/>
      <c r="ONK7" s="157"/>
      <c r="ONL7" s="157"/>
      <c r="ONM7" s="157"/>
      <c r="ONN7" s="157"/>
      <c r="ONO7" s="157"/>
      <c r="ONP7" s="157"/>
      <c r="ONQ7" s="157"/>
      <c r="ONR7" s="157"/>
      <c r="ONS7" s="157"/>
      <c r="ONT7" s="157"/>
      <c r="ONU7" s="157"/>
      <c r="ONV7" s="157"/>
      <c r="ONW7" s="157"/>
      <c r="ONX7" s="157"/>
      <c r="ONY7" s="157"/>
      <c r="ONZ7" s="157"/>
      <c r="OOA7" s="157"/>
      <c r="OOB7" s="157"/>
      <c r="OOC7" s="157"/>
      <c r="OOD7" s="157"/>
      <c r="OOE7" s="157"/>
      <c r="OOF7" s="157"/>
      <c r="OOG7" s="157"/>
      <c r="OOH7" s="157"/>
      <c r="OOI7" s="157"/>
      <c r="OOJ7" s="157"/>
      <c r="OOK7" s="157"/>
      <c r="OOL7" s="157"/>
      <c r="OOM7" s="157"/>
      <c r="OON7" s="157"/>
      <c r="OOO7" s="157"/>
      <c r="OOP7" s="157"/>
      <c r="OOQ7" s="157"/>
      <c r="OOR7" s="157"/>
      <c r="OOS7" s="157"/>
      <c r="OOT7" s="157"/>
      <c r="OOU7" s="157"/>
      <c r="OOV7" s="157"/>
      <c r="OOW7" s="157"/>
      <c r="OOX7" s="157"/>
      <c r="OOY7" s="157"/>
      <c r="OOZ7" s="157"/>
      <c r="OPA7" s="157"/>
      <c r="OPB7" s="157"/>
      <c r="OPC7" s="157"/>
      <c r="OPD7" s="157"/>
      <c r="OPE7" s="157"/>
      <c r="OPF7" s="157"/>
      <c r="OPG7" s="157"/>
      <c r="OPH7" s="157"/>
      <c r="OPI7" s="157"/>
      <c r="OPJ7" s="157"/>
      <c r="OPK7" s="157"/>
      <c r="OPL7" s="157"/>
      <c r="OPM7" s="157"/>
      <c r="OPN7" s="157"/>
      <c r="OPO7" s="157"/>
      <c r="OPP7" s="157"/>
      <c r="OPQ7" s="157"/>
      <c r="OPR7" s="157"/>
      <c r="OPS7" s="157"/>
      <c r="OPT7" s="157"/>
      <c r="OPU7" s="157"/>
      <c r="OPV7" s="157"/>
      <c r="OPW7" s="157"/>
      <c r="OPX7" s="157"/>
      <c r="OPY7" s="157"/>
      <c r="OPZ7" s="157"/>
      <c r="OQA7" s="157"/>
      <c r="OQB7" s="157"/>
      <c r="OQC7" s="157"/>
      <c r="OQD7" s="157"/>
      <c r="OQE7" s="157"/>
      <c r="OQF7" s="157"/>
      <c r="OQG7" s="157"/>
      <c r="OQH7" s="157"/>
      <c r="OQI7" s="157"/>
      <c r="OQJ7" s="157"/>
      <c r="OQK7" s="157"/>
      <c r="OQL7" s="157"/>
      <c r="OQM7" s="157"/>
      <c r="OQN7" s="157"/>
      <c r="OQO7" s="157"/>
      <c r="OQP7" s="157"/>
      <c r="OQQ7" s="157"/>
      <c r="OQR7" s="157"/>
      <c r="OQS7" s="157"/>
      <c r="OQT7" s="157"/>
      <c r="OQU7" s="157"/>
      <c r="OQV7" s="157"/>
      <c r="OQW7" s="157"/>
      <c r="OQX7" s="157"/>
      <c r="OQY7" s="157"/>
      <c r="OQZ7" s="157"/>
      <c r="ORA7" s="157"/>
      <c r="ORB7" s="157"/>
      <c r="ORC7" s="157"/>
      <c r="ORD7" s="157"/>
      <c r="ORE7" s="157"/>
      <c r="ORF7" s="157"/>
      <c r="ORG7" s="157"/>
      <c r="ORH7" s="157"/>
      <c r="ORI7" s="157"/>
      <c r="ORJ7" s="157"/>
      <c r="ORK7" s="157"/>
      <c r="ORL7" s="157"/>
      <c r="ORM7" s="157"/>
      <c r="ORN7" s="157"/>
      <c r="ORO7" s="157"/>
      <c r="ORP7" s="157"/>
      <c r="ORQ7" s="157"/>
      <c r="ORR7" s="157"/>
      <c r="ORS7" s="157"/>
      <c r="ORT7" s="157"/>
      <c r="ORU7" s="157"/>
      <c r="ORV7" s="157"/>
      <c r="ORW7" s="157"/>
      <c r="ORX7" s="157"/>
      <c r="ORY7" s="157"/>
      <c r="ORZ7" s="157"/>
      <c r="OSA7" s="157"/>
      <c r="OSB7" s="157"/>
      <c r="OSC7" s="157"/>
      <c r="OSD7" s="157"/>
      <c r="OSE7" s="157"/>
      <c r="OSF7" s="157"/>
      <c r="OSG7" s="157"/>
      <c r="OSH7" s="157"/>
      <c r="OSI7" s="157"/>
      <c r="OSJ7" s="157"/>
      <c r="OSK7" s="157"/>
      <c r="OSL7" s="157"/>
      <c r="OSM7" s="157"/>
      <c r="OSN7" s="157"/>
      <c r="OSO7" s="157"/>
      <c r="OSP7" s="157"/>
      <c r="OSQ7" s="157"/>
      <c r="OSR7" s="157"/>
      <c r="OSS7" s="157"/>
      <c r="OST7" s="157"/>
      <c r="OSU7" s="157"/>
      <c r="OSV7" s="157"/>
      <c r="OSW7" s="157"/>
      <c r="OSX7" s="157"/>
      <c r="OSY7" s="157"/>
      <c r="OSZ7" s="157"/>
      <c r="OTA7" s="157"/>
      <c r="OTB7" s="157"/>
      <c r="OTC7" s="157"/>
      <c r="OTD7" s="157"/>
      <c r="OTE7" s="157"/>
      <c r="OTF7" s="157"/>
      <c r="OTG7" s="157"/>
      <c r="OTH7" s="157"/>
      <c r="OTI7" s="157"/>
      <c r="OTJ7" s="157"/>
      <c r="OTK7" s="157"/>
      <c r="OTL7" s="157"/>
      <c r="OTM7" s="157"/>
      <c r="OTN7" s="157"/>
      <c r="OTO7" s="157"/>
      <c r="OTP7" s="157"/>
      <c r="OTQ7" s="157"/>
      <c r="OTR7" s="157"/>
      <c r="OTS7" s="157"/>
      <c r="OTT7" s="157"/>
      <c r="OTU7" s="157"/>
      <c r="OTV7" s="157"/>
      <c r="OTW7" s="157"/>
      <c r="OTX7" s="157"/>
      <c r="OTY7" s="157"/>
      <c r="OTZ7" s="157"/>
      <c r="OUA7" s="157"/>
      <c r="OUB7" s="157"/>
      <c r="OUC7" s="157"/>
      <c r="OUD7" s="157"/>
      <c r="OUE7" s="157"/>
      <c r="OUF7" s="157"/>
      <c r="OUG7" s="157"/>
      <c r="OUH7" s="157"/>
      <c r="OUI7" s="157"/>
      <c r="OUJ7" s="157"/>
      <c r="OUK7" s="157"/>
      <c r="OUL7" s="157"/>
      <c r="OUM7" s="157"/>
      <c r="OUN7" s="157"/>
      <c r="OUO7" s="157"/>
      <c r="OUP7" s="157"/>
      <c r="OUQ7" s="157"/>
      <c r="OUR7" s="157"/>
      <c r="OUS7" s="157"/>
      <c r="OUT7" s="157"/>
      <c r="OUU7" s="157"/>
      <c r="OUV7" s="157"/>
      <c r="OUW7" s="157"/>
      <c r="OUX7" s="157"/>
      <c r="OUY7" s="157"/>
      <c r="OUZ7" s="157"/>
      <c r="OVA7" s="157"/>
      <c r="OVB7" s="157"/>
      <c r="OVC7" s="157"/>
      <c r="OVD7" s="157"/>
      <c r="OVE7" s="157"/>
      <c r="OVF7" s="157"/>
      <c r="OVG7" s="157"/>
      <c r="OVH7" s="157"/>
      <c r="OVI7" s="157"/>
      <c r="OVJ7" s="157"/>
      <c r="OVK7" s="157"/>
      <c r="OVL7" s="157"/>
      <c r="OVM7" s="157"/>
      <c r="OVN7" s="157"/>
      <c r="OVO7" s="157"/>
      <c r="OVP7" s="157"/>
      <c r="OVQ7" s="157"/>
      <c r="OVR7" s="157"/>
      <c r="OVS7" s="157"/>
      <c r="OVT7" s="157"/>
      <c r="OVU7" s="157"/>
      <c r="OVV7" s="157"/>
      <c r="OVW7" s="157"/>
      <c r="OVX7" s="157"/>
      <c r="OVY7" s="157"/>
      <c r="OVZ7" s="157"/>
      <c r="OWA7" s="157"/>
      <c r="OWB7" s="157"/>
      <c r="OWC7" s="157"/>
      <c r="OWD7" s="157"/>
      <c r="OWE7" s="157"/>
      <c r="OWF7" s="157"/>
      <c r="OWG7" s="157"/>
      <c r="OWH7" s="157"/>
      <c r="OWI7" s="157"/>
      <c r="OWJ7" s="157"/>
      <c r="OWK7" s="157"/>
      <c r="OWL7" s="157"/>
      <c r="OWM7" s="157"/>
      <c r="OWN7" s="157"/>
      <c r="OWO7" s="157"/>
      <c r="OWP7" s="157"/>
      <c r="OWQ7" s="157"/>
      <c r="OWR7" s="157"/>
      <c r="OWS7" s="157"/>
      <c r="OWT7" s="157"/>
      <c r="OWU7" s="157"/>
      <c r="OWV7" s="157"/>
      <c r="OWW7" s="157"/>
      <c r="OWX7" s="157"/>
      <c r="OWY7" s="157"/>
      <c r="OWZ7" s="157"/>
      <c r="OXA7" s="157"/>
      <c r="OXB7" s="157"/>
      <c r="OXC7" s="157"/>
      <c r="OXD7" s="157"/>
      <c r="OXE7" s="157"/>
      <c r="OXF7" s="157"/>
      <c r="OXG7" s="157"/>
      <c r="OXH7" s="157"/>
      <c r="OXI7" s="157"/>
      <c r="OXJ7" s="157"/>
      <c r="OXK7" s="157"/>
      <c r="OXL7" s="157"/>
      <c r="OXM7" s="157"/>
      <c r="OXN7" s="157"/>
      <c r="OXO7" s="157"/>
      <c r="OXP7" s="157"/>
      <c r="OXQ7" s="157"/>
      <c r="OXR7" s="157"/>
      <c r="OXS7" s="157"/>
      <c r="OXT7" s="157"/>
      <c r="OXU7" s="157"/>
      <c r="OXV7" s="157"/>
      <c r="OXW7" s="157"/>
      <c r="OXX7" s="157"/>
      <c r="OXY7" s="157"/>
      <c r="OXZ7" s="157"/>
      <c r="OYA7" s="157"/>
      <c r="OYB7" s="157"/>
      <c r="OYC7" s="157"/>
      <c r="OYD7" s="157"/>
      <c r="OYE7" s="157"/>
      <c r="OYF7" s="157"/>
      <c r="OYG7" s="157"/>
      <c r="OYH7" s="157"/>
      <c r="OYI7" s="157"/>
      <c r="OYJ7" s="157"/>
      <c r="OYK7" s="157"/>
      <c r="OYL7" s="157"/>
      <c r="OYM7" s="157"/>
      <c r="OYN7" s="157"/>
      <c r="OYO7" s="157"/>
      <c r="OYP7" s="157"/>
      <c r="OYQ7" s="157"/>
      <c r="OYR7" s="157"/>
      <c r="OYS7" s="157"/>
      <c r="OYT7" s="157"/>
      <c r="OYU7" s="157"/>
      <c r="OYV7" s="157"/>
      <c r="OYW7" s="157"/>
      <c r="OYX7" s="157"/>
      <c r="OYY7" s="157"/>
      <c r="OYZ7" s="157"/>
      <c r="OZA7" s="157"/>
      <c r="OZB7" s="157"/>
      <c r="OZC7" s="157"/>
      <c r="OZD7" s="157"/>
      <c r="OZE7" s="157"/>
      <c r="OZF7" s="157"/>
      <c r="OZG7" s="157"/>
      <c r="OZH7" s="157"/>
      <c r="OZI7" s="157"/>
      <c r="OZJ7" s="157"/>
      <c r="OZK7" s="157"/>
      <c r="OZL7" s="157"/>
      <c r="OZM7" s="157"/>
      <c r="OZN7" s="157"/>
      <c r="OZO7" s="157"/>
      <c r="OZP7" s="157"/>
      <c r="OZQ7" s="157"/>
      <c r="OZR7" s="157"/>
      <c r="OZS7" s="157"/>
      <c r="OZT7" s="157"/>
      <c r="OZU7" s="157"/>
      <c r="OZV7" s="157"/>
      <c r="OZW7" s="157"/>
      <c r="OZX7" s="157"/>
      <c r="OZY7" s="157"/>
      <c r="OZZ7" s="157"/>
      <c r="PAA7" s="157"/>
      <c r="PAB7" s="157"/>
      <c r="PAC7" s="157"/>
      <c r="PAD7" s="157"/>
      <c r="PAE7" s="157"/>
      <c r="PAF7" s="157"/>
      <c r="PAG7" s="157"/>
      <c r="PAH7" s="157"/>
      <c r="PAI7" s="157"/>
      <c r="PAJ7" s="157"/>
      <c r="PAK7" s="157"/>
      <c r="PAL7" s="157"/>
      <c r="PAM7" s="157"/>
      <c r="PAN7" s="157"/>
      <c r="PAO7" s="157"/>
      <c r="PAP7" s="157"/>
      <c r="PAQ7" s="157"/>
      <c r="PAR7" s="157"/>
      <c r="PAS7" s="157"/>
      <c r="PAT7" s="157"/>
      <c r="PAU7" s="157"/>
      <c r="PAV7" s="157"/>
      <c r="PAW7" s="157"/>
      <c r="PAX7" s="157"/>
      <c r="PAY7" s="157"/>
      <c r="PAZ7" s="157"/>
      <c r="PBA7" s="157"/>
      <c r="PBB7" s="157"/>
      <c r="PBC7" s="157"/>
      <c r="PBD7" s="157"/>
      <c r="PBE7" s="157"/>
      <c r="PBF7" s="157"/>
      <c r="PBG7" s="157"/>
      <c r="PBH7" s="157"/>
      <c r="PBI7" s="157"/>
      <c r="PBJ7" s="157"/>
      <c r="PBK7" s="157"/>
      <c r="PBL7" s="157"/>
      <c r="PBM7" s="157"/>
      <c r="PBN7" s="157"/>
      <c r="PBO7" s="157"/>
      <c r="PBP7" s="157"/>
      <c r="PBQ7" s="157"/>
      <c r="PBR7" s="157"/>
      <c r="PBS7" s="157"/>
      <c r="PBT7" s="157"/>
      <c r="PBU7" s="157"/>
      <c r="PBV7" s="157"/>
      <c r="PBW7" s="157"/>
      <c r="PBX7" s="157"/>
      <c r="PBY7" s="157"/>
      <c r="PBZ7" s="157"/>
      <c r="PCA7" s="157"/>
      <c r="PCB7" s="157"/>
      <c r="PCC7" s="157"/>
      <c r="PCD7" s="157"/>
      <c r="PCE7" s="157"/>
      <c r="PCF7" s="157"/>
      <c r="PCG7" s="157"/>
      <c r="PCH7" s="157"/>
      <c r="PCI7" s="157"/>
      <c r="PCJ7" s="157"/>
      <c r="PCK7" s="157"/>
      <c r="PCL7" s="157"/>
      <c r="PCM7" s="157"/>
      <c r="PCN7" s="157"/>
      <c r="PCO7" s="157"/>
      <c r="PCP7" s="157"/>
      <c r="PCQ7" s="157"/>
      <c r="PCR7" s="157"/>
      <c r="PCS7" s="157"/>
      <c r="PCT7" s="157"/>
      <c r="PCU7" s="157"/>
      <c r="PCV7" s="157"/>
      <c r="PCW7" s="157"/>
      <c r="PCX7" s="157"/>
      <c r="PCY7" s="157"/>
      <c r="PCZ7" s="157"/>
      <c r="PDA7" s="157"/>
      <c r="PDB7" s="157"/>
      <c r="PDC7" s="157"/>
      <c r="PDD7" s="157"/>
      <c r="PDE7" s="157"/>
      <c r="PDF7" s="157"/>
      <c r="PDG7" s="157"/>
      <c r="PDH7" s="157"/>
      <c r="PDI7" s="157"/>
      <c r="PDJ7" s="157"/>
      <c r="PDK7" s="157"/>
      <c r="PDL7" s="157"/>
      <c r="PDM7" s="157"/>
      <c r="PDN7" s="157"/>
      <c r="PDO7" s="157"/>
      <c r="PDP7" s="157"/>
      <c r="PDQ7" s="157"/>
      <c r="PDR7" s="157"/>
      <c r="PDS7" s="157"/>
      <c r="PDT7" s="157"/>
      <c r="PDU7" s="157"/>
      <c r="PDV7" s="157"/>
      <c r="PDW7" s="157"/>
      <c r="PDX7" s="157"/>
      <c r="PDY7" s="157"/>
      <c r="PDZ7" s="157"/>
      <c r="PEA7" s="157"/>
      <c r="PEB7" s="157"/>
      <c r="PEC7" s="157"/>
      <c r="PED7" s="157"/>
      <c r="PEE7" s="157"/>
      <c r="PEF7" s="157"/>
      <c r="PEG7" s="157"/>
      <c r="PEH7" s="157"/>
      <c r="PEI7" s="157"/>
      <c r="PEJ7" s="157"/>
      <c r="PEK7" s="157"/>
      <c r="PEL7" s="157"/>
      <c r="PEM7" s="157"/>
      <c r="PEN7" s="157"/>
      <c r="PEO7" s="157"/>
      <c r="PEP7" s="157"/>
      <c r="PEQ7" s="157"/>
      <c r="PER7" s="157"/>
      <c r="PES7" s="157"/>
      <c r="PET7" s="157"/>
      <c r="PEU7" s="157"/>
      <c r="PEV7" s="157"/>
      <c r="PEW7" s="157"/>
      <c r="PEX7" s="157"/>
      <c r="PEY7" s="157"/>
      <c r="PEZ7" s="157"/>
      <c r="PFA7" s="157"/>
      <c r="PFB7" s="157"/>
      <c r="PFC7" s="157"/>
      <c r="PFD7" s="157"/>
      <c r="PFE7" s="157"/>
      <c r="PFF7" s="157"/>
      <c r="PFG7" s="157"/>
      <c r="PFH7" s="157"/>
      <c r="PFI7" s="157"/>
      <c r="PFJ7" s="157"/>
      <c r="PFK7" s="157"/>
      <c r="PFL7" s="157"/>
      <c r="PFM7" s="157"/>
      <c r="PFN7" s="157"/>
      <c r="PFO7" s="157"/>
      <c r="PFP7" s="157"/>
      <c r="PFQ7" s="157"/>
      <c r="PFR7" s="157"/>
      <c r="PFS7" s="157"/>
      <c r="PFT7" s="157"/>
      <c r="PFU7" s="157"/>
      <c r="PFV7" s="157"/>
      <c r="PFW7" s="157"/>
      <c r="PFX7" s="157"/>
      <c r="PFY7" s="157"/>
      <c r="PFZ7" s="157"/>
      <c r="PGA7" s="157"/>
      <c r="PGB7" s="157"/>
      <c r="PGC7" s="157"/>
      <c r="PGD7" s="157"/>
      <c r="PGE7" s="157"/>
      <c r="PGF7" s="157"/>
      <c r="PGG7" s="157"/>
      <c r="PGH7" s="157"/>
      <c r="PGI7" s="157"/>
      <c r="PGJ7" s="157"/>
      <c r="PGK7" s="157"/>
      <c r="PGL7" s="157"/>
      <c r="PGM7" s="157"/>
      <c r="PGN7" s="157"/>
      <c r="PGO7" s="157"/>
      <c r="PGP7" s="157"/>
      <c r="PGQ7" s="157"/>
      <c r="PGR7" s="157"/>
      <c r="PGS7" s="157"/>
      <c r="PGT7" s="157"/>
      <c r="PGU7" s="157"/>
      <c r="PGV7" s="157"/>
      <c r="PGW7" s="157"/>
      <c r="PGX7" s="157"/>
      <c r="PGY7" s="157"/>
      <c r="PGZ7" s="157"/>
      <c r="PHA7" s="157"/>
      <c r="PHB7" s="157"/>
      <c r="PHC7" s="157"/>
      <c r="PHD7" s="157"/>
      <c r="PHE7" s="157"/>
      <c r="PHF7" s="157"/>
      <c r="PHG7" s="157"/>
      <c r="PHH7" s="157"/>
      <c r="PHI7" s="157"/>
      <c r="PHJ7" s="157"/>
      <c r="PHK7" s="157"/>
      <c r="PHL7" s="157"/>
      <c r="PHM7" s="157"/>
      <c r="PHN7" s="157"/>
      <c r="PHO7" s="157"/>
      <c r="PHP7" s="157"/>
      <c r="PHQ7" s="157"/>
      <c r="PHR7" s="157"/>
      <c r="PHS7" s="157"/>
      <c r="PHT7" s="157"/>
      <c r="PHU7" s="157"/>
      <c r="PHV7" s="157"/>
      <c r="PHW7" s="157"/>
      <c r="PHX7" s="157"/>
      <c r="PHY7" s="157"/>
      <c r="PHZ7" s="157"/>
      <c r="PIA7" s="157"/>
      <c r="PIB7" s="157"/>
      <c r="PIC7" s="157"/>
      <c r="PID7" s="157"/>
      <c r="PIE7" s="157"/>
      <c r="PIF7" s="157"/>
      <c r="PIG7" s="157"/>
      <c r="PIH7" s="157"/>
      <c r="PII7" s="157"/>
      <c r="PIJ7" s="157"/>
      <c r="PIK7" s="157"/>
      <c r="PIL7" s="157"/>
      <c r="PIM7" s="157"/>
      <c r="PIN7" s="157"/>
      <c r="PIO7" s="157"/>
      <c r="PIP7" s="157"/>
      <c r="PIQ7" s="157"/>
      <c r="PIR7" s="157"/>
      <c r="PIS7" s="157"/>
      <c r="PIT7" s="157"/>
      <c r="PIU7" s="157"/>
      <c r="PIV7" s="157"/>
      <c r="PIW7" s="157"/>
      <c r="PIX7" s="157"/>
      <c r="PIY7" s="157"/>
      <c r="PIZ7" s="157"/>
      <c r="PJA7" s="157"/>
      <c r="PJB7" s="157"/>
      <c r="PJC7" s="157"/>
      <c r="PJD7" s="157"/>
      <c r="PJE7" s="157"/>
      <c r="PJF7" s="157"/>
      <c r="PJG7" s="157"/>
      <c r="PJH7" s="157"/>
      <c r="PJI7" s="157"/>
      <c r="PJJ7" s="157"/>
      <c r="PJK7" s="157"/>
      <c r="PJL7" s="157"/>
      <c r="PJM7" s="157"/>
      <c r="PJN7" s="157"/>
      <c r="PJO7" s="157"/>
      <c r="PJP7" s="157"/>
      <c r="PJQ7" s="157"/>
      <c r="PJR7" s="157"/>
      <c r="PJS7" s="157"/>
      <c r="PJT7" s="157"/>
      <c r="PJU7" s="157"/>
      <c r="PJV7" s="157"/>
      <c r="PJW7" s="157"/>
      <c r="PJX7" s="157"/>
      <c r="PJY7" s="157"/>
      <c r="PJZ7" s="157"/>
      <c r="PKA7" s="157"/>
      <c r="PKB7" s="157"/>
      <c r="PKC7" s="157"/>
      <c r="PKD7" s="157"/>
      <c r="PKE7" s="157"/>
      <c r="PKF7" s="157"/>
      <c r="PKG7" s="157"/>
      <c r="PKH7" s="157"/>
      <c r="PKI7" s="157"/>
      <c r="PKJ7" s="157"/>
      <c r="PKK7" s="157"/>
      <c r="PKL7" s="157"/>
      <c r="PKM7" s="157"/>
      <c r="PKN7" s="157"/>
      <c r="PKO7" s="157"/>
      <c r="PKP7" s="157"/>
      <c r="PKQ7" s="157"/>
      <c r="PKR7" s="157"/>
      <c r="PKS7" s="157"/>
      <c r="PKT7" s="157"/>
      <c r="PKU7" s="157"/>
      <c r="PKV7" s="157"/>
      <c r="PKW7" s="157"/>
      <c r="PKX7" s="157"/>
      <c r="PKY7" s="157"/>
      <c r="PKZ7" s="157"/>
      <c r="PLA7" s="157"/>
      <c r="PLB7" s="157"/>
      <c r="PLC7" s="157"/>
      <c r="PLD7" s="157"/>
      <c r="PLE7" s="157"/>
      <c r="PLF7" s="157"/>
      <c r="PLG7" s="157"/>
      <c r="PLH7" s="157"/>
      <c r="PLI7" s="157"/>
      <c r="PLJ7" s="157"/>
      <c r="PLK7" s="157"/>
      <c r="PLL7" s="157"/>
      <c r="PLM7" s="157"/>
      <c r="PLN7" s="157"/>
      <c r="PLO7" s="157"/>
      <c r="PLP7" s="157"/>
      <c r="PLQ7" s="157"/>
      <c r="PLR7" s="157"/>
      <c r="PLS7" s="157"/>
      <c r="PLT7" s="157"/>
      <c r="PLU7" s="157"/>
      <c r="PLV7" s="157"/>
      <c r="PLW7" s="157"/>
      <c r="PLX7" s="157"/>
      <c r="PLY7" s="157"/>
      <c r="PLZ7" s="157"/>
      <c r="PMA7" s="157"/>
      <c r="PMB7" s="157"/>
      <c r="PMC7" s="157"/>
      <c r="PMD7" s="157"/>
      <c r="PME7" s="157"/>
      <c r="PMF7" s="157"/>
      <c r="PMG7" s="157"/>
      <c r="PMH7" s="157"/>
      <c r="PMI7" s="157"/>
      <c r="PMJ7" s="157"/>
      <c r="PMK7" s="157"/>
      <c r="PML7" s="157"/>
      <c r="PMM7" s="157"/>
      <c r="PMN7" s="157"/>
      <c r="PMO7" s="157"/>
      <c r="PMP7" s="157"/>
      <c r="PMQ7" s="157"/>
      <c r="PMR7" s="157"/>
      <c r="PMS7" s="157"/>
      <c r="PMT7" s="157"/>
      <c r="PMU7" s="157"/>
      <c r="PMV7" s="157"/>
      <c r="PMW7" s="157"/>
      <c r="PMX7" s="157"/>
      <c r="PMY7" s="157"/>
      <c r="PMZ7" s="157"/>
      <c r="PNA7" s="157"/>
      <c r="PNB7" s="157"/>
      <c r="PNC7" s="157"/>
      <c r="PND7" s="157"/>
      <c r="PNE7" s="157"/>
      <c r="PNF7" s="157"/>
      <c r="PNG7" s="157"/>
      <c r="PNH7" s="157"/>
      <c r="PNI7" s="157"/>
      <c r="PNJ7" s="157"/>
      <c r="PNK7" s="157"/>
      <c r="PNL7" s="157"/>
      <c r="PNM7" s="157"/>
      <c r="PNN7" s="157"/>
      <c r="PNO7" s="157"/>
      <c r="PNP7" s="157"/>
      <c r="PNQ7" s="157"/>
      <c r="PNR7" s="157"/>
      <c r="PNS7" s="157"/>
      <c r="PNT7" s="157"/>
      <c r="PNU7" s="157"/>
      <c r="PNV7" s="157"/>
      <c r="PNW7" s="157"/>
      <c r="PNX7" s="157"/>
      <c r="PNY7" s="157"/>
      <c r="PNZ7" s="157"/>
      <c r="POA7" s="157"/>
      <c r="POB7" s="157"/>
      <c r="POC7" s="157"/>
      <c r="POD7" s="157"/>
      <c r="POE7" s="157"/>
      <c r="POF7" s="157"/>
      <c r="POG7" s="157"/>
      <c r="POH7" s="157"/>
      <c r="POI7" s="157"/>
      <c r="POJ7" s="157"/>
      <c r="POK7" s="157"/>
      <c r="POL7" s="157"/>
      <c r="POM7" s="157"/>
      <c r="PON7" s="157"/>
      <c r="POO7" s="157"/>
      <c r="POP7" s="157"/>
      <c r="POQ7" s="157"/>
      <c r="POR7" s="157"/>
      <c r="POS7" s="157"/>
      <c r="POT7" s="157"/>
      <c r="POU7" s="157"/>
      <c r="POV7" s="157"/>
      <c r="POW7" s="157"/>
      <c r="POX7" s="157"/>
      <c r="POY7" s="157"/>
      <c r="POZ7" s="157"/>
      <c r="PPA7" s="157"/>
      <c r="PPB7" s="157"/>
      <c r="PPC7" s="157"/>
      <c r="PPD7" s="157"/>
      <c r="PPE7" s="157"/>
      <c r="PPF7" s="157"/>
      <c r="PPG7" s="157"/>
      <c r="PPH7" s="157"/>
      <c r="PPI7" s="157"/>
      <c r="PPJ7" s="157"/>
      <c r="PPK7" s="157"/>
      <c r="PPL7" s="157"/>
      <c r="PPM7" s="157"/>
      <c r="PPN7" s="157"/>
      <c r="PPO7" s="157"/>
      <c r="PPP7" s="157"/>
      <c r="PPQ7" s="157"/>
      <c r="PPR7" s="157"/>
      <c r="PPS7" s="157"/>
      <c r="PPT7" s="157"/>
      <c r="PPU7" s="157"/>
      <c r="PPV7" s="157"/>
      <c r="PPW7" s="157"/>
      <c r="PPX7" s="157"/>
      <c r="PPY7" s="157"/>
      <c r="PPZ7" s="157"/>
      <c r="PQA7" s="157"/>
      <c r="PQB7" s="157"/>
      <c r="PQC7" s="157"/>
      <c r="PQD7" s="157"/>
      <c r="PQE7" s="157"/>
      <c r="PQF7" s="157"/>
      <c r="PQG7" s="157"/>
      <c r="PQH7" s="157"/>
      <c r="PQI7" s="157"/>
      <c r="PQJ7" s="157"/>
      <c r="PQK7" s="157"/>
      <c r="PQL7" s="157"/>
      <c r="PQM7" s="157"/>
      <c r="PQN7" s="157"/>
      <c r="PQO7" s="157"/>
      <c r="PQP7" s="157"/>
      <c r="PQQ7" s="157"/>
      <c r="PQR7" s="157"/>
      <c r="PQS7" s="157"/>
      <c r="PQT7" s="157"/>
      <c r="PQU7" s="157"/>
      <c r="PQV7" s="157"/>
      <c r="PQW7" s="157"/>
      <c r="PQX7" s="157"/>
      <c r="PQY7" s="157"/>
      <c r="PQZ7" s="157"/>
      <c r="PRA7" s="157"/>
      <c r="PRB7" s="157"/>
      <c r="PRC7" s="157"/>
      <c r="PRD7" s="157"/>
      <c r="PRE7" s="157"/>
      <c r="PRF7" s="157"/>
      <c r="PRG7" s="157"/>
      <c r="PRH7" s="157"/>
      <c r="PRI7" s="157"/>
      <c r="PRJ7" s="157"/>
      <c r="PRK7" s="157"/>
      <c r="PRL7" s="157"/>
      <c r="PRM7" s="157"/>
      <c r="PRN7" s="157"/>
      <c r="PRO7" s="157"/>
      <c r="PRP7" s="157"/>
      <c r="PRQ7" s="157"/>
      <c r="PRR7" s="157"/>
      <c r="PRS7" s="157"/>
      <c r="PRT7" s="157"/>
      <c r="PRU7" s="157"/>
      <c r="PRV7" s="157"/>
      <c r="PRW7" s="157"/>
      <c r="PRX7" s="157"/>
      <c r="PRY7" s="157"/>
      <c r="PRZ7" s="157"/>
      <c r="PSA7" s="157"/>
      <c r="PSB7" s="157"/>
      <c r="PSC7" s="157"/>
      <c r="PSD7" s="157"/>
      <c r="PSE7" s="157"/>
      <c r="PSF7" s="157"/>
      <c r="PSG7" s="157"/>
      <c r="PSH7" s="157"/>
      <c r="PSI7" s="157"/>
      <c r="PSJ7" s="157"/>
      <c r="PSK7" s="157"/>
      <c r="PSL7" s="157"/>
      <c r="PSM7" s="157"/>
      <c r="PSN7" s="157"/>
      <c r="PSO7" s="157"/>
      <c r="PSP7" s="157"/>
      <c r="PSQ7" s="157"/>
      <c r="PSR7" s="157"/>
      <c r="PSS7" s="157"/>
      <c r="PST7" s="157"/>
      <c r="PSU7" s="157"/>
      <c r="PSV7" s="157"/>
      <c r="PSW7" s="157"/>
      <c r="PSX7" s="157"/>
      <c r="PSY7" s="157"/>
      <c r="PSZ7" s="157"/>
      <c r="PTA7" s="157"/>
      <c r="PTB7" s="157"/>
      <c r="PTC7" s="157"/>
      <c r="PTD7" s="157"/>
      <c r="PTE7" s="157"/>
      <c r="PTF7" s="157"/>
      <c r="PTG7" s="157"/>
      <c r="PTH7" s="157"/>
      <c r="PTI7" s="157"/>
      <c r="PTJ7" s="157"/>
      <c r="PTK7" s="157"/>
      <c r="PTL7" s="157"/>
      <c r="PTM7" s="157"/>
      <c r="PTN7" s="157"/>
      <c r="PTO7" s="157"/>
      <c r="PTP7" s="157"/>
      <c r="PTQ7" s="157"/>
      <c r="PTR7" s="157"/>
      <c r="PTS7" s="157"/>
      <c r="PTT7" s="157"/>
      <c r="PTU7" s="157"/>
      <c r="PTV7" s="157"/>
      <c r="PTW7" s="157"/>
      <c r="PTX7" s="157"/>
      <c r="PTY7" s="157"/>
      <c r="PTZ7" s="157"/>
      <c r="PUA7" s="157"/>
      <c r="PUB7" s="157"/>
      <c r="PUC7" s="157"/>
      <c r="PUD7" s="157"/>
      <c r="PUE7" s="157"/>
      <c r="PUF7" s="157"/>
      <c r="PUG7" s="157"/>
      <c r="PUH7" s="157"/>
      <c r="PUI7" s="157"/>
      <c r="PUJ7" s="157"/>
      <c r="PUK7" s="157"/>
      <c r="PUL7" s="157"/>
      <c r="PUM7" s="157"/>
      <c r="PUN7" s="157"/>
      <c r="PUO7" s="157"/>
      <c r="PUP7" s="157"/>
      <c r="PUQ7" s="157"/>
      <c r="PUR7" s="157"/>
      <c r="PUS7" s="157"/>
      <c r="PUT7" s="157"/>
      <c r="PUU7" s="157"/>
      <c r="PUV7" s="157"/>
      <c r="PUW7" s="157"/>
      <c r="PUX7" s="157"/>
      <c r="PUY7" s="157"/>
      <c r="PUZ7" s="157"/>
      <c r="PVA7" s="157"/>
      <c r="PVB7" s="157"/>
      <c r="PVC7" s="157"/>
      <c r="PVD7" s="157"/>
      <c r="PVE7" s="157"/>
      <c r="PVF7" s="157"/>
      <c r="PVG7" s="157"/>
      <c r="PVH7" s="157"/>
      <c r="PVI7" s="157"/>
      <c r="PVJ7" s="157"/>
      <c r="PVK7" s="157"/>
      <c r="PVL7" s="157"/>
      <c r="PVM7" s="157"/>
      <c r="PVN7" s="157"/>
      <c r="PVO7" s="157"/>
      <c r="PVP7" s="157"/>
      <c r="PVQ7" s="157"/>
      <c r="PVR7" s="157"/>
      <c r="PVS7" s="157"/>
      <c r="PVT7" s="157"/>
      <c r="PVU7" s="157"/>
      <c r="PVV7" s="157"/>
      <c r="PVW7" s="157"/>
      <c r="PVX7" s="157"/>
      <c r="PVY7" s="157"/>
      <c r="PVZ7" s="157"/>
      <c r="PWA7" s="157"/>
      <c r="PWB7" s="157"/>
      <c r="PWC7" s="157"/>
      <c r="PWD7" s="157"/>
      <c r="PWE7" s="157"/>
      <c r="PWF7" s="157"/>
      <c r="PWG7" s="157"/>
      <c r="PWH7" s="157"/>
      <c r="PWI7" s="157"/>
      <c r="PWJ7" s="157"/>
      <c r="PWK7" s="157"/>
      <c r="PWL7" s="157"/>
      <c r="PWM7" s="157"/>
      <c r="PWN7" s="157"/>
      <c r="PWO7" s="157"/>
      <c r="PWP7" s="157"/>
      <c r="PWQ7" s="157"/>
      <c r="PWR7" s="157"/>
      <c r="PWS7" s="157"/>
      <c r="PWT7" s="157"/>
      <c r="PWU7" s="157"/>
      <c r="PWV7" s="157"/>
      <c r="PWW7" s="157"/>
      <c r="PWX7" s="157"/>
      <c r="PWY7" s="157"/>
      <c r="PWZ7" s="157"/>
      <c r="PXA7" s="157"/>
      <c r="PXB7" s="157"/>
      <c r="PXC7" s="157"/>
      <c r="PXD7" s="157"/>
      <c r="PXE7" s="157"/>
      <c r="PXF7" s="157"/>
      <c r="PXG7" s="157"/>
      <c r="PXH7" s="157"/>
      <c r="PXI7" s="157"/>
      <c r="PXJ7" s="157"/>
      <c r="PXK7" s="157"/>
      <c r="PXL7" s="157"/>
      <c r="PXM7" s="157"/>
      <c r="PXN7" s="157"/>
      <c r="PXO7" s="157"/>
      <c r="PXP7" s="157"/>
      <c r="PXQ7" s="157"/>
      <c r="PXR7" s="157"/>
      <c r="PXS7" s="157"/>
      <c r="PXT7" s="157"/>
      <c r="PXU7" s="157"/>
      <c r="PXV7" s="157"/>
      <c r="PXW7" s="157"/>
      <c r="PXX7" s="157"/>
      <c r="PXY7" s="157"/>
      <c r="PXZ7" s="157"/>
      <c r="PYA7" s="157"/>
      <c r="PYB7" s="157"/>
      <c r="PYC7" s="157"/>
      <c r="PYD7" s="157"/>
      <c r="PYE7" s="157"/>
      <c r="PYF7" s="157"/>
      <c r="PYG7" s="157"/>
      <c r="PYH7" s="157"/>
      <c r="PYI7" s="157"/>
      <c r="PYJ7" s="157"/>
      <c r="PYK7" s="157"/>
      <c r="PYL7" s="157"/>
      <c r="PYM7" s="157"/>
      <c r="PYN7" s="157"/>
      <c r="PYO7" s="157"/>
      <c r="PYP7" s="157"/>
      <c r="PYQ7" s="157"/>
      <c r="PYR7" s="157"/>
      <c r="PYS7" s="157"/>
      <c r="PYT7" s="157"/>
      <c r="PYU7" s="157"/>
      <c r="PYV7" s="157"/>
      <c r="PYW7" s="157"/>
      <c r="PYX7" s="157"/>
      <c r="PYY7" s="157"/>
      <c r="PYZ7" s="157"/>
      <c r="PZA7" s="157"/>
      <c r="PZB7" s="157"/>
      <c r="PZC7" s="157"/>
      <c r="PZD7" s="157"/>
      <c r="PZE7" s="157"/>
      <c r="PZF7" s="157"/>
      <c r="PZG7" s="157"/>
      <c r="PZH7" s="157"/>
      <c r="PZI7" s="157"/>
      <c r="PZJ7" s="157"/>
      <c r="PZK7" s="157"/>
      <c r="PZL7" s="157"/>
      <c r="PZM7" s="157"/>
      <c r="PZN7" s="157"/>
      <c r="PZO7" s="157"/>
      <c r="PZP7" s="157"/>
      <c r="PZQ7" s="157"/>
      <c r="PZR7" s="157"/>
      <c r="PZS7" s="157"/>
      <c r="PZT7" s="157"/>
      <c r="PZU7" s="157"/>
      <c r="PZV7" s="157"/>
      <c r="PZW7" s="157"/>
      <c r="PZX7" s="157"/>
      <c r="PZY7" s="157"/>
      <c r="PZZ7" s="157"/>
      <c r="QAA7" s="157"/>
      <c r="QAB7" s="157"/>
      <c r="QAC7" s="157"/>
      <c r="QAD7" s="157"/>
      <c r="QAE7" s="157"/>
      <c r="QAF7" s="157"/>
      <c r="QAG7" s="157"/>
      <c r="QAH7" s="157"/>
      <c r="QAI7" s="157"/>
      <c r="QAJ7" s="157"/>
      <c r="QAK7" s="157"/>
      <c r="QAL7" s="157"/>
      <c r="QAM7" s="157"/>
      <c r="QAN7" s="157"/>
      <c r="QAO7" s="157"/>
      <c r="QAP7" s="157"/>
      <c r="QAQ7" s="157"/>
      <c r="QAR7" s="157"/>
      <c r="QAS7" s="157"/>
      <c r="QAT7" s="157"/>
      <c r="QAU7" s="157"/>
      <c r="QAV7" s="157"/>
      <c r="QAW7" s="157"/>
      <c r="QAX7" s="157"/>
      <c r="QAY7" s="157"/>
      <c r="QAZ7" s="157"/>
      <c r="QBA7" s="157"/>
      <c r="QBB7" s="157"/>
      <c r="QBC7" s="157"/>
      <c r="QBD7" s="157"/>
      <c r="QBE7" s="157"/>
      <c r="QBF7" s="157"/>
      <c r="QBG7" s="157"/>
      <c r="QBH7" s="157"/>
      <c r="QBI7" s="157"/>
      <c r="QBJ7" s="157"/>
      <c r="QBK7" s="157"/>
      <c r="QBL7" s="157"/>
      <c r="QBM7" s="157"/>
      <c r="QBN7" s="157"/>
      <c r="QBO7" s="157"/>
      <c r="QBP7" s="157"/>
      <c r="QBQ7" s="157"/>
      <c r="QBR7" s="157"/>
      <c r="QBS7" s="157"/>
      <c r="QBT7" s="157"/>
      <c r="QBU7" s="157"/>
      <c r="QBV7" s="157"/>
      <c r="QBW7" s="157"/>
      <c r="QBX7" s="157"/>
      <c r="QBY7" s="157"/>
      <c r="QBZ7" s="157"/>
      <c r="QCA7" s="157"/>
      <c r="QCB7" s="157"/>
      <c r="QCC7" s="157"/>
      <c r="QCD7" s="157"/>
      <c r="QCE7" s="157"/>
      <c r="QCF7" s="157"/>
      <c r="QCG7" s="157"/>
      <c r="QCH7" s="157"/>
      <c r="QCI7" s="157"/>
      <c r="QCJ7" s="157"/>
      <c r="QCK7" s="157"/>
      <c r="QCL7" s="157"/>
      <c r="QCM7" s="157"/>
      <c r="QCN7" s="157"/>
      <c r="QCO7" s="157"/>
      <c r="QCP7" s="157"/>
      <c r="QCQ7" s="157"/>
      <c r="QCR7" s="157"/>
      <c r="QCS7" s="157"/>
      <c r="QCT7" s="157"/>
      <c r="QCU7" s="157"/>
      <c r="QCV7" s="157"/>
      <c r="QCW7" s="157"/>
      <c r="QCX7" s="157"/>
      <c r="QCY7" s="157"/>
      <c r="QCZ7" s="157"/>
      <c r="QDA7" s="157"/>
      <c r="QDB7" s="157"/>
      <c r="QDC7" s="157"/>
      <c r="QDD7" s="157"/>
      <c r="QDE7" s="157"/>
      <c r="QDF7" s="157"/>
      <c r="QDG7" s="157"/>
      <c r="QDH7" s="157"/>
      <c r="QDI7" s="157"/>
      <c r="QDJ7" s="157"/>
      <c r="QDK7" s="157"/>
      <c r="QDL7" s="157"/>
      <c r="QDM7" s="157"/>
      <c r="QDN7" s="157"/>
      <c r="QDO7" s="157"/>
      <c r="QDP7" s="157"/>
      <c r="QDQ7" s="157"/>
      <c r="QDR7" s="157"/>
      <c r="QDS7" s="157"/>
      <c r="QDT7" s="157"/>
      <c r="QDU7" s="157"/>
      <c r="QDV7" s="157"/>
      <c r="QDW7" s="157"/>
      <c r="QDX7" s="157"/>
      <c r="QDY7" s="157"/>
      <c r="QDZ7" s="157"/>
      <c r="QEA7" s="157"/>
      <c r="QEB7" s="157"/>
      <c r="QEC7" s="157"/>
      <c r="QED7" s="157"/>
      <c r="QEE7" s="157"/>
      <c r="QEF7" s="157"/>
      <c r="QEG7" s="157"/>
      <c r="QEH7" s="157"/>
      <c r="QEI7" s="157"/>
      <c r="QEJ7" s="157"/>
      <c r="QEK7" s="157"/>
      <c r="QEL7" s="157"/>
      <c r="QEM7" s="157"/>
      <c r="QEN7" s="157"/>
      <c r="QEO7" s="157"/>
      <c r="QEP7" s="157"/>
      <c r="QEQ7" s="157"/>
      <c r="QER7" s="157"/>
      <c r="QES7" s="157"/>
      <c r="QET7" s="157"/>
      <c r="QEU7" s="157"/>
      <c r="QEV7" s="157"/>
      <c r="QEW7" s="157"/>
      <c r="QEX7" s="157"/>
      <c r="QEY7" s="157"/>
      <c r="QEZ7" s="157"/>
      <c r="QFA7" s="157"/>
      <c r="QFB7" s="157"/>
      <c r="QFC7" s="157"/>
      <c r="QFD7" s="157"/>
      <c r="QFE7" s="157"/>
      <c r="QFF7" s="157"/>
      <c r="QFG7" s="157"/>
      <c r="QFH7" s="157"/>
      <c r="QFI7" s="157"/>
      <c r="QFJ7" s="157"/>
      <c r="QFK7" s="157"/>
      <c r="QFL7" s="157"/>
      <c r="QFM7" s="157"/>
      <c r="QFN7" s="157"/>
      <c r="QFO7" s="157"/>
      <c r="QFP7" s="157"/>
      <c r="QFQ7" s="157"/>
      <c r="QFR7" s="157"/>
      <c r="QFS7" s="157"/>
      <c r="QFT7" s="157"/>
      <c r="QFU7" s="157"/>
      <c r="QFV7" s="157"/>
      <c r="QFW7" s="157"/>
      <c r="QFX7" s="157"/>
      <c r="QFY7" s="157"/>
      <c r="QFZ7" s="157"/>
      <c r="QGA7" s="157"/>
      <c r="QGB7" s="157"/>
      <c r="QGC7" s="157"/>
      <c r="QGD7" s="157"/>
      <c r="QGE7" s="157"/>
      <c r="QGF7" s="157"/>
      <c r="QGG7" s="157"/>
      <c r="QGH7" s="157"/>
      <c r="QGI7" s="157"/>
      <c r="QGJ7" s="157"/>
      <c r="QGK7" s="157"/>
      <c r="QGL7" s="157"/>
      <c r="QGM7" s="157"/>
      <c r="QGN7" s="157"/>
      <c r="QGO7" s="157"/>
      <c r="QGP7" s="157"/>
      <c r="QGQ7" s="157"/>
      <c r="QGR7" s="157"/>
      <c r="QGS7" s="157"/>
      <c r="QGT7" s="157"/>
      <c r="QGU7" s="157"/>
      <c r="QGV7" s="157"/>
      <c r="QGW7" s="157"/>
      <c r="QGX7" s="157"/>
      <c r="QGY7" s="157"/>
      <c r="QGZ7" s="157"/>
      <c r="QHA7" s="157"/>
      <c r="QHB7" s="157"/>
      <c r="QHC7" s="157"/>
      <c r="QHD7" s="157"/>
      <c r="QHE7" s="157"/>
      <c r="QHF7" s="157"/>
      <c r="QHG7" s="157"/>
      <c r="QHH7" s="157"/>
      <c r="QHI7" s="157"/>
      <c r="QHJ7" s="157"/>
      <c r="QHK7" s="157"/>
      <c r="QHL7" s="157"/>
      <c r="QHM7" s="157"/>
      <c r="QHN7" s="157"/>
      <c r="QHO7" s="157"/>
      <c r="QHP7" s="157"/>
      <c r="QHQ7" s="157"/>
      <c r="QHR7" s="157"/>
      <c r="QHS7" s="157"/>
      <c r="QHT7" s="157"/>
      <c r="QHU7" s="157"/>
      <c r="QHV7" s="157"/>
      <c r="QHW7" s="157"/>
      <c r="QHX7" s="157"/>
      <c r="QHY7" s="157"/>
      <c r="QHZ7" s="157"/>
      <c r="QIA7" s="157"/>
      <c r="QIB7" s="157"/>
      <c r="QIC7" s="157"/>
      <c r="QID7" s="157"/>
      <c r="QIE7" s="157"/>
      <c r="QIF7" s="157"/>
      <c r="QIG7" s="157"/>
      <c r="QIH7" s="157"/>
      <c r="QII7" s="157"/>
      <c r="QIJ7" s="157"/>
      <c r="QIK7" s="157"/>
      <c r="QIL7" s="157"/>
      <c r="QIM7" s="157"/>
      <c r="QIN7" s="157"/>
      <c r="QIO7" s="157"/>
      <c r="QIP7" s="157"/>
      <c r="QIQ7" s="157"/>
      <c r="QIR7" s="157"/>
      <c r="QIS7" s="157"/>
      <c r="QIT7" s="157"/>
      <c r="QIU7" s="157"/>
      <c r="QIV7" s="157"/>
      <c r="QIW7" s="157"/>
      <c r="QIX7" s="157"/>
      <c r="QIY7" s="157"/>
      <c r="QIZ7" s="157"/>
      <c r="QJA7" s="157"/>
      <c r="QJB7" s="157"/>
      <c r="QJC7" s="157"/>
      <c r="QJD7" s="157"/>
      <c r="QJE7" s="157"/>
      <c r="QJF7" s="157"/>
      <c r="QJG7" s="157"/>
      <c r="QJH7" s="157"/>
      <c r="QJI7" s="157"/>
      <c r="QJJ7" s="157"/>
      <c r="QJK7" s="157"/>
      <c r="QJL7" s="157"/>
      <c r="QJM7" s="157"/>
      <c r="QJN7" s="157"/>
      <c r="QJO7" s="157"/>
      <c r="QJP7" s="157"/>
      <c r="QJQ7" s="157"/>
      <c r="QJR7" s="157"/>
      <c r="QJS7" s="157"/>
      <c r="QJT7" s="157"/>
      <c r="QJU7" s="157"/>
      <c r="QJV7" s="157"/>
      <c r="QJW7" s="157"/>
      <c r="QJX7" s="157"/>
      <c r="QJY7" s="157"/>
      <c r="QJZ7" s="157"/>
      <c r="QKA7" s="157"/>
      <c r="QKB7" s="157"/>
      <c r="QKC7" s="157"/>
      <c r="QKD7" s="157"/>
      <c r="QKE7" s="157"/>
      <c r="QKF7" s="157"/>
      <c r="QKG7" s="157"/>
      <c r="QKH7" s="157"/>
      <c r="QKI7" s="157"/>
      <c r="QKJ7" s="157"/>
      <c r="QKK7" s="157"/>
      <c r="QKL7" s="157"/>
      <c r="QKM7" s="157"/>
      <c r="QKN7" s="157"/>
      <c r="QKO7" s="157"/>
      <c r="QKP7" s="157"/>
      <c r="QKQ7" s="157"/>
      <c r="QKR7" s="157"/>
      <c r="QKS7" s="157"/>
      <c r="QKT7" s="157"/>
      <c r="QKU7" s="157"/>
      <c r="QKV7" s="157"/>
      <c r="QKW7" s="157"/>
      <c r="QKX7" s="157"/>
      <c r="QKY7" s="157"/>
      <c r="QKZ7" s="157"/>
      <c r="QLA7" s="157"/>
      <c r="QLB7" s="157"/>
      <c r="QLC7" s="157"/>
      <c r="QLD7" s="157"/>
      <c r="QLE7" s="157"/>
      <c r="QLF7" s="157"/>
      <c r="QLG7" s="157"/>
      <c r="QLH7" s="157"/>
      <c r="QLI7" s="157"/>
      <c r="QLJ7" s="157"/>
      <c r="QLK7" s="157"/>
      <c r="QLL7" s="157"/>
      <c r="QLM7" s="157"/>
      <c r="QLN7" s="157"/>
      <c r="QLO7" s="157"/>
      <c r="QLP7" s="157"/>
      <c r="QLQ7" s="157"/>
      <c r="QLR7" s="157"/>
      <c r="QLS7" s="157"/>
      <c r="QLT7" s="157"/>
      <c r="QLU7" s="157"/>
      <c r="QLV7" s="157"/>
      <c r="QLW7" s="157"/>
      <c r="QLX7" s="157"/>
      <c r="QLY7" s="157"/>
      <c r="QLZ7" s="157"/>
      <c r="QMA7" s="157"/>
      <c r="QMB7" s="157"/>
      <c r="QMC7" s="157"/>
      <c r="QMD7" s="157"/>
      <c r="QME7" s="157"/>
      <c r="QMF7" s="157"/>
      <c r="QMG7" s="157"/>
      <c r="QMH7" s="157"/>
      <c r="QMI7" s="157"/>
      <c r="QMJ7" s="157"/>
      <c r="QMK7" s="157"/>
      <c r="QML7" s="157"/>
      <c r="QMM7" s="157"/>
      <c r="QMN7" s="157"/>
      <c r="QMO7" s="157"/>
      <c r="QMP7" s="157"/>
      <c r="QMQ7" s="157"/>
      <c r="QMR7" s="157"/>
      <c r="QMS7" s="157"/>
      <c r="QMT7" s="157"/>
      <c r="QMU7" s="157"/>
      <c r="QMV7" s="157"/>
      <c r="QMW7" s="157"/>
      <c r="QMX7" s="157"/>
      <c r="QMY7" s="157"/>
      <c r="QMZ7" s="157"/>
      <c r="QNA7" s="157"/>
      <c r="QNB7" s="157"/>
      <c r="QNC7" s="157"/>
      <c r="QND7" s="157"/>
      <c r="QNE7" s="157"/>
      <c r="QNF7" s="157"/>
      <c r="QNG7" s="157"/>
      <c r="QNH7" s="157"/>
      <c r="QNI7" s="157"/>
      <c r="QNJ7" s="157"/>
      <c r="QNK7" s="157"/>
      <c r="QNL7" s="157"/>
      <c r="QNM7" s="157"/>
      <c r="QNN7" s="157"/>
      <c r="QNO7" s="157"/>
      <c r="QNP7" s="157"/>
      <c r="QNQ7" s="157"/>
      <c r="QNR7" s="157"/>
      <c r="QNS7" s="157"/>
      <c r="QNT7" s="157"/>
      <c r="QNU7" s="157"/>
      <c r="QNV7" s="157"/>
      <c r="QNW7" s="157"/>
      <c r="QNX7" s="157"/>
      <c r="QNY7" s="157"/>
      <c r="QNZ7" s="157"/>
      <c r="QOA7" s="157"/>
      <c r="QOB7" s="157"/>
      <c r="QOC7" s="157"/>
      <c r="QOD7" s="157"/>
      <c r="QOE7" s="157"/>
      <c r="QOF7" s="157"/>
      <c r="QOG7" s="157"/>
      <c r="QOH7" s="157"/>
      <c r="QOI7" s="157"/>
      <c r="QOJ7" s="157"/>
      <c r="QOK7" s="157"/>
      <c r="QOL7" s="157"/>
      <c r="QOM7" s="157"/>
      <c r="QON7" s="157"/>
      <c r="QOO7" s="157"/>
      <c r="QOP7" s="157"/>
      <c r="QOQ7" s="157"/>
      <c r="QOR7" s="157"/>
      <c r="QOS7" s="157"/>
      <c r="QOT7" s="157"/>
      <c r="QOU7" s="157"/>
      <c r="QOV7" s="157"/>
      <c r="QOW7" s="157"/>
      <c r="QOX7" s="157"/>
      <c r="QOY7" s="157"/>
      <c r="QOZ7" s="157"/>
      <c r="QPA7" s="157"/>
      <c r="QPB7" s="157"/>
      <c r="QPC7" s="157"/>
      <c r="QPD7" s="157"/>
      <c r="QPE7" s="157"/>
      <c r="QPF7" s="157"/>
      <c r="QPG7" s="157"/>
      <c r="QPH7" s="157"/>
      <c r="QPI7" s="157"/>
      <c r="QPJ7" s="157"/>
      <c r="QPK7" s="157"/>
      <c r="QPL7" s="157"/>
      <c r="QPM7" s="157"/>
      <c r="QPN7" s="157"/>
      <c r="QPO7" s="157"/>
      <c r="QPP7" s="157"/>
      <c r="QPQ7" s="157"/>
      <c r="QPR7" s="157"/>
      <c r="QPS7" s="157"/>
      <c r="QPT7" s="157"/>
      <c r="QPU7" s="157"/>
      <c r="QPV7" s="157"/>
      <c r="QPW7" s="157"/>
      <c r="QPX7" s="157"/>
      <c r="QPY7" s="157"/>
      <c r="QPZ7" s="157"/>
      <c r="QQA7" s="157"/>
      <c r="QQB7" s="157"/>
      <c r="QQC7" s="157"/>
      <c r="QQD7" s="157"/>
      <c r="QQE7" s="157"/>
      <c r="QQF7" s="157"/>
      <c r="QQG7" s="157"/>
      <c r="QQH7" s="157"/>
      <c r="QQI7" s="157"/>
      <c r="QQJ7" s="157"/>
      <c r="QQK7" s="157"/>
      <c r="QQL7" s="157"/>
      <c r="QQM7" s="157"/>
      <c r="QQN7" s="157"/>
      <c r="QQO7" s="157"/>
      <c r="QQP7" s="157"/>
      <c r="QQQ7" s="157"/>
      <c r="QQR7" s="157"/>
      <c r="QQS7" s="157"/>
      <c r="QQT7" s="157"/>
      <c r="QQU7" s="157"/>
      <c r="QQV7" s="157"/>
      <c r="QQW7" s="157"/>
      <c r="QQX7" s="157"/>
      <c r="QQY7" s="157"/>
      <c r="QQZ7" s="157"/>
      <c r="QRA7" s="157"/>
      <c r="QRB7" s="157"/>
      <c r="QRC7" s="157"/>
      <c r="QRD7" s="157"/>
      <c r="QRE7" s="157"/>
      <c r="QRF7" s="157"/>
      <c r="QRG7" s="157"/>
      <c r="QRH7" s="157"/>
      <c r="QRI7" s="157"/>
      <c r="QRJ7" s="157"/>
      <c r="QRK7" s="157"/>
      <c r="QRL7" s="157"/>
      <c r="QRM7" s="157"/>
      <c r="QRN7" s="157"/>
      <c r="QRO7" s="157"/>
      <c r="QRP7" s="157"/>
      <c r="QRQ7" s="157"/>
      <c r="QRR7" s="157"/>
      <c r="QRS7" s="157"/>
      <c r="QRT7" s="157"/>
      <c r="QRU7" s="157"/>
      <c r="QRV7" s="157"/>
      <c r="QRW7" s="157"/>
      <c r="QRX7" s="157"/>
      <c r="QRY7" s="157"/>
      <c r="QRZ7" s="157"/>
      <c r="QSA7" s="157"/>
      <c r="QSB7" s="157"/>
      <c r="QSC7" s="157"/>
      <c r="QSD7" s="157"/>
      <c r="QSE7" s="157"/>
      <c r="QSF7" s="157"/>
      <c r="QSG7" s="157"/>
      <c r="QSH7" s="157"/>
      <c r="QSI7" s="157"/>
      <c r="QSJ7" s="157"/>
      <c r="QSK7" s="157"/>
      <c r="QSL7" s="157"/>
      <c r="QSM7" s="157"/>
      <c r="QSN7" s="157"/>
      <c r="QSO7" s="157"/>
      <c r="QSP7" s="157"/>
      <c r="QSQ7" s="157"/>
      <c r="QSR7" s="157"/>
      <c r="QSS7" s="157"/>
      <c r="QST7" s="157"/>
      <c r="QSU7" s="157"/>
      <c r="QSV7" s="157"/>
      <c r="QSW7" s="157"/>
      <c r="QSX7" s="157"/>
      <c r="QSY7" s="157"/>
      <c r="QSZ7" s="157"/>
      <c r="QTA7" s="157"/>
      <c r="QTB7" s="157"/>
      <c r="QTC7" s="157"/>
      <c r="QTD7" s="157"/>
      <c r="QTE7" s="157"/>
      <c r="QTF7" s="157"/>
      <c r="QTG7" s="157"/>
      <c r="QTH7" s="157"/>
      <c r="QTI7" s="157"/>
      <c r="QTJ7" s="157"/>
      <c r="QTK7" s="157"/>
      <c r="QTL7" s="157"/>
      <c r="QTM7" s="157"/>
      <c r="QTN7" s="157"/>
      <c r="QTO7" s="157"/>
      <c r="QTP7" s="157"/>
      <c r="QTQ7" s="157"/>
      <c r="QTR7" s="157"/>
      <c r="QTS7" s="157"/>
      <c r="QTT7" s="157"/>
      <c r="QTU7" s="157"/>
      <c r="QTV7" s="157"/>
      <c r="QTW7" s="157"/>
      <c r="QTX7" s="157"/>
      <c r="QTY7" s="157"/>
      <c r="QTZ7" s="157"/>
      <c r="QUA7" s="157"/>
      <c r="QUB7" s="157"/>
      <c r="QUC7" s="157"/>
      <c r="QUD7" s="157"/>
      <c r="QUE7" s="157"/>
      <c r="QUF7" s="157"/>
      <c r="QUG7" s="157"/>
      <c r="QUH7" s="157"/>
      <c r="QUI7" s="157"/>
      <c r="QUJ7" s="157"/>
      <c r="QUK7" s="157"/>
      <c r="QUL7" s="157"/>
      <c r="QUM7" s="157"/>
      <c r="QUN7" s="157"/>
      <c r="QUO7" s="157"/>
      <c r="QUP7" s="157"/>
      <c r="QUQ7" s="157"/>
      <c r="QUR7" s="157"/>
      <c r="QUS7" s="157"/>
      <c r="QUT7" s="157"/>
      <c r="QUU7" s="157"/>
      <c r="QUV7" s="157"/>
      <c r="QUW7" s="157"/>
      <c r="QUX7" s="157"/>
      <c r="QUY7" s="157"/>
      <c r="QUZ7" s="157"/>
      <c r="QVA7" s="157"/>
      <c r="QVB7" s="157"/>
      <c r="QVC7" s="157"/>
      <c r="QVD7" s="157"/>
      <c r="QVE7" s="157"/>
      <c r="QVF7" s="157"/>
      <c r="QVG7" s="157"/>
      <c r="QVH7" s="157"/>
      <c r="QVI7" s="157"/>
      <c r="QVJ7" s="157"/>
      <c r="QVK7" s="157"/>
      <c r="QVL7" s="157"/>
      <c r="QVM7" s="157"/>
      <c r="QVN7" s="157"/>
      <c r="QVO7" s="157"/>
      <c r="QVP7" s="157"/>
      <c r="QVQ7" s="157"/>
      <c r="QVR7" s="157"/>
      <c r="QVS7" s="157"/>
      <c r="QVT7" s="157"/>
      <c r="QVU7" s="157"/>
      <c r="QVV7" s="157"/>
      <c r="QVW7" s="157"/>
      <c r="QVX7" s="157"/>
      <c r="QVY7" s="157"/>
      <c r="QVZ7" s="157"/>
      <c r="QWA7" s="157"/>
      <c r="QWB7" s="157"/>
      <c r="QWC7" s="157"/>
      <c r="QWD7" s="157"/>
      <c r="QWE7" s="157"/>
      <c r="QWF7" s="157"/>
      <c r="QWG7" s="157"/>
      <c r="QWH7" s="157"/>
      <c r="QWI7" s="157"/>
      <c r="QWJ7" s="157"/>
      <c r="QWK7" s="157"/>
      <c r="QWL7" s="157"/>
      <c r="QWM7" s="157"/>
      <c r="QWN7" s="157"/>
      <c r="QWO7" s="157"/>
      <c r="QWP7" s="157"/>
      <c r="QWQ7" s="157"/>
      <c r="QWR7" s="157"/>
      <c r="QWS7" s="157"/>
      <c r="QWT7" s="157"/>
      <c r="QWU7" s="157"/>
      <c r="QWV7" s="157"/>
      <c r="QWW7" s="157"/>
      <c r="QWX7" s="157"/>
      <c r="QWY7" s="157"/>
      <c r="QWZ7" s="157"/>
      <c r="QXA7" s="157"/>
      <c r="QXB7" s="157"/>
      <c r="QXC7" s="157"/>
      <c r="QXD7" s="157"/>
      <c r="QXE7" s="157"/>
      <c r="QXF7" s="157"/>
      <c r="QXG7" s="157"/>
      <c r="QXH7" s="157"/>
      <c r="QXI7" s="157"/>
      <c r="QXJ7" s="157"/>
      <c r="QXK7" s="157"/>
      <c r="QXL7" s="157"/>
      <c r="QXM7" s="157"/>
      <c r="QXN7" s="157"/>
      <c r="QXO7" s="157"/>
      <c r="QXP7" s="157"/>
      <c r="QXQ7" s="157"/>
      <c r="QXR7" s="157"/>
      <c r="QXS7" s="157"/>
      <c r="QXT7" s="157"/>
      <c r="QXU7" s="157"/>
      <c r="QXV7" s="157"/>
      <c r="QXW7" s="157"/>
      <c r="QXX7" s="157"/>
      <c r="QXY7" s="157"/>
      <c r="QXZ7" s="157"/>
      <c r="QYA7" s="157"/>
      <c r="QYB7" s="157"/>
      <c r="QYC7" s="157"/>
      <c r="QYD7" s="157"/>
      <c r="QYE7" s="157"/>
      <c r="QYF7" s="157"/>
      <c r="QYG7" s="157"/>
      <c r="QYH7" s="157"/>
      <c r="QYI7" s="157"/>
      <c r="QYJ7" s="157"/>
      <c r="QYK7" s="157"/>
      <c r="QYL7" s="157"/>
      <c r="QYM7" s="157"/>
      <c r="QYN7" s="157"/>
      <c r="QYO7" s="157"/>
      <c r="QYP7" s="157"/>
      <c r="QYQ7" s="157"/>
      <c r="QYR7" s="157"/>
      <c r="QYS7" s="157"/>
      <c r="QYT7" s="157"/>
      <c r="QYU7" s="157"/>
      <c r="QYV7" s="157"/>
      <c r="QYW7" s="157"/>
      <c r="QYX7" s="157"/>
      <c r="QYY7" s="157"/>
      <c r="QYZ7" s="157"/>
      <c r="QZA7" s="157"/>
      <c r="QZB7" s="157"/>
      <c r="QZC7" s="157"/>
      <c r="QZD7" s="157"/>
      <c r="QZE7" s="157"/>
      <c r="QZF7" s="157"/>
      <c r="QZG7" s="157"/>
      <c r="QZH7" s="157"/>
      <c r="QZI7" s="157"/>
      <c r="QZJ7" s="157"/>
      <c r="QZK7" s="157"/>
      <c r="QZL7" s="157"/>
      <c r="QZM7" s="157"/>
      <c r="QZN7" s="157"/>
      <c r="QZO7" s="157"/>
      <c r="QZP7" s="157"/>
      <c r="QZQ7" s="157"/>
      <c r="QZR7" s="157"/>
      <c r="QZS7" s="157"/>
      <c r="QZT7" s="157"/>
      <c r="QZU7" s="157"/>
      <c r="QZV7" s="157"/>
      <c r="QZW7" s="157"/>
      <c r="QZX7" s="157"/>
      <c r="QZY7" s="157"/>
      <c r="QZZ7" s="157"/>
      <c r="RAA7" s="157"/>
      <c r="RAB7" s="157"/>
      <c r="RAC7" s="157"/>
      <c r="RAD7" s="157"/>
      <c r="RAE7" s="157"/>
      <c r="RAF7" s="157"/>
      <c r="RAG7" s="157"/>
      <c r="RAH7" s="157"/>
      <c r="RAI7" s="157"/>
      <c r="RAJ7" s="157"/>
      <c r="RAK7" s="157"/>
      <c r="RAL7" s="157"/>
      <c r="RAM7" s="157"/>
      <c r="RAN7" s="157"/>
      <c r="RAO7" s="157"/>
      <c r="RAP7" s="157"/>
      <c r="RAQ7" s="157"/>
      <c r="RAR7" s="157"/>
      <c r="RAS7" s="157"/>
      <c r="RAT7" s="157"/>
      <c r="RAU7" s="157"/>
      <c r="RAV7" s="157"/>
      <c r="RAW7" s="157"/>
      <c r="RAX7" s="157"/>
      <c r="RAY7" s="157"/>
      <c r="RAZ7" s="157"/>
      <c r="RBA7" s="157"/>
      <c r="RBB7" s="157"/>
      <c r="RBC7" s="157"/>
      <c r="RBD7" s="157"/>
      <c r="RBE7" s="157"/>
      <c r="RBF7" s="157"/>
      <c r="RBG7" s="157"/>
      <c r="RBH7" s="157"/>
      <c r="RBI7" s="157"/>
      <c r="RBJ7" s="157"/>
      <c r="RBK7" s="157"/>
      <c r="RBL7" s="157"/>
      <c r="RBM7" s="157"/>
      <c r="RBN7" s="157"/>
      <c r="RBO7" s="157"/>
      <c r="RBP7" s="157"/>
      <c r="RBQ7" s="157"/>
      <c r="RBR7" s="157"/>
      <c r="RBS7" s="157"/>
      <c r="RBT7" s="157"/>
      <c r="RBU7" s="157"/>
      <c r="RBV7" s="157"/>
      <c r="RBW7" s="157"/>
      <c r="RBX7" s="157"/>
      <c r="RBY7" s="157"/>
      <c r="RBZ7" s="157"/>
      <c r="RCA7" s="157"/>
      <c r="RCB7" s="157"/>
      <c r="RCC7" s="157"/>
      <c r="RCD7" s="157"/>
      <c r="RCE7" s="157"/>
      <c r="RCF7" s="157"/>
      <c r="RCG7" s="157"/>
      <c r="RCH7" s="157"/>
      <c r="RCI7" s="157"/>
      <c r="RCJ7" s="157"/>
      <c r="RCK7" s="157"/>
      <c r="RCL7" s="157"/>
      <c r="RCM7" s="157"/>
      <c r="RCN7" s="157"/>
      <c r="RCO7" s="157"/>
      <c r="RCP7" s="157"/>
      <c r="RCQ7" s="157"/>
      <c r="RCR7" s="157"/>
      <c r="RCS7" s="157"/>
      <c r="RCT7" s="157"/>
      <c r="RCU7" s="157"/>
      <c r="RCV7" s="157"/>
      <c r="RCW7" s="157"/>
      <c r="RCX7" s="157"/>
      <c r="RCY7" s="157"/>
      <c r="RCZ7" s="157"/>
      <c r="RDA7" s="157"/>
      <c r="RDB7" s="157"/>
      <c r="RDC7" s="157"/>
      <c r="RDD7" s="157"/>
      <c r="RDE7" s="157"/>
      <c r="RDF7" s="157"/>
      <c r="RDG7" s="157"/>
      <c r="RDH7" s="157"/>
      <c r="RDI7" s="157"/>
      <c r="RDJ7" s="157"/>
      <c r="RDK7" s="157"/>
      <c r="RDL7" s="157"/>
      <c r="RDM7" s="157"/>
      <c r="RDN7" s="157"/>
      <c r="RDO7" s="157"/>
      <c r="RDP7" s="157"/>
      <c r="RDQ7" s="157"/>
      <c r="RDR7" s="157"/>
      <c r="RDS7" s="157"/>
      <c r="RDT7" s="157"/>
      <c r="RDU7" s="157"/>
      <c r="RDV7" s="157"/>
      <c r="RDW7" s="157"/>
      <c r="RDX7" s="157"/>
      <c r="RDY7" s="157"/>
      <c r="RDZ7" s="157"/>
      <c r="REA7" s="157"/>
      <c r="REB7" s="157"/>
      <c r="REC7" s="157"/>
      <c r="RED7" s="157"/>
      <c r="REE7" s="157"/>
      <c r="REF7" s="157"/>
      <c r="REG7" s="157"/>
      <c r="REH7" s="157"/>
      <c r="REI7" s="157"/>
      <c r="REJ7" s="157"/>
      <c r="REK7" s="157"/>
      <c r="REL7" s="157"/>
      <c r="REM7" s="157"/>
      <c r="REN7" s="157"/>
      <c r="REO7" s="157"/>
      <c r="REP7" s="157"/>
      <c r="REQ7" s="157"/>
      <c r="RER7" s="157"/>
      <c r="RES7" s="157"/>
      <c r="RET7" s="157"/>
      <c r="REU7" s="157"/>
      <c r="REV7" s="157"/>
      <c r="REW7" s="157"/>
      <c r="REX7" s="157"/>
      <c r="REY7" s="157"/>
      <c r="REZ7" s="157"/>
      <c r="RFA7" s="157"/>
      <c r="RFB7" s="157"/>
      <c r="RFC7" s="157"/>
      <c r="RFD7" s="157"/>
      <c r="RFE7" s="157"/>
      <c r="RFF7" s="157"/>
      <c r="RFG7" s="157"/>
      <c r="RFH7" s="157"/>
      <c r="RFI7" s="157"/>
      <c r="RFJ7" s="157"/>
      <c r="RFK7" s="157"/>
      <c r="RFL7" s="157"/>
      <c r="RFM7" s="157"/>
      <c r="RFN7" s="157"/>
      <c r="RFO7" s="157"/>
      <c r="RFP7" s="157"/>
      <c r="RFQ7" s="157"/>
      <c r="RFR7" s="157"/>
      <c r="RFS7" s="157"/>
      <c r="RFT7" s="157"/>
      <c r="RFU7" s="157"/>
      <c r="RFV7" s="157"/>
      <c r="RFW7" s="157"/>
      <c r="RFX7" s="157"/>
      <c r="RFY7" s="157"/>
      <c r="RFZ7" s="157"/>
      <c r="RGA7" s="157"/>
      <c r="RGB7" s="157"/>
      <c r="RGC7" s="157"/>
      <c r="RGD7" s="157"/>
      <c r="RGE7" s="157"/>
      <c r="RGF7" s="157"/>
      <c r="RGG7" s="157"/>
      <c r="RGH7" s="157"/>
      <c r="RGI7" s="157"/>
      <c r="RGJ7" s="157"/>
      <c r="RGK7" s="157"/>
      <c r="RGL7" s="157"/>
      <c r="RGM7" s="157"/>
      <c r="RGN7" s="157"/>
      <c r="RGO7" s="157"/>
      <c r="RGP7" s="157"/>
      <c r="RGQ7" s="157"/>
      <c r="RGR7" s="157"/>
      <c r="RGS7" s="157"/>
      <c r="RGT7" s="157"/>
      <c r="RGU7" s="157"/>
      <c r="RGV7" s="157"/>
      <c r="RGW7" s="157"/>
      <c r="RGX7" s="157"/>
      <c r="RGY7" s="157"/>
      <c r="RGZ7" s="157"/>
      <c r="RHA7" s="157"/>
      <c r="RHB7" s="157"/>
      <c r="RHC7" s="157"/>
      <c r="RHD7" s="157"/>
      <c r="RHE7" s="157"/>
      <c r="RHF7" s="157"/>
      <c r="RHG7" s="157"/>
      <c r="RHH7" s="157"/>
      <c r="RHI7" s="157"/>
      <c r="RHJ7" s="157"/>
      <c r="RHK7" s="157"/>
      <c r="RHL7" s="157"/>
      <c r="RHM7" s="157"/>
      <c r="RHN7" s="157"/>
      <c r="RHO7" s="157"/>
      <c r="RHP7" s="157"/>
      <c r="RHQ7" s="157"/>
      <c r="RHR7" s="157"/>
      <c r="RHS7" s="157"/>
      <c r="RHT7" s="157"/>
      <c r="RHU7" s="157"/>
      <c r="RHV7" s="157"/>
      <c r="RHW7" s="157"/>
      <c r="RHX7" s="157"/>
      <c r="RHY7" s="157"/>
      <c r="RHZ7" s="157"/>
      <c r="RIA7" s="157"/>
      <c r="RIB7" s="157"/>
      <c r="RIC7" s="157"/>
      <c r="RID7" s="157"/>
      <c r="RIE7" s="157"/>
      <c r="RIF7" s="157"/>
      <c r="RIG7" s="157"/>
      <c r="RIH7" s="157"/>
      <c r="RII7" s="157"/>
      <c r="RIJ7" s="157"/>
      <c r="RIK7" s="157"/>
      <c r="RIL7" s="157"/>
      <c r="RIM7" s="157"/>
      <c r="RIN7" s="157"/>
      <c r="RIO7" s="157"/>
      <c r="RIP7" s="157"/>
      <c r="RIQ7" s="157"/>
      <c r="RIR7" s="157"/>
      <c r="RIS7" s="157"/>
      <c r="RIT7" s="157"/>
      <c r="RIU7" s="157"/>
      <c r="RIV7" s="157"/>
      <c r="RIW7" s="157"/>
      <c r="RIX7" s="157"/>
      <c r="RIY7" s="157"/>
      <c r="RIZ7" s="157"/>
      <c r="RJA7" s="157"/>
      <c r="RJB7" s="157"/>
      <c r="RJC7" s="157"/>
      <c r="RJD7" s="157"/>
      <c r="RJE7" s="157"/>
      <c r="RJF7" s="157"/>
      <c r="RJG7" s="157"/>
      <c r="RJH7" s="157"/>
      <c r="RJI7" s="157"/>
      <c r="RJJ7" s="157"/>
      <c r="RJK7" s="157"/>
      <c r="RJL7" s="157"/>
      <c r="RJM7" s="157"/>
      <c r="RJN7" s="157"/>
      <c r="RJO7" s="157"/>
      <c r="RJP7" s="157"/>
      <c r="RJQ7" s="157"/>
      <c r="RJR7" s="157"/>
      <c r="RJS7" s="157"/>
      <c r="RJT7" s="157"/>
      <c r="RJU7" s="157"/>
      <c r="RJV7" s="157"/>
      <c r="RJW7" s="157"/>
      <c r="RJX7" s="157"/>
      <c r="RJY7" s="157"/>
      <c r="RJZ7" s="157"/>
      <c r="RKA7" s="157"/>
      <c r="RKB7" s="157"/>
      <c r="RKC7" s="157"/>
      <c r="RKD7" s="157"/>
      <c r="RKE7" s="157"/>
      <c r="RKF7" s="157"/>
      <c r="RKG7" s="157"/>
      <c r="RKH7" s="157"/>
      <c r="RKI7" s="157"/>
      <c r="RKJ7" s="157"/>
      <c r="RKK7" s="157"/>
      <c r="RKL7" s="157"/>
      <c r="RKM7" s="157"/>
      <c r="RKN7" s="157"/>
      <c r="RKO7" s="157"/>
      <c r="RKP7" s="157"/>
      <c r="RKQ7" s="157"/>
      <c r="RKR7" s="157"/>
      <c r="RKS7" s="157"/>
      <c r="RKT7" s="157"/>
      <c r="RKU7" s="157"/>
      <c r="RKV7" s="157"/>
      <c r="RKW7" s="157"/>
      <c r="RKX7" s="157"/>
      <c r="RKY7" s="157"/>
      <c r="RKZ7" s="157"/>
      <c r="RLA7" s="157"/>
      <c r="RLB7" s="157"/>
      <c r="RLC7" s="157"/>
      <c r="RLD7" s="157"/>
      <c r="RLE7" s="157"/>
      <c r="RLF7" s="157"/>
      <c r="RLG7" s="157"/>
      <c r="RLH7" s="157"/>
      <c r="RLI7" s="157"/>
      <c r="RLJ7" s="157"/>
      <c r="RLK7" s="157"/>
      <c r="RLL7" s="157"/>
      <c r="RLM7" s="157"/>
      <c r="RLN7" s="157"/>
      <c r="RLO7" s="157"/>
      <c r="RLP7" s="157"/>
      <c r="RLQ7" s="157"/>
      <c r="RLR7" s="157"/>
      <c r="RLS7" s="157"/>
      <c r="RLT7" s="157"/>
      <c r="RLU7" s="157"/>
      <c r="RLV7" s="157"/>
      <c r="RLW7" s="157"/>
      <c r="RLX7" s="157"/>
      <c r="RLY7" s="157"/>
      <c r="RLZ7" s="157"/>
      <c r="RMA7" s="157"/>
      <c r="RMB7" s="157"/>
      <c r="RMC7" s="157"/>
      <c r="RMD7" s="157"/>
      <c r="RME7" s="157"/>
      <c r="RMF7" s="157"/>
      <c r="RMG7" s="157"/>
      <c r="RMH7" s="157"/>
      <c r="RMI7" s="157"/>
      <c r="RMJ7" s="157"/>
      <c r="RMK7" s="157"/>
      <c r="RML7" s="157"/>
      <c r="RMM7" s="157"/>
      <c r="RMN7" s="157"/>
      <c r="RMO7" s="157"/>
      <c r="RMP7" s="157"/>
      <c r="RMQ7" s="157"/>
      <c r="RMR7" s="157"/>
      <c r="RMS7" s="157"/>
      <c r="RMT7" s="157"/>
      <c r="RMU7" s="157"/>
      <c r="RMV7" s="157"/>
      <c r="RMW7" s="157"/>
      <c r="RMX7" s="157"/>
      <c r="RMY7" s="157"/>
      <c r="RMZ7" s="157"/>
      <c r="RNA7" s="157"/>
      <c r="RNB7" s="157"/>
      <c r="RNC7" s="157"/>
      <c r="RND7" s="157"/>
      <c r="RNE7" s="157"/>
      <c r="RNF7" s="157"/>
      <c r="RNG7" s="157"/>
      <c r="RNH7" s="157"/>
      <c r="RNI7" s="157"/>
      <c r="RNJ7" s="157"/>
      <c r="RNK7" s="157"/>
      <c r="RNL7" s="157"/>
      <c r="RNM7" s="157"/>
      <c r="RNN7" s="157"/>
      <c r="RNO7" s="157"/>
      <c r="RNP7" s="157"/>
      <c r="RNQ7" s="157"/>
      <c r="RNR7" s="157"/>
      <c r="RNS7" s="157"/>
      <c r="RNT7" s="157"/>
      <c r="RNU7" s="157"/>
      <c r="RNV7" s="157"/>
      <c r="RNW7" s="157"/>
      <c r="RNX7" s="157"/>
      <c r="RNY7" s="157"/>
      <c r="RNZ7" s="157"/>
      <c r="ROA7" s="157"/>
      <c r="ROB7" s="157"/>
      <c r="ROC7" s="157"/>
      <c r="ROD7" s="157"/>
      <c r="ROE7" s="157"/>
      <c r="ROF7" s="157"/>
      <c r="ROG7" s="157"/>
      <c r="ROH7" s="157"/>
      <c r="ROI7" s="157"/>
      <c r="ROJ7" s="157"/>
      <c r="ROK7" s="157"/>
      <c r="ROL7" s="157"/>
      <c r="ROM7" s="157"/>
      <c r="RON7" s="157"/>
      <c r="ROO7" s="157"/>
      <c r="ROP7" s="157"/>
      <c r="ROQ7" s="157"/>
      <c r="ROR7" s="157"/>
      <c r="ROS7" s="157"/>
      <c r="ROT7" s="157"/>
      <c r="ROU7" s="157"/>
      <c r="ROV7" s="157"/>
      <c r="ROW7" s="157"/>
      <c r="ROX7" s="157"/>
      <c r="ROY7" s="157"/>
      <c r="ROZ7" s="157"/>
      <c r="RPA7" s="157"/>
      <c r="RPB7" s="157"/>
      <c r="RPC7" s="157"/>
      <c r="RPD7" s="157"/>
      <c r="RPE7" s="157"/>
      <c r="RPF7" s="157"/>
      <c r="RPG7" s="157"/>
      <c r="RPH7" s="157"/>
      <c r="RPI7" s="157"/>
      <c r="RPJ7" s="157"/>
      <c r="RPK7" s="157"/>
      <c r="RPL7" s="157"/>
      <c r="RPM7" s="157"/>
      <c r="RPN7" s="157"/>
      <c r="RPO7" s="157"/>
      <c r="RPP7" s="157"/>
      <c r="RPQ7" s="157"/>
      <c r="RPR7" s="157"/>
      <c r="RPS7" s="157"/>
      <c r="RPT7" s="157"/>
      <c r="RPU7" s="157"/>
      <c r="RPV7" s="157"/>
      <c r="RPW7" s="157"/>
      <c r="RPX7" s="157"/>
      <c r="RPY7" s="157"/>
      <c r="RPZ7" s="157"/>
      <c r="RQA7" s="157"/>
      <c r="RQB7" s="157"/>
      <c r="RQC7" s="157"/>
      <c r="RQD7" s="157"/>
      <c r="RQE7" s="157"/>
      <c r="RQF7" s="157"/>
      <c r="RQG7" s="157"/>
      <c r="RQH7" s="157"/>
      <c r="RQI7" s="157"/>
      <c r="RQJ7" s="157"/>
      <c r="RQK7" s="157"/>
      <c r="RQL7" s="157"/>
      <c r="RQM7" s="157"/>
      <c r="RQN7" s="157"/>
      <c r="RQO7" s="157"/>
      <c r="RQP7" s="157"/>
      <c r="RQQ7" s="157"/>
      <c r="RQR7" s="157"/>
      <c r="RQS7" s="157"/>
      <c r="RQT7" s="157"/>
      <c r="RQU7" s="157"/>
      <c r="RQV7" s="157"/>
      <c r="RQW7" s="157"/>
      <c r="RQX7" s="157"/>
      <c r="RQY7" s="157"/>
      <c r="RQZ7" s="157"/>
      <c r="RRA7" s="157"/>
      <c r="RRB7" s="157"/>
      <c r="RRC7" s="157"/>
      <c r="RRD7" s="157"/>
      <c r="RRE7" s="157"/>
      <c r="RRF7" s="157"/>
      <c r="RRG7" s="157"/>
      <c r="RRH7" s="157"/>
      <c r="RRI7" s="157"/>
      <c r="RRJ7" s="157"/>
      <c r="RRK7" s="157"/>
      <c r="RRL7" s="157"/>
      <c r="RRM7" s="157"/>
      <c r="RRN7" s="157"/>
      <c r="RRO7" s="157"/>
      <c r="RRP7" s="157"/>
      <c r="RRQ7" s="157"/>
      <c r="RRR7" s="157"/>
      <c r="RRS7" s="157"/>
      <c r="RRT7" s="157"/>
      <c r="RRU7" s="157"/>
      <c r="RRV7" s="157"/>
      <c r="RRW7" s="157"/>
      <c r="RRX7" s="157"/>
      <c r="RRY7" s="157"/>
      <c r="RRZ7" s="157"/>
      <c r="RSA7" s="157"/>
      <c r="RSB7" s="157"/>
      <c r="RSC7" s="157"/>
      <c r="RSD7" s="157"/>
      <c r="RSE7" s="157"/>
      <c r="RSF7" s="157"/>
      <c r="RSG7" s="157"/>
      <c r="RSH7" s="157"/>
      <c r="RSI7" s="157"/>
      <c r="RSJ7" s="157"/>
      <c r="RSK7" s="157"/>
      <c r="RSL7" s="157"/>
      <c r="RSM7" s="157"/>
      <c r="RSN7" s="157"/>
      <c r="RSO7" s="157"/>
      <c r="RSP7" s="157"/>
      <c r="RSQ7" s="157"/>
      <c r="RSR7" s="157"/>
      <c r="RSS7" s="157"/>
      <c r="RST7" s="157"/>
      <c r="RSU7" s="157"/>
      <c r="RSV7" s="157"/>
      <c r="RSW7" s="157"/>
      <c r="RSX7" s="157"/>
      <c r="RSY7" s="157"/>
      <c r="RSZ7" s="157"/>
      <c r="RTA7" s="157"/>
      <c r="RTB7" s="157"/>
      <c r="RTC7" s="157"/>
      <c r="RTD7" s="157"/>
      <c r="RTE7" s="157"/>
      <c r="RTF7" s="157"/>
      <c r="RTG7" s="157"/>
      <c r="RTH7" s="157"/>
      <c r="RTI7" s="157"/>
      <c r="RTJ7" s="157"/>
      <c r="RTK7" s="157"/>
      <c r="RTL7" s="157"/>
      <c r="RTM7" s="157"/>
      <c r="RTN7" s="157"/>
      <c r="RTO7" s="157"/>
      <c r="RTP7" s="157"/>
      <c r="RTQ7" s="157"/>
      <c r="RTR7" s="157"/>
      <c r="RTS7" s="157"/>
      <c r="RTT7" s="157"/>
      <c r="RTU7" s="157"/>
      <c r="RTV7" s="157"/>
      <c r="RTW7" s="157"/>
      <c r="RTX7" s="157"/>
      <c r="RTY7" s="157"/>
      <c r="RTZ7" s="157"/>
      <c r="RUA7" s="157"/>
      <c r="RUB7" s="157"/>
      <c r="RUC7" s="157"/>
      <c r="RUD7" s="157"/>
      <c r="RUE7" s="157"/>
      <c r="RUF7" s="157"/>
      <c r="RUG7" s="157"/>
      <c r="RUH7" s="157"/>
      <c r="RUI7" s="157"/>
      <c r="RUJ7" s="157"/>
      <c r="RUK7" s="157"/>
      <c r="RUL7" s="157"/>
      <c r="RUM7" s="157"/>
      <c r="RUN7" s="157"/>
      <c r="RUO7" s="157"/>
      <c r="RUP7" s="157"/>
      <c r="RUQ7" s="157"/>
      <c r="RUR7" s="157"/>
      <c r="RUS7" s="157"/>
      <c r="RUT7" s="157"/>
      <c r="RUU7" s="157"/>
      <c r="RUV7" s="157"/>
      <c r="RUW7" s="157"/>
      <c r="RUX7" s="157"/>
      <c r="RUY7" s="157"/>
      <c r="RUZ7" s="157"/>
      <c r="RVA7" s="157"/>
      <c r="RVB7" s="157"/>
      <c r="RVC7" s="157"/>
      <c r="RVD7" s="157"/>
      <c r="RVE7" s="157"/>
      <c r="RVF7" s="157"/>
      <c r="RVG7" s="157"/>
      <c r="RVH7" s="157"/>
      <c r="RVI7" s="157"/>
      <c r="RVJ7" s="157"/>
      <c r="RVK7" s="157"/>
      <c r="RVL7" s="157"/>
      <c r="RVM7" s="157"/>
      <c r="RVN7" s="157"/>
      <c r="RVO7" s="157"/>
      <c r="RVP7" s="157"/>
      <c r="RVQ7" s="157"/>
      <c r="RVR7" s="157"/>
      <c r="RVS7" s="157"/>
      <c r="RVT7" s="157"/>
      <c r="RVU7" s="157"/>
      <c r="RVV7" s="157"/>
      <c r="RVW7" s="157"/>
      <c r="RVX7" s="157"/>
      <c r="RVY7" s="157"/>
      <c r="RVZ7" s="157"/>
      <c r="RWA7" s="157"/>
      <c r="RWB7" s="157"/>
      <c r="RWC7" s="157"/>
      <c r="RWD7" s="157"/>
      <c r="RWE7" s="157"/>
      <c r="RWF7" s="157"/>
      <c r="RWG7" s="157"/>
      <c r="RWH7" s="157"/>
      <c r="RWI7" s="157"/>
      <c r="RWJ7" s="157"/>
      <c r="RWK7" s="157"/>
      <c r="RWL7" s="157"/>
      <c r="RWM7" s="157"/>
      <c r="RWN7" s="157"/>
      <c r="RWO7" s="157"/>
      <c r="RWP7" s="157"/>
      <c r="RWQ7" s="157"/>
      <c r="RWR7" s="157"/>
      <c r="RWS7" s="157"/>
      <c r="RWT7" s="157"/>
      <c r="RWU7" s="157"/>
      <c r="RWV7" s="157"/>
      <c r="RWW7" s="157"/>
      <c r="RWX7" s="157"/>
      <c r="RWY7" s="157"/>
      <c r="RWZ7" s="157"/>
      <c r="RXA7" s="157"/>
      <c r="RXB7" s="157"/>
      <c r="RXC7" s="157"/>
      <c r="RXD7" s="157"/>
      <c r="RXE7" s="157"/>
      <c r="RXF7" s="157"/>
      <c r="RXG7" s="157"/>
      <c r="RXH7" s="157"/>
      <c r="RXI7" s="157"/>
      <c r="RXJ7" s="157"/>
      <c r="RXK7" s="157"/>
      <c r="RXL7" s="157"/>
      <c r="RXM7" s="157"/>
      <c r="RXN7" s="157"/>
      <c r="RXO7" s="157"/>
      <c r="RXP7" s="157"/>
      <c r="RXQ7" s="157"/>
      <c r="RXR7" s="157"/>
      <c r="RXS7" s="157"/>
      <c r="RXT7" s="157"/>
      <c r="RXU7" s="157"/>
      <c r="RXV7" s="157"/>
      <c r="RXW7" s="157"/>
      <c r="RXX7" s="157"/>
      <c r="RXY7" s="157"/>
      <c r="RXZ7" s="157"/>
      <c r="RYA7" s="157"/>
      <c r="RYB7" s="157"/>
      <c r="RYC7" s="157"/>
      <c r="RYD7" s="157"/>
      <c r="RYE7" s="157"/>
      <c r="RYF7" s="157"/>
      <c r="RYG7" s="157"/>
      <c r="RYH7" s="157"/>
      <c r="RYI7" s="157"/>
      <c r="RYJ7" s="157"/>
      <c r="RYK7" s="157"/>
      <c r="RYL7" s="157"/>
      <c r="RYM7" s="157"/>
      <c r="RYN7" s="157"/>
      <c r="RYO7" s="157"/>
      <c r="RYP7" s="157"/>
      <c r="RYQ7" s="157"/>
      <c r="RYR7" s="157"/>
      <c r="RYS7" s="157"/>
      <c r="RYT7" s="157"/>
      <c r="RYU7" s="157"/>
      <c r="RYV7" s="157"/>
      <c r="RYW7" s="157"/>
      <c r="RYX7" s="157"/>
      <c r="RYY7" s="157"/>
      <c r="RYZ7" s="157"/>
      <c r="RZA7" s="157"/>
      <c r="RZB7" s="157"/>
      <c r="RZC7" s="157"/>
      <c r="RZD7" s="157"/>
      <c r="RZE7" s="157"/>
      <c r="RZF7" s="157"/>
      <c r="RZG7" s="157"/>
      <c r="RZH7" s="157"/>
      <c r="RZI7" s="157"/>
      <c r="RZJ7" s="157"/>
      <c r="RZK7" s="157"/>
      <c r="RZL7" s="157"/>
      <c r="RZM7" s="157"/>
      <c r="RZN7" s="157"/>
      <c r="RZO7" s="157"/>
      <c r="RZP7" s="157"/>
      <c r="RZQ7" s="157"/>
      <c r="RZR7" s="157"/>
      <c r="RZS7" s="157"/>
      <c r="RZT7" s="157"/>
      <c r="RZU7" s="157"/>
      <c r="RZV7" s="157"/>
      <c r="RZW7" s="157"/>
      <c r="RZX7" s="157"/>
      <c r="RZY7" s="157"/>
      <c r="RZZ7" s="157"/>
      <c r="SAA7" s="157"/>
      <c r="SAB7" s="157"/>
      <c r="SAC7" s="157"/>
      <c r="SAD7" s="157"/>
      <c r="SAE7" s="157"/>
      <c r="SAF7" s="157"/>
      <c r="SAG7" s="157"/>
      <c r="SAH7" s="157"/>
      <c r="SAI7" s="157"/>
      <c r="SAJ7" s="157"/>
      <c r="SAK7" s="157"/>
      <c r="SAL7" s="157"/>
      <c r="SAM7" s="157"/>
      <c r="SAN7" s="157"/>
      <c r="SAO7" s="157"/>
      <c r="SAP7" s="157"/>
      <c r="SAQ7" s="157"/>
      <c r="SAR7" s="157"/>
      <c r="SAS7" s="157"/>
      <c r="SAT7" s="157"/>
      <c r="SAU7" s="157"/>
      <c r="SAV7" s="157"/>
      <c r="SAW7" s="157"/>
      <c r="SAX7" s="157"/>
      <c r="SAY7" s="157"/>
      <c r="SAZ7" s="157"/>
      <c r="SBA7" s="157"/>
      <c r="SBB7" s="157"/>
      <c r="SBC7" s="157"/>
      <c r="SBD7" s="157"/>
      <c r="SBE7" s="157"/>
      <c r="SBF7" s="157"/>
      <c r="SBG7" s="157"/>
      <c r="SBH7" s="157"/>
      <c r="SBI7" s="157"/>
      <c r="SBJ7" s="157"/>
      <c r="SBK7" s="157"/>
      <c r="SBL7" s="157"/>
      <c r="SBM7" s="157"/>
      <c r="SBN7" s="157"/>
      <c r="SBO7" s="157"/>
      <c r="SBP7" s="157"/>
      <c r="SBQ7" s="157"/>
      <c r="SBR7" s="157"/>
      <c r="SBS7" s="157"/>
      <c r="SBT7" s="157"/>
      <c r="SBU7" s="157"/>
      <c r="SBV7" s="157"/>
      <c r="SBW7" s="157"/>
      <c r="SBX7" s="157"/>
      <c r="SBY7" s="157"/>
      <c r="SBZ7" s="157"/>
      <c r="SCA7" s="157"/>
      <c r="SCB7" s="157"/>
      <c r="SCC7" s="157"/>
      <c r="SCD7" s="157"/>
      <c r="SCE7" s="157"/>
      <c r="SCF7" s="157"/>
      <c r="SCG7" s="157"/>
      <c r="SCH7" s="157"/>
      <c r="SCI7" s="157"/>
      <c r="SCJ7" s="157"/>
      <c r="SCK7" s="157"/>
      <c r="SCL7" s="157"/>
      <c r="SCM7" s="157"/>
      <c r="SCN7" s="157"/>
      <c r="SCO7" s="157"/>
      <c r="SCP7" s="157"/>
      <c r="SCQ7" s="157"/>
      <c r="SCR7" s="157"/>
      <c r="SCS7" s="157"/>
      <c r="SCT7" s="157"/>
      <c r="SCU7" s="157"/>
      <c r="SCV7" s="157"/>
      <c r="SCW7" s="157"/>
      <c r="SCX7" s="157"/>
      <c r="SCY7" s="157"/>
      <c r="SCZ7" s="157"/>
      <c r="SDA7" s="157"/>
      <c r="SDB7" s="157"/>
      <c r="SDC7" s="157"/>
      <c r="SDD7" s="157"/>
      <c r="SDE7" s="157"/>
      <c r="SDF7" s="157"/>
      <c r="SDG7" s="157"/>
      <c r="SDH7" s="157"/>
      <c r="SDI7" s="157"/>
      <c r="SDJ7" s="157"/>
      <c r="SDK7" s="157"/>
      <c r="SDL7" s="157"/>
      <c r="SDM7" s="157"/>
      <c r="SDN7" s="157"/>
      <c r="SDO7" s="157"/>
      <c r="SDP7" s="157"/>
      <c r="SDQ7" s="157"/>
      <c r="SDR7" s="157"/>
      <c r="SDS7" s="157"/>
      <c r="SDT7" s="157"/>
      <c r="SDU7" s="157"/>
      <c r="SDV7" s="157"/>
      <c r="SDW7" s="157"/>
      <c r="SDX7" s="157"/>
      <c r="SDY7" s="157"/>
      <c r="SDZ7" s="157"/>
      <c r="SEA7" s="157"/>
      <c r="SEB7" s="157"/>
      <c r="SEC7" s="157"/>
      <c r="SED7" s="157"/>
      <c r="SEE7" s="157"/>
      <c r="SEF7" s="157"/>
      <c r="SEG7" s="157"/>
      <c r="SEH7" s="157"/>
      <c r="SEI7" s="157"/>
      <c r="SEJ7" s="157"/>
      <c r="SEK7" s="157"/>
      <c r="SEL7" s="157"/>
      <c r="SEM7" s="157"/>
      <c r="SEN7" s="157"/>
      <c r="SEO7" s="157"/>
      <c r="SEP7" s="157"/>
      <c r="SEQ7" s="157"/>
      <c r="SER7" s="157"/>
      <c r="SES7" s="157"/>
      <c r="SET7" s="157"/>
      <c r="SEU7" s="157"/>
      <c r="SEV7" s="157"/>
      <c r="SEW7" s="157"/>
      <c r="SEX7" s="157"/>
      <c r="SEY7" s="157"/>
      <c r="SEZ7" s="157"/>
      <c r="SFA7" s="157"/>
      <c r="SFB7" s="157"/>
      <c r="SFC7" s="157"/>
      <c r="SFD7" s="157"/>
      <c r="SFE7" s="157"/>
      <c r="SFF7" s="157"/>
      <c r="SFG7" s="157"/>
      <c r="SFH7" s="157"/>
      <c r="SFI7" s="157"/>
      <c r="SFJ7" s="157"/>
      <c r="SFK7" s="157"/>
      <c r="SFL7" s="157"/>
      <c r="SFM7" s="157"/>
      <c r="SFN7" s="157"/>
      <c r="SFO7" s="157"/>
      <c r="SFP7" s="157"/>
      <c r="SFQ7" s="157"/>
      <c r="SFR7" s="157"/>
      <c r="SFS7" s="157"/>
      <c r="SFT7" s="157"/>
      <c r="SFU7" s="157"/>
      <c r="SFV7" s="157"/>
      <c r="SFW7" s="157"/>
      <c r="SFX7" s="157"/>
      <c r="SFY7" s="157"/>
      <c r="SFZ7" s="157"/>
      <c r="SGA7" s="157"/>
      <c r="SGB7" s="157"/>
      <c r="SGC7" s="157"/>
      <c r="SGD7" s="157"/>
      <c r="SGE7" s="157"/>
      <c r="SGF7" s="157"/>
      <c r="SGG7" s="157"/>
      <c r="SGH7" s="157"/>
      <c r="SGI7" s="157"/>
      <c r="SGJ7" s="157"/>
      <c r="SGK7" s="157"/>
      <c r="SGL7" s="157"/>
      <c r="SGM7" s="157"/>
      <c r="SGN7" s="157"/>
      <c r="SGO7" s="157"/>
      <c r="SGP7" s="157"/>
      <c r="SGQ7" s="157"/>
      <c r="SGR7" s="157"/>
      <c r="SGS7" s="157"/>
      <c r="SGT7" s="157"/>
      <c r="SGU7" s="157"/>
      <c r="SGV7" s="157"/>
      <c r="SGW7" s="157"/>
      <c r="SGX7" s="157"/>
      <c r="SGY7" s="157"/>
      <c r="SGZ7" s="157"/>
      <c r="SHA7" s="157"/>
      <c r="SHB7" s="157"/>
      <c r="SHC7" s="157"/>
      <c r="SHD7" s="157"/>
      <c r="SHE7" s="157"/>
      <c r="SHF7" s="157"/>
      <c r="SHG7" s="157"/>
      <c r="SHH7" s="157"/>
      <c r="SHI7" s="157"/>
      <c r="SHJ7" s="157"/>
      <c r="SHK7" s="157"/>
      <c r="SHL7" s="157"/>
      <c r="SHM7" s="157"/>
      <c r="SHN7" s="157"/>
      <c r="SHO7" s="157"/>
      <c r="SHP7" s="157"/>
      <c r="SHQ7" s="157"/>
      <c r="SHR7" s="157"/>
      <c r="SHS7" s="157"/>
      <c r="SHT7" s="157"/>
      <c r="SHU7" s="157"/>
      <c r="SHV7" s="157"/>
      <c r="SHW7" s="157"/>
      <c r="SHX7" s="157"/>
      <c r="SHY7" s="157"/>
      <c r="SHZ7" s="157"/>
      <c r="SIA7" s="157"/>
      <c r="SIB7" s="157"/>
      <c r="SIC7" s="157"/>
      <c r="SID7" s="157"/>
      <c r="SIE7" s="157"/>
      <c r="SIF7" s="157"/>
      <c r="SIG7" s="157"/>
      <c r="SIH7" s="157"/>
      <c r="SII7" s="157"/>
      <c r="SIJ7" s="157"/>
      <c r="SIK7" s="157"/>
      <c r="SIL7" s="157"/>
      <c r="SIM7" s="157"/>
      <c r="SIN7" s="157"/>
      <c r="SIO7" s="157"/>
      <c r="SIP7" s="157"/>
      <c r="SIQ7" s="157"/>
      <c r="SIR7" s="157"/>
      <c r="SIS7" s="157"/>
      <c r="SIT7" s="157"/>
      <c r="SIU7" s="157"/>
      <c r="SIV7" s="157"/>
      <c r="SIW7" s="157"/>
      <c r="SIX7" s="157"/>
      <c r="SIY7" s="157"/>
      <c r="SIZ7" s="157"/>
      <c r="SJA7" s="157"/>
      <c r="SJB7" s="157"/>
      <c r="SJC7" s="157"/>
      <c r="SJD7" s="157"/>
      <c r="SJE7" s="157"/>
      <c r="SJF7" s="157"/>
      <c r="SJG7" s="157"/>
      <c r="SJH7" s="157"/>
      <c r="SJI7" s="157"/>
      <c r="SJJ7" s="157"/>
      <c r="SJK7" s="157"/>
      <c r="SJL7" s="157"/>
      <c r="SJM7" s="157"/>
      <c r="SJN7" s="157"/>
      <c r="SJO7" s="157"/>
      <c r="SJP7" s="157"/>
      <c r="SJQ7" s="157"/>
      <c r="SJR7" s="157"/>
      <c r="SJS7" s="157"/>
      <c r="SJT7" s="157"/>
      <c r="SJU7" s="157"/>
      <c r="SJV7" s="157"/>
      <c r="SJW7" s="157"/>
      <c r="SJX7" s="157"/>
      <c r="SJY7" s="157"/>
      <c r="SJZ7" s="157"/>
      <c r="SKA7" s="157"/>
      <c r="SKB7" s="157"/>
      <c r="SKC7" s="157"/>
      <c r="SKD7" s="157"/>
      <c r="SKE7" s="157"/>
      <c r="SKF7" s="157"/>
      <c r="SKG7" s="157"/>
      <c r="SKH7" s="157"/>
      <c r="SKI7" s="157"/>
      <c r="SKJ7" s="157"/>
      <c r="SKK7" s="157"/>
      <c r="SKL7" s="157"/>
      <c r="SKM7" s="157"/>
      <c r="SKN7" s="157"/>
      <c r="SKO7" s="157"/>
      <c r="SKP7" s="157"/>
      <c r="SKQ7" s="157"/>
      <c r="SKR7" s="157"/>
      <c r="SKS7" s="157"/>
      <c r="SKT7" s="157"/>
      <c r="SKU7" s="157"/>
      <c r="SKV7" s="157"/>
      <c r="SKW7" s="157"/>
      <c r="SKX7" s="157"/>
      <c r="SKY7" s="157"/>
      <c r="SKZ7" s="157"/>
      <c r="SLA7" s="157"/>
      <c r="SLB7" s="157"/>
      <c r="SLC7" s="157"/>
      <c r="SLD7" s="157"/>
      <c r="SLE7" s="157"/>
      <c r="SLF7" s="157"/>
      <c r="SLG7" s="157"/>
      <c r="SLH7" s="157"/>
      <c r="SLI7" s="157"/>
      <c r="SLJ7" s="157"/>
      <c r="SLK7" s="157"/>
      <c r="SLL7" s="157"/>
      <c r="SLM7" s="157"/>
      <c r="SLN7" s="157"/>
      <c r="SLO7" s="157"/>
      <c r="SLP7" s="157"/>
      <c r="SLQ7" s="157"/>
      <c r="SLR7" s="157"/>
      <c r="SLS7" s="157"/>
      <c r="SLT7" s="157"/>
      <c r="SLU7" s="157"/>
      <c r="SLV7" s="157"/>
      <c r="SLW7" s="157"/>
      <c r="SLX7" s="157"/>
      <c r="SLY7" s="157"/>
      <c r="SLZ7" s="157"/>
      <c r="SMA7" s="157"/>
      <c r="SMB7" s="157"/>
      <c r="SMC7" s="157"/>
      <c r="SMD7" s="157"/>
      <c r="SME7" s="157"/>
      <c r="SMF7" s="157"/>
      <c r="SMG7" s="157"/>
      <c r="SMH7" s="157"/>
      <c r="SMI7" s="157"/>
      <c r="SMJ7" s="157"/>
      <c r="SMK7" s="157"/>
      <c r="SML7" s="157"/>
      <c r="SMM7" s="157"/>
      <c r="SMN7" s="157"/>
      <c r="SMO7" s="157"/>
      <c r="SMP7" s="157"/>
      <c r="SMQ7" s="157"/>
      <c r="SMR7" s="157"/>
      <c r="SMS7" s="157"/>
      <c r="SMT7" s="157"/>
      <c r="SMU7" s="157"/>
      <c r="SMV7" s="157"/>
      <c r="SMW7" s="157"/>
      <c r="SMX7" s="157"/>
      <c r="SMY7" s="157"/>
      <c r="SMZ7" s="157"/>
      <c r="SNA7" s="157"/>
      <c r="SNB7" s="157"/>
      <c r="SNC7" s="157"/>
      <c r="SND7" s="157"/>
      <c r="SNE7" s="157"/>
      <c r="SNF7" s="157"/>
      <c r="SNG7" s="157"/>
      <c r="SNH7" s="157"/>
      <c r="SNI7" s="157"/>
      <c r="SNJ7" s="157"/>
      <c r="SNK7" s="157"/>
      <c r="SNL7" s="157"/>
      <c r="SNM7" s="157"/>
      <c r="SNN7" s="157"/>
      <c r="SNO7" s="157"/>
      <c r="SNP7" s="157"/>
      <c r="SNQ7" s="157"/>
      <c r="SNR7" s="157"/>
      <c r="SNS7" s="157"/>
      <c r="SNT7" s="157"/>
      <c r="SNU7" s="157"/>
      <c r="SNV7" s="157"/>
      <c r="SNW7" s="157"/>
      <c r="SNX7" s="157"/>
      <c r="SNY7" s="157"/>
      <c r="SNZ7" s="157"/>
      <c r="SOA7" s="157"/>
      <c r="SOB7" s="157"/>
      <c r="SOC7" s="157"/>
      <c r="SOD7" s="157"/>
      <c r="SOE7" s="157"/>
      <c r="SOF7" s="157"/>
      <c r="SOG7" s="157"/>
      <c r="SOH7" s="157"/>
      <c r="SOI7" s="157"/>
      <c r="SOJ7" s="157"/>
      <c r="SOK7" s="157"/>
      <c r="SOL7" s="157"/>
      <c r="SOM7" s="157"/>
      <c r="SON7" s="157"/>
      <c r="SOO7" s="157"/>
      <c r="SOP7" s="157"/>
      <c r="SOQ7" s="157"/>
      <c r="SOR7" s="157"/>
      <c r="SOS7" s="157"/>
      <c r="SOT7" s="157"/>
      <c r="SOU7" s="157"/>
      <c r="SOV7" s="157"/>
      <c r="SOW7" s="157"/>
      <c r="SOX7" s="157"/>
      <c r="SOY7" s="157"/>
      <c r="SOZ7" s="157"/>
      <c r="SPA7" s="157"/>
      <c r="SPB7" s="157"/>
      <c r="SPC7" s="157"/>
      <c r="SPD7" s="157"/>
      <c r="SPE7" s="157"/>
      <c r="SPF7" s="157"/>
      <c r="SPG7" s="157"/>
      <c r="SPH7" s="157"/>
      <c r="SPI7" s="157"/>
      <c r="SPJ7" s="157"/>
      <c r="SPK7" s="157"/>
      <c r="SPL7" s="157"/>
      <c r="SPM7" s="157"/>
      <c r="SPN7" s="157"/>
      <c r="SPO7" s="157"/>
      <c r="SPP7" s="157"/>
      <c r="SPQ7" s="157"/>
      <c r="SPR7" s="157"/>
      <c r="SPS7" s="157"/>
      <c r="SPT7" s="157"/>
      <c r="SPU7" s="157"/>
      <c r="SPV7" s="157"/>
      <c r="SPW7" s="157"/>
      <c r="SPX7" s="157"/>
      <c r="SPY7" s="157"/>
      <c r="SPZ7" s="157"/>
      <c r="SQA7" s="157"/>
      <c r="SQB7" s="157"/>
      <c r="SQC7" s="157"/>
      <c r="SQD7" s="157"/>
      <c r="SQE7" s="157"/>
      <c r="SQF7" s="157"/>
      <c r="SQG7" s="157"/>
      <c r="SQH7" s="157"/>
      <c r="SQI7" s="157"/>
      <c r="SQJ7" s="157"/>
      <c r="SQK7" s="157"/>
      <c r="SQL7" s="157"/>
      <c r="SQM7" s="157"/>
      <c r="SQN7" s="157"/>
      <c r="SQO7" s="157"/>
      <c r="SQP7" s="157"/>
      <c r="SQQ7" s="157"/>
      <c r="SQR7" s="157"/>
      <c r="SQS7" s="157"/>
      <c r="SQT7" s="157"/>
      <c r="SQU7" s="157"/>
      <c r="SQV7" s="157"/>
      <c r="SQW7" s="157"/>
      <c r="SQX7" s="157"/>
      <c r="SQY7" s="157"/>
      <c r="SQZ7" s="157"/>
      <c r="SRA7" s="157"/>
      <c r="SRB7" s="157"/>
      <c r="SRC7" s="157"/>
      <c r="SRD7" s="157"/>
      <c r="SRE7" s="157"/>
      <c r="SRF7" s="157"/>
      <c r="SRG7" s="157"/>
      <c r="SRH7" s="157"/>
      <c r="SRI7" s="157"/>
      <c r="SRJ7" s="157"/>
      <c r="SRK7" s="157"/>
      <c r="SRL7" s="157"/>
      <c r="SRM7" s="157"/>
      <c r="SRN7" s="157"/>
      <c r="SRO7" s="157"/>
      <c r="SRP7" s="157"/>
      <c r="SRQ7" s="157"/>
      <c r="SRR7" s="157"/>
      <c r="SRS7" s="157"/>
      <c r="SRT7" s="157"/>
      <c r="SRU7" s="157"/>
      <c r="SRV7" s="157"/>
      <c r="SRW7" s="157"/>
      <c r="SRX7" s="157"/>
      <c r="SRY7" s="157"/>
      <c r="SRZ7" s="157"/>
      <c r="SSA7" s="157"/>
      <c r="SSB7" s="157"/>
      <c r="SSC7" s="157"/>
      <c r="SSD7" s="157"/>
      <c r="SSE7" s="157"/>
      <c r="SSF7" s="157"/>
      <c r="SSG7" s="157"/>
      <c r="SSH7" s="157"/>
      <c r="SSI7" s="157"/>
      <c r="SSJ7" s="157"/>
      <c r="SSK7" s="157"/>
      <c r="SSL7" s="157"/>
      <c r="SSM7" s="157"/>
      <c r="SSN7" s="157"/>
      <c r="SSO7" s="157"/>
      <c r="SSP7" s="157"/>
      <c r="SSQ7" s="157"/>
      <c r="SSR7" s="157"/>
      <c r="SSS7" s="157"/>
      <c r="SST7" s="157"/>
      <c r="SSU7" s="157"/>
      <c r="SSV7" s="157"/>
      <c r="SSW7" s="157"/>
      <c r="SSX7" s="157"/>
      <c r="SSY7" s="157"/>
      <c r="SSZ7" s="157"/>
      <c r="STA7" s="157"/>
      <c r="STB7" s="157"/>
      <c r="STC7" s="157"/>
      <c r="STD7" s="157"/>
      <c r="STE7" s="157"/>
      <c r="STF7" s="157"/>
      <c r="STG7" s="157"/>
      <c r="STH7" s="157"/>
      <c r="STI7" s="157"/>
      <c r="STJ7" s="157"/>
      <c r="STK7" s="157"/>
      <c r="STL7" s="157"/>
      <c r="STM7" s="157"/>
      <c r="STN7" s="157"/>
      <c r="STO7" s="157"/>
      <c r="STP7" s="157"/>
      <c r="STQ7" s="157"/>
      <c r="STR7" s="157"/>
      <c r="STS7" s="157"/>
      <c r="STT7" s="157"/>
      <c r="STU7" s="157"/>
      <c r="STV7" s="157"/>
      <c r="STW7" s="157"/>
      <c r="STX7" s="157"/>
      <c r="STY7" s="157"/>
      <c r="STZ7" s="157"/>
      <c r="SUA7" s="157"/>
      <c r="SUB7" s="157"/>
      <c r="SUC7" s="157"/>
      <c r="SUD7" s="157"/>
      <c r="SUE7" s="157"/>
      <c r="SUF7" s="157"/>
      <c r="SUG7" s="157"/>
      <c r="SUH7" s="157"/>
      <c r="SUI7" s="157"/>
      <c r="SUJ7" s="157"/>
      <c r="SUK7" s="157"/>
      <c r="SUL7" s="157"/>
      <c r="SUM7" s="157"/>
      <c r="SUN7" s="157"/>
      <c r="SUO7" s="157"/>
      <c r="SUP7" s="157"/>
      <c r="SUQ7" s="157"/>
      <c r="SUR7" s="157"/>
      <c r="SUS7" s="157"/>
      <c r="SUT7" s="157"/>
      <c r="SUU7" s="157"/>
      <c r="SUV7" s="157"/>
      <c r="SUW7" s="157"/>
      <c r="SUX7" s="157"/>
      <c r="SUY7" s="157"/>
      <c r="SUZ7" s="157"/>
      <c r="SVA7" s="157"/>
      <c r="SVB7" s="157"/>
      <c r="SVC7" s="157"/>
      <c r="SVD7" s="157"/>
      <c r="SVE7" s="157"/>
      <c r="SVF7" s="157"/>
      <c r="SVG7" s="157"/>
      <c r="SVH7" s="157"/>
      <c r="SVI7" s="157"/>
      <c r="SVJ7" s="157"/>
      <c r="SVK7" s="157"/>
      <c r="SVL7" s="157"/>
      <c r="SVM7" s="157"/>
      <c r="SVN7" s="157"/>
      <c r="SVO7" s="157"/>
      <c r="SVP7" s="157"/>
      <c r="SVQ7" s="157"/>
      <c r="SVR7" s="157"/>
      <c r="SVS7" s="157"/>
      <c r="SVT7" s="157"/>
      <c r="SVU7" s="157"/>
      <c r="SVV7" s="157"/>
      <c r="SVW7" s="157"/>
      <c r="SVX7" s="157"/>
      <c r="SVY7" s="157"/>
      <c r="SVZ7" s="157"/>
      <c r="SWA7" s="157"/>
      <c r="SWB7" s="157"/>
      <c r="SWC7" s="157"/>
      <c r="SWD7" s="157"/>
      <c r="SWE7" s="157"/>
      <c r="SWF7" s="157"/>
      <c r="SWG7" s="157"/>
      <c r="SWH7" s="157"/>
      <c r="SWI7" s="157"/>
      <c r="SWJ7" s="157"/>
      <c r="SWK7" s="157"/>
      <c r="SWL7" s="157"/>
      <c r="SWM7" s="157"/>
      <c r="SWN7" s="157"/>
      <c r="SWO7" s="157"/>
      <c r="SWP7" s="157"/>
      <c r="SWQ7" s="157"/>
      <c r="SWR7" s="157"/>
      <c r="SWS7" s="157"/>
      <c r="SWT7" s="157"/>
      <c r="SWU7" s="157"/>
      <c r="SWV7" s="157"/>
      <c r="SWW7" s="157"/>
      <c r="SWX7" s="157"/>
      <c r="SWY7" s="157"/>
      <c r="SWZ7" s="157"/>
      <c r="SXA7" s="157"/>
      <c r="SXB7" s="157"/>
      <c r="SXC7" s="157"/>
      <c r="SXD7" s="157"/>
      <c r="SXE7" s="157"/>
      <c r="SXF7" s="157"/>
      <c r="SXG7" s="157"/>
      <c r="SXH7" s="157"/>
      <c r="SXI7" s="157"/>
      <c r="SXJ7" s="157"/>
      <c r="SXK7" s="157"/>
      <c r="SXL7" s="157"/>
      <c r="SXM7" s="157"/>
      <c r="SXN7" s="157"/>
      <c r="SXO7" s="157"/>
      <c r="SXP7" s="157"/>
      <c r="SXQ7" s="157"/>
      <c r="SXR7" s="157"/>
      <c r="SXS7" s="157"/>
      <c r="SXT7" s="157"/>
      <c r="SXU7" s="157"/>
      <c r="SXV7" s="157"/>
      <c r="SXW7" s="157"/>
      <c r="SXX7" s="157"/>
      <c r="SXY7" s="157"/>
      <c r="SXZ7" s="157"/>
      <c r="SYA7" s="157"/>
      <c r="SYB7" s="157"/>
      <c r="SYC7" s="157"/>
      <c r="SYD7" s="157"/>
      <c r="SYE7" s="157"/>
      <c r="SYF7" s="157"/>
      <c r="SYG7" s="157"/>
      <c r="SYH7" s="157"/>
      <c r="SYI7" s="157"/>
      <c r="SYJ7" s="157"/>
      <c r="SYK7" s="157"/>
      <c r="SYL7" s="157"/>
      <c r="SYM7" s="157"/>
      <c r="SYN7" s="157"/>
      <c r="SYO7" s="157"/>
      <c r="SYP7" s="157"/>
      <c r="SYQ7" s="157"/>
      <c r="SYR7" s="157"/>
      <c r="SYS7" s="157"/>
      <c r="SYT7" s="157"/>
      <c r="SYU7" s="157"/>
      <c r="SYV7" s="157"/>
      <c r="SYW7" s="157"/>
      <c r="SYX7" s="157"/>
      <c r="SYY7" s="157"/>
      <c r="SYZ7" s="157"/>
      <c r="SZA7" s="157"/>
      <c r="SZB7" s="157"/>
      <c r="SZC7" s="157"/>
      <c r="SZD7" s="157"/>
      <c r="SZE7" s="157"/>
      <c r="SZF7" s="157"/>
      <c r="SZG7" s="157"/>
      <c r="SZH7" s="157"/>
      <c r="SZI7" s="157"/>
      <c r="SZJ7" s="157"/>
      <c r="SZK7" s="157"/>
      <c r="SZL7" s="157"/>
      <c r="SZM7" s="157"/>
      <c r="SZN7" s="157"/>
      <c r="SZO7" s="157"/>
      <c r="SZP7" s="157"/>
      <c r="SZQ7" s="157"/>
      <c r="SZR7" s="157"/>
      <c r="SZS7" s="157"/>
      <c r="SZT7" s="157"/>
      <c r="SZU7" s="157"/>
      <c r="SZV7" s="157"/>
      <c r="SZW7" s="157"/>
      <c r="SZX7" s="157"/>
      <c r="SZY7" s="157"/>
      <c r="SZZ7" s="157"/>
      <c r="TAA7" s="157"/>
      <c r="TAB7" s="157"/>
      <c r="TAC7" s="157"/>
      <c r="TAD7" s="157"/>
      <c r="TAE7" s="157"/>
      <c r="TAF7" s="157"/>
      <c r="TAG7" s="157"/>
      <c r="TAH7" s="157"/>
      <c r="TAI7" s="157"/>
      <c r="TAJ7" s="157"/>
      <c r="TAK7" s="157"/>
      <c r="TAL7" s="157"/>
      <c r="TAM7" s="157"/>
      <c r="TAN7" s="157"/>
      <c r="TAO7" s="157"/>
      <c r="TAP7" s="157"/>
      <c r="TAQ7" s="157"/>
      <c r="TAR7" s="157"/>
      <c r="TAS7" s="157"/>
      <c r="TAT7" s="157"/>
      <c r="TAU7" s="157"/>
      <c r="TAV7" s="157"/>
      <c r="TAW7" s="157"/>
      <c r="TAX7" s="157"/>
      <c r="TAY7" s="157"/>
      <c r="TAZ7" s="157"/>
      <c r="TBA7" s="157"/>
      <c r="TBB7" s="157"/>
      <c r="TBC7" s="157"/>
      <c r="TBD7" s="157"/>
      <c r="TBE7" s="157"/>
      <c r="TBF7" s="157"/>
      <c r="TBG7" s="157"/>
      <c r="TBH7" s="157"/>
      <c r="TBI7" s="157"/>
      <c r="TBJ7" s="157"/>
      <c r="TBK7" s="157"/>
      <c r="TBL7" s="157"/>
      <c r="TBM7" s="157"/>
      <c r="TBN7" s="157"/>
      <c r="TBO7" s="157"/>
      <c r="TBP7" s="157"/>
      <c r="TBQ7" s="157"/>
      <c r="TBR7" s="157"/>
      <c r="TBS7" s="157"/>
      <c r="TBT7" s="157"/>
      <c r="TBU7" s="157"/>
      <c r="TBV7" s="157"/>
      <c r="TBW7" s="157"/>
      <c r="TBX7" s="157"/>
      <c r="TBY7" s="157"/>
      <c r="TBZ7" s="157"/>
      <c r="TCA7" s="157"/>
      <c r="TCB7" s="157"/>
      <c r="TCC7" s="157"/>
      <c r="TCD7" s="157"/>
      <c r="TCE7" s="157"/>
      <c r="TCF7" s="157"/>
      <c r="TCG7" s="157"/>
      <c r="TCH7" s="157"/>
      <c r="TCI7" s="157"/>
      <c r="TCJ7" s="157"/>
      <c r="TCK7" s="157"/>
      <c r="TCL7" s="157"/>
      <c r="TCM7" s="157"/>
      <c r="TCN7" s="157"/>
      <c r="TCO7" s="157"/>
      <c r="TCP7" s="157"/>
      <c r="TCQ7" s="157"/>
      <c r="TCR7" s="157"/>
      <c r="TCS7" s="157"/>
      <c r="TCT7" s="157"/>
      <c r="TCU7" s="157"/>
      <c r="TCV7" s="157"/>
      <c r="TCW7" s="157"/>
      <c r="TCX7" s="157"/>
      <c r="TCY7" s="157"/>
      <c r="TCZ7" s="157"/>
      <c r="TDA7" s="157"/>
      <c r="TDB7" s="157"/>
      <c r="TDC7" s="157"/>
      <c r="TDD7" s="157"/>
      <c r="TDE7" s="157"/>
      <c r="TDF7" s="157"/>
      <c r="TDG7" s="157"/>
      <c r="TDH7" s="157"/>
      <c r="TDI7" s="157"/>
      <c r="TDJ7" s="157"/>
      <c r="TDK7" s="157"/>
      <c r="TDL7" s="157"/>
      <c r="TDM7" s="157"/>
      <c r="TDN7" s="157"/>
      <c r="TDO7" s="157"/>
      <c r="TDP7" s="157"/>
      <c r="TDQ7" s="157"/>
      <c r="TDR7" s="157"/>
      <c r="TDS7" s="157"/>
      <c r="TDT7" s="157"/>
      <c r="TDU7" s="157"/>
      <c r="TDV7" s="157"/>
      <c r="TDW7" s="157"/>
      <c r="TDX7" s="157"/>
      <c r="TDY7" s="157"/>
      <c r="TDZ7" s="157"/>
      <c r="TEA7" s="157"/>
      <c r="TEB7" s="157"/>
      <c r="TEC7" s="157"/>
      <c r="TED7" s="157"/>
      <c r="TEE7" s="157"/>
      <c r="TEF7" s="157"/>
      <c r="TEG7" s="157"/>
      <c r="TEH7" s="157"/>
      <c r="TEI7" s="157"/>
      <c r="TEJ7" s="157"/>
      <c r="TEK7" s="157"/>
      <c r="TEL7" s="157"/>
      <c r="TEM7" s="157"/>
      <c r="TEN7" s="157"/>
      <c r="TEO7" s="157"/>
      <c r="TEP7" s="157"/>
      <c r="TEQ7" s="157"/>
      <c r="TER7" s="157"/>
      <c r="TES7" s="157"/>
      <c r="TET7" s="157"/>
      <c r="TEU7" s="157"/>
      <c r="TEV7" s="157"/>
      <c r="TEW7" s="157"/>
      <c r="TEX7" s="157"/>
      <c r="TEY7" s="157"/>
      <c r="TEZ7" s="157"/>
      <c r="TFA7" s="157"/>
      <c r="TFB7" s="157"/>
      <c r="TFC7" s="157"/>
      <c r="TFD7" s="157"/>
      <c r="TFE7" s="157"/>
      <c r="TFF7" s="157"/>
      <c r="TFG7" s="157"/>
      <c r="TFH7" s="157"/>
      <c r="TFI7" s="157"/>
      <c r="TFJ7" s="157"/>
      <c r="TFK7" s="157"/>
      <c r="TFL7" s="157"/>
      <c r="TFM7" s="157"/>
      <c r="TFN7" s="157"/>
      <c r="TFO7" s="157"/>
      <c r="TFP7" s="157"/>
      <c r="TFQ7" s="157"/>
      <c r="TFR7" s="157"/>
      <c r="TFS7" s="157"/>
      <c r="TFT7" s="157"/>
      <c r="TFU7" s="157"/>
      <c r="TFV7" s="157"/>
      <c r="TFW7" s="157"/>
      <c r="TFX7" s="157"/>
      <c r="TFY7" s="157"/>
      <c r="TFZ7" s="157"/>
      <c r="TGA7" s="157"/>
      <c r="TGB7" s="157"/>
      <c r="TGC7" s="157"/>
      <c r="TGD7" s="157"/>
      <c r="TGE7" s="157"/>
      <c r="TGF7" s="157"/>
      <c r="TGG7" s="157"/>
      <c r="TGH7" s="157"/>
      <c r="TGI7" s="157"/>
      <c r="TGJ7" s="157"/>
      <c r="TGK7" s="157"/>
      <c r="TGL7" s="157"/>
      <c r="TGM7" s="157"/>
      <c r="TGN7" s="157"/>
      <c r="TGO7" s="157"/>
      <c r="TGP7" s="157"/>
      <c r="TGQ7" s="157"/>
      <c r="TGR7" s="157"/>
      <c r="TGS7" s="157"/>
      <c r="TGT7" s="157"/>
      <c r="TGU7" s="157"/>
      <c r="TGV7" s="157"/>
      <c r="TGW7" s="157"/>
      <c r="TGX7" s="157"/>
      <c r="TGY7" s="157"/>
      <c r="TGZ7" s="157"/>
      <c r="THA7" s="157"/>
      <c r="THB7" s="157"/>
      <c r="THC7" s="157"/>
      <c r="THD7" s="157"/>
      <c r="THE7" s="157"/>
      <c r="THF7" s="157"/>
      <c r="THG7" s="157"/>
      <c r="THH7" s="157"/>
      <c r="THI7" s="157"/>
      <c r="THJ7" s="157"/>
      <c r="THK7" s="157"/>
      <c r="THL7" s="157"/>
      <c r="THM7" s="157"/>
      <c r="THN7" s="157"/>
      <c r="THO7" s="157"/>
      <c r="THP7" s="157"/>
      <c r="THQ7" s="157"/>
      <c r="THR7" s="157"/>
      <c r="THS7" s="157"/>
      <c r="THT7" s="157"/>
      <c r="THU7" s="157"/>
      <c r="THV7" s="157"/>
      <c r="THW7" s="157"/>
      <c r="THX7" s="157"/>
      <c r="THY7" s="157"/>
      <c r="THZ7" s="157"/>
      <c r="TIA7" s="157"/>
      <c r="TIB7" s="157"/>
      <c r="TIC7" s="157"/>
      <c r="TID7" s="157"/>
      <c r="TIE7" s="157"/>
      <c r="TIF7" s="157"/>
      <c r="TIG7" s="157"/>
      <c r="TIH7" s="157"/>
      <c r="TII7" s="157"/>
      <c r="TIJ7" s="157"/>
      <c r="TIK7" s="157"/>
      <c r="TIL7" s="157"/>
      <c r="TIM7" s="157"/>
      <c r="TIN7" s="157"/>
      <c r="TIO7" s="157"/>
      <c r="TIP7" s="157"/>
      <c r="TIQ7" s="157"/>
      <c r="TIR7" s="157"/>
      <c r="TIS7" s="157"/>
      <c r="TIT7" s="157"/>
      <c r="TIU7" s="157"/>
      <c r="TIV7" s="157"/>
      <c r="TIW7" s="157"/>
      <c r="TIX7" s="157"/>
      <c r="TIY7" s="157"/>
      <c r="TIZ7" s="157"/>
      <c r="TJA7" s="157"/>
      <c r="TJB7" s="157"/>
      <c r="TJC7" s="157"/>
      <c r="TJD7" s="157"/>
      <c r="TJE7" s="157"/>
      <c r="TJF7" s="157"/>
      <c r="TJG7" s="157"/>
      <c r="TJH7" s="157"/>
      <c r="TJI7" s="157"/>
      <c r="TJJ7" s="157"/>
      <c r="TJK7" s="157"/>
      <c r="TJL7" s="157"/>
      <c r="TJM7" s="157"/>
      <c r="TJN7" s="157"/>
      <c r="TJO7" s="157"/>
      <c r="TJP7" s="157"/>
      <c r="TJQ7" s="157"/>
      <c r="TJR7" s="157"/>
      <c r="TJS7" s="157"/>
      <c r="TJT7" s="157"/>
      <c r="TJU7" s="157"/>
      <c r="TJV7" s="157"/>
      <c r="TJW7" s="157"/>
      <c r="TJX7" s="157"/>
      <c r="TJY7" s="157"/>
      <c r="TJZ7" s="157"/>
      <c r="TKA7" s="157"/>
      <c r="TKB7" s="157"/>
      <c r="TKC7" s="157"/>
      <c r="TKD7" s="157"/>
      <c r="TKE7" s="157"/>
      <c r="TKF7" s="157"/>
      <c r="TKG7" s="157"/>
      <c r="TKH7" s="157"/>
      <c r="TKI7" s="157"/>
      <c r="TKJ7" s="157"/>
      <c r="TKK7" s="157"/>
      <c r="TKL7" s="157"/>
      <c r="TKM7" s="157"/>
      <c r="TKN7" s="157"/>
      <c r="TKO7" s="157"/>
      <c r="TKP7" s="157"/>
      <c r="TKQ7" s="157"/>
      <c r="TKR7" s="157"/>
      <c r="TKS7" s="157"/>
      <c r="TKT7" s="157"/>
      <c r="TKU7" s="157"/>
      <c r="TKV7" s="157"/>
      <c r="TKW7" s="157"/>
      <c r="TKX7" s="157"/>
      <c r="TKY7" s="157"/>
      <c r="TKZ7" s="157"/>
      <c r="TLA7" s="157"/>
      <c r="TLB7" s="157"/>
      <c r="TLC7" s="157"/>
      <c r="TLD7" s="157"/>
      <c r="TLE7" s="157"/>
      <c r="TLF7" s="157"/>
      <c r="TLG7" s="157"/>
      <c r="TLH7" s="157"/>
      <c r="TLI7" s="157"/>
      <c r="TLJ7" s="157"/>
      <c r="TLK7" s="157"/>
      <c r="TLL7" s="157"/>
      <c r="TLM7" s="157"/>
      <c r="TLN7" s="157"/>
      <c r="TLO7" s="157"/>
      <c r="TLP7" s="157"/>
      <c r="TLQ7" s="157"/>
      <c r="TLR7" s="157"/>
      <c r="TLS7" s="157"/>
      <c r="TLT7" s="157"/>
      <c r="TLU7" s="157"/>
      <c r="TLV7" s="157"/>
      <c r="TLW7" s="157"/>
      <c r="TLX7" s="157"/>
      <c r="TLY7" s="157"/>
      <c r="TLZ7" s="157"/>
      <c r="TMA7" s="157"/>
      <c r="TMB7" s="157"/>
      <c r="TMC7" s="157"/>
      <c r="TMD7" s="157"/>
      <c r="TME7" s="157"/>
      <c r="TMF7" s="157"/>
      <c r="TMG7" s="157"/>
      <c r="TMH7" s="157"/>
      <c r="TMI7" s="157"/>
      <c r="TMJ7" s="157"/>
      <c r="TMK7" s="157"/>
      <c r="TML7" s="157"/>
      <c r="TMM7" s="157"/>
      <c r="TMN7" s="157"/>
      <c r="TMO7" s="157"/>
      <c r="TMP7" s="157"/>
      <c r="TMQ7" s="157"/>
      <c r="TMR7" s="157"/>
      <c r="TMS7" s="157"/>
      <c r="TMT7" s="157"/>
      <c r="TMU7" s="157"/>
      <c r="TMV7" s="157"/>
      <c r="TMW7" s="157"/>
      <c r="TMX7" s="157"/>
      <c r="TMY7" s="157"/>
      <c r="TMZ7" s="157"/>
      <c r="TNA7" s="157"/>
      <c r="TNB7" s="157"/>
      <c r="TNC7" s="157"/>
      <c r="TND7" s="157"/>
      <c r="TNE7" s="157"/>
      <c r="TNF7" s="157"/>
      <c r="TNG7" s="157"/>
      <c r="TNH7" s="157"/>
      <c r="TNI7" s="157"/>
      <c r="TNJ7" s="157"/>
      <c r="TNK7" s="157"/>
      <c r="TNL7" s="157"/>
      <c r="TNM7" s="157"/>
      <c r="TNN7" s="157"/>
      <c r="TNO7" s="157"/>
      <c r="TNP7" s="157"/>
      <c r="TNQ7" s="157"/>
      <c r="TNR7" s="157"/>
      <c r="TNS7" s="157"/>
      <c r="TNT7" s="157"/>
      <c r="TNU7" s="157"/>
      <c r="TNV7" s="157"/>
      <c r="TNW7" s="157"/>
      <c r="TNX7" s="157"/>
      <c r="TNY7" s="157"/>
      <c r="TNZ7" s="157"/>
      <c r="TOA7" s="157"/>
      <c r="TOB7" s="157"/>
      <c r="TOC7" s="157"/>
      <c r="TOD7" s="157"/>
      <c r="TOE7" s="157"/>
      <c r="TOF7" s="157"/>
      <c r="TOG7" s="157"/>
      <c r="TOH7" s="157"/>
      <c r="TOI7" s="157"/>
      <c r="TOJ7" s="157"/>
      <c r="TOK7" s="157"/>
      <c r="TOL7" s="157"/>
      <c r="TOM7" s="157"/>
      <c r="TON7" s="157"/>
      <c r="TOO7" s="157"/>
      <c r="TOP7" s="157"/>
      <c r="TOQ7" s="157"/>
      <c r="TOR7" s="157"/>
      <c r="TOS7" s="157"/>
      <c r="TOT7" s="157"/>
      <c r="TOU7" s="157"/>
      <c r="TOV7" s="157"/>
      <c r="TOW7" s="157"/>
      <c r="TOX7" s="157"/>
      <c r="TOY7" s="157"/>
      <c r="TOZ7" s="157"/>
      <c r="TPA7" s="157"/>
      <c r="TPB7" s="157"/>
      <c r="TPC7" s="157"/>
      <c r="TPD7" s="157"/>
      <c r="TPE7" s="157"/>
      <c r="TPF7" s="157"/>
      <c r="TPG7" s="157"/>
      <c r="TPH7" s="157"/>
      <c r="TPI7" s="157"/>
      <c r="TPJ7" s="157"/>
      <c r="TPK7" s="157"/>
      <c r="TPL7" s="157"/>
      <c r="TPM7" s="157"/>
      <c r="TPN7" s="157"/>
      <c r="TPO7" s="157"/>
      <c r="TPP7" s="157"/>
      <c r="TPQ7" s="157"/>
      <c r="TPR7" s="157"/>
      <c r="TPS7" s="157"/>
      <c r="TPT7" s="157"/>
      <c r="TPU7" s="157"/>
      <c r="TPV7" s="157"/>
      <c r="TPW7" s="157"/>
      <c r="TPX7" s="157"/>
      <c r="TPY7" s="157"/>
      <c r="TPZ7" s="157"/>
      <c r="TQA7" s="157"/>
      <c r="TQB7" s="157"/>
      <c r="TQC7" s="157"/>
      <c r="TQD7" s="157"/>
      <c r="TQE7" s="157"/>
      <c r="TQF7" s="157"/>
      <c r="TQG7" s="157"/>
      <c r="TQH7" s="157"/>
      <c r="TQI7" s="157"/>
      <c r="TQJ7" s="157"/>
      <c r="TQK7" s="157"/>
      <c r="TQL7" s="157"/>
      <c r="TQM7" s="157"/>
      <c r="TQN7" s="157"/>
      <c r="TQO7" s="157"/>
      <c r="TQP7" s="157"/>
      <c r="TQQ7" s="157"/>
      <c r="TQR7" s="157"/>
      <c r="TQS7" s="157"/>
      <c r="TQT7" s="157"/>
      <c r="TQU7" s="157"/>
      <c r="TQV7" s="157"/>
      <c r="TQW7" s="157"/>
      <c r="TQX7" s="157"/>
      <c r="TQY7" s="157"/>
      <c r="TQZ7" s="157"/>
      <c r="TRA7" s="157"/>
      <c r="TRB7" s="157"/>
      <c r="TRC7" s="157"/>
      <c r="TRD7" s="157"/>
      <c r="TRE7" s="157"/>
      <c r="TRF7" s="157"/>
      <c r="TRG7" s="157"/>
      <c r="TRH7" s="157"/>
      <c r="TRI7" s="157"/>
      <c r="TRJ7" s="157"/>
      <c r="TRK7" s="157"/>
      <c r="TRL7" s="157"/>
      <c r="TRM7" s="157"/>
      <c r="TRN7" s="157"/>
      <c r="TRO7" s="157"/>
      <c r="TRP7" s="157"/>
      <c r="TRQ7" s="157"/>
      <c r="TRR7" s="157"/>
      <c r="TRS7" s="157"/>
      <c r="TRT7" s="157"/>
      <c r="TRU7" s="157"/>
      <c r="TRV7" s="157"/>
      <c r="TRW7" s="157"/>
      <c r="TRX7" s="157"/>
      <c r="TRY7" s="157"/>
      <c r="TRZ7" s="157"/>
      <c r="TSA7" s="157"/>
      <c r="TSB7" s="157"/>
      <c r="TSC7" s="157"/>
      <c r="TSD7" s="157"/>
      <c r="TSE7" s="157"/>
      <c r="TSF7" s="157"/>
      <c r="TSG7" s="157"/>
      <c r="TSH7" s="157"/>
      <c r="TSI7" s="157"/>
      <c r="TSJ7" s="157"/>
      <c r="TSK7" s="157"/>
      <c r="TSL7" s="157"/>
      <c r="TSM7" s="157"/>
      <c r="TSN7" s="157"/>
      <c r="TSO7" s="157"/>
      <c r="TSP7" s="157"/>
      <c r="TSQ7" s="157"/>
      <c r="TSR7" s="157"/>
      <c r="TSS7" s="157"/>
      <c r="TST7" s="157"/>
      <c r="TSU7" s="157"/>
      <c r="TSV7" s="157"/>
      <c r="TSW7" s="157"/>
      <c r="TSX7" s="157"/>
      <c r="TSY7" s="157"/>
      <c r="TSZ7" s="157"/>
      <c r="TTA7" s="157"/>
      <c r="TTB7" s="157"/>
      <c r="TTC7" s="157"/>
      <c r="TTD7" s="157"/>
      <c r="TTE7" s="157"/>
      <c r="TTF7" s="157"/>
      <c r="TTG7" s="157"/>
      <c r="TTH7" s="157"/>
      <c r="TTI7" s="157"/>
      <c r="TTJ7" s="157"/>
      <c r="TTK7" s="157"/>
      <c r="TTL7" s="157"/>
      <c r="TTM7" s="157"/>
      <c r="TTN7" s="157"/>
      <c r="TTO7" s="157"/>
      <c r="TTP7" s="157"/>
      <c r="TTQ7" s="157"/>
      <c r="TTR7" s="157"/>
      <c r="TTS7" s="157"/>
      <c r="TTT7" s="157"/>
      <c r="TTU7" s="157"/>
      <c r="TTV7" s="157"/>
      <c r="TTW7" s="157"/>
      <c r="TTX7" s="157"/>
      <c r="TTY7" s="157"/>
      <c r="TTZ7" s="157"/>
      <c r="TUA7" s="157"/>
      <c r="TUB7" s="157"/>
      <c r="TUC7" s="157"/>
      <c r="TUD7" s="157"/>
      <c r="TUE7" s="157"/>
      <c r="TUF7" s="157"/>
      <c r="TUG7" s="157"/>
      <c r="TUH7" s="157"/>
      <c r="TUI7" s="157"/>
      <c r="TUJ7" s="157"/>
      <c r="TUK7" s="157"/>
      <c r="TUL7" s="157"/>
      <c r="TUM7" s="157"/>
      <c r="TUN7" s="157"/>
      <c r="TUO7" s="157"/>
      <c r="TUP7" s="157"/>
      <c r="TUQ7" s="157"/>
      <c r="TUR7" s="157"/>
      <c r="TUS7" s="157"/>
      <c r="TUT7" s="157"/>
      <c r="TUU7" s="157"/>
      <c r="TUV7" s="157"/>
      <c r="TUW7" s="157"/>
      <c r="TUX7" s="157"/>
      <c r="TUY7" s="157"/>
      <c r="TUZ7" s="157"/>
      <c r="TVA7" s="157"/>
      <c r="TVB7" s="157"/>
      <c r="TVC7" s="157"/>
      <c r="TVD7" s="157"/>
      <c r="TVE7" s="157"/>
      <c r="TVF7" s="157"/>
      <c r="TVG7" s="157"/>
      <c r="TVH7" s="157"/>
      <c r="TVI7" s="157"/>
      <c r="TVJ7" s="157"/>
      <c r="TVK7" s="157"/>
      <c r="TVL7" s="157"/>
      <c r="TVM7" s="157"/>
      <c r="TVN7" s="157"/>
      <c r="TVO7" s="157"/>
      <c r="TVP7" s="157"/>
      <c r="TVQ7" s="157"/>
      <c r="TVR7" s="157"/>
      <c r="TVS7" s="157"/>
      <c r="TVT7" s="157"/>
      <c r="TVU7" s="157"/>
      <c r="TVV7" s="157"/>
      <c r="TVW7" s="157"/>
      <c r="TVX7" s="157"/>
      <c r="TVY7" s="157"/>
      <c r="TVZ7" s="157"/>
      <c r="TWA7" s="157"/>
      <c r="TWB7" s="157"/>
      <c r="TWC7" s="157"/>
      <c r="TWD7" s="157"/>
      <c r="TWE7" s="157"/>
      <c r="TWF7" s="157"/>
      <c r="TWG7" s="157"/>
      <c r="TWH7" s="157"/>
      <c r="TWI7" s="157"/>
      <c r="TWJ7" s="157"/>
      <c r="TWK7" s="157"/>
      <c r="TWL7" s="157"/>
      <c r="TWM7" s="157"/>
      <c r="TWN7" s="157"/>
      <c r="TWO7" s="157"/>
      <c r="TWP7" s="157"/>
      <c r="TWQ7" s="157"/>
      <c r="TWR7" s="157"/>
      <c r="TWS7" s="157"/>
      <c r="TWT7" s="157"/>
      <c r="TWU7" s="157"/>
      <c r="TWV7" s="157"/>
      <c r="TWW7" s="157"/>
      <c r="TWX7" s="157"/>
      <c r="TWY7" s="157"/>
      <c r="TWZ7" s="157"/>
      <c r="TXA7" s="157"/>
      <c r="TXB7" s="157"/>
      <c r="TXC7" s="157"/>
      <c r="TXD7" s="157"/>
      <c r="TXE7" s="157"/>
      <c r="TXF7" s="157"/>
      <c r="TXG7" s="157"/>
      <c r="TXH7" s="157"/>
      <c r="TXI7" s="157"/>
      <c r="TXJ7" s="157"/>
      <c r="TXK7" s="157"/>
      <c r="TXL7" s="157"/>
      <c r="TXM7" s="157"/>
      <c r="TXN7" s="157"/>
      <c r="TXO7" s="157"/>
      <c r="TXP7" s="157"/>
      <c r="TXQ7" s="157"/>
      <c r="TXR7" s="157"/>
      <c r="TXS7" s="157"/>
      <c r="TXT7" s="157"/>
      <c r="TXU7" s="157"/>
      <c r="TXV7" s="157"/>
      <c r="TXW7" s="157"/>
      <c r="TXX7" s="157"/>
      <c r="TXY7" s="157"/>
      <c r="TXZ7" s="157"/>
      <c r="TYA7" s="157"/>
      <c r="TYB7" s="157"/>
      <c r="TYC7" s="157"/>
      <c r="TYD7" s="157"/>
      <c r="TYE7" s="157"/>
      <c r="TYF7" s="157"/>
      <c r="TYG7" s="157"/>
      <c r="TYH7" s="157"/>
      <c r="TYI7" s="157"/>
      <c r="TYJ7" s="157"/>
      <c r="TYK7" s="157"/>
      <c r="TYL7" s="157"/>
      <c r="TYM7" s="157"/>
      <c r="TYN7" s="157"/>
      <c r="TYO7" s="157"/>
      <c r="TYP7" s="157"/>
      <c r="TYQ7" s="157"/>
      <c r="TYR7" s="157"/>
      <c r="TYS7" s="157"/>
      <c r="TYT7" s="157"/>
      <c r="TYU7" s="157"/>
      <c r="TYV7" s="157"/>
      <c r="TYW7" s="157"/>
      <c r="TYX7" s="157"/>
      <c r="TYY7" s="157"/>
      <c r="TYZ7" s="157"/>
      <c r="TZA7" s="157"/>
      <c r="TZB7" s="157"/>
      <c r="TZC7" s="157"/>
      <c r="TZD7" s="157"/>
      <c r="TZE7" s="157"/>
      <c r="TZF7" s="157"/>
      <c r="TZG7" s="157"/>
      <c r="TZH7" s="157"/>
      <c r="TZI7" s="157"/>
      <c r="TZJ7" s="157"/>
      <c r="TZK7" s="157"/>
      <c r="TZL7" s="157"/>
      <c r="TZM7" s="157"/>
      <c r="TZN7" s="157"/>
      <c r="TZO7" s="157"/>
      <c r="TZP7" s="157"/>
      <c r="TZQ7" s="157"/>
      <c r="TZR7" s="157"/>
      <c r="TZS7" s="157"/>
      <c r="TZT7" s="157"/>
      <c r="TZU7" s="157"/>
      <c r="TZV7" s="157"/>
      <c r="TZW7" s="157"/>
      <c r="TZX7" s="157"/>
      <c r="TZY7" s="157"/>
      <c r="TZZ7" s="157"/>
      <c r="UAA7" s="157"/>
      <c r="UAB7" s="157"/>
      <c r="UAC7" s="157"/>
      <c r="UAD7" s="157"/>
      <c r="UAE7" s="157"/>
      <c r="UAF7" s="157"/>
      <c r="UAG7" s="157"/>
      <c r="UAH7" s="157"/>
      <c r="UAI7" s="157"/>
      <c r="UAJ7" s="157"/>
      <c r="UAK7" s="157"/>
      <c r="UAL7" s="157"/>
      <c r="UAM7" s="157"/>
      <c r="UAN7" s="157"/>
      <c r="UAO7" s="157"/>
      <c r="UAP7" s="157"/>
      <c r="UAQ7" s="157"/>
      <c r="UAR7" s="157"/>
      <c r="UAS7" s="157"/>
      <c r="UAT7" s="157"/>
      <c r="UAU7" s="157"/>
      <c r="UAV7" s="157"/>
      <c r="UAW7" s="157"/>
      <c r="UAX7" s="157"/>
      <c r="UAY7" s="157"/>
      <c r="UAZ7" s="157"/>
      <c r="UBA7" s="157"/>
      <c r="UBB7" s="157"/>
      <c r="UBC7" s="157"/>
      <c r="UBD7" s="157"/>
      <c r="UBE7" s="157"/>
      <c r="UBF7" s="157"/>
      <c r="UBG7" s="157"/>
      <c r="UBH7" s="157"/>
      <c r="UBI7" s="157"/>
      <c r="UBJ7" s="157"/>
      <c r="UBK7" s="157"/>
      <c r="UBL7" s="157"/>
      <c r="UBM7" s="157"/>
      <c r="UBN7" s="157"/>
      <c r="UBO7" s="157"/>
      <c r="UBP7" s="157"/>
      <c r="UBQ7" s="157"/>
      <c r="UBR7" s="157"/>
      <c r="UBS7" s="157"/>
      <c r="UBT7" s="157"/>
      <c r="UBU7" s="157"/>
      <c r="UBV7" s="157"/>
      <c r="UBW7" s="157"/>
      <c r="UBX7" s="157"/>
      <c r="UBY7" s="157"/>
      <c r="UBZ7" s="157"/>
      <c r="UCA7" s="157"/>
      <c r="UCB7" s="157"/>
      <c r="UCC7" s="157"/>
      <c r="UCD7" s="157"/>
      <c r="UCE7" s="157"/>
      <c r="UCF7" s="157"/>
      <c r="UCG7" s="157"/>
      <c r="UCH7" s="157"/>
      <c r="UCI7" s="157"/>
      <c r="UCJ7" s="157"/>
      <c r="UCK7" s="157"/>
      <c r="UCL7" s="157"/>
      <c r="UCM7" s="157"/>
      <c r="UCN7" s="157"/>
      <c r="UCO7" s="157"/>
      <c r="UCP7" s="157"/>
      <c r="UCQ7" s="157"/>
      <c r="UCR7" s="157"/>
      <c r="UCS7" s="157"/>
      <c r="UCT7" s="157"/>
      <c r="UCU7" s="157"/>
      <c r="UCV7" s="157"/>
      <c r="UCW7" s="157"/>
      <c r="UCX7" s="157"/>
      <c r="UCY7" s="157"/>
      <c r="UCZ7" s="157"/>
      <c r="UDA7" s="157"/>
      <c r="UDB7" s="157"/>
      <c r="UDC7" s="157"/>
      <c r="UDD7" s="157"/>
      <c r="UDE7" s="157"/>
      <c r="UDF7" s="157"/>
      <c r="UDG7" s="157"/>
      <c r="UDH7" s="157"/>
      <c r="UDI7" s="157"/>
      <c r="UDJ7" s="157"/>
      <c r="UDK7" s="157"/>
      <c r="UDL7" s="157"/>
      <c r="UDM7" s="157"/>
      <c r="UDN7" s="157"/>
      <c r="UDO7" s="157"/>
      <c r="UDP7" s="157"/>
      <c r="UDQ7" s="157"/>
      <c r="UDR7" s="157"/>
      <c r="UDS7" s="157"/>
      <c r="UDT7" s="157"/>
      <c r="UDU7" s="157"/>
      <c r="UDV7" s="157"/>
      <c r="UDW7" s="157"/>
      <c r="UDX7" s="157"/>
      <c r="UDY7" s="157"/>
      <c r="UDZ7" s="157"/>
      <c r="UEA7" s="157"/>
      <c r="UEB7" s="157"/>
      <c r="UEC7" s="157"/>
      <c r="UED7" s="157"/>
      <c r="UEE7" s="157"/>
      <c r="UEF7" s="157"/>
      <c r="UEG7" s="157"/>
      <c r="UEH7" s="157"/>
      <c r="UEI7" s="157"/>
      <c r="UEJ7" s="157"/>
      <c r="UEK7" s="157"/>
      <c r="UEL7" s="157"/>
      <c r="UEM7" s="157"/>
      <c r="UEN7" s="157"/>
      <c r="UEO7" s="157"/>
      <c r="UEP7" s="157"/>
      <c r="UEQ7" s="157"/>
      <c r="UER7" s="157"/>
      <c r="UES7" s="157"/>
      <c r="UET7" s="157"/>
      <c r="UEU7" s="157"/>
      <c r="UEV7" s="157"/>
      <c r="UEW7" s="157"/>
      <c r="UEX7" s="157"/>
      <c r="UEY7" s="157"/>
      <c r="UEZ7" s="157"/>
      <c r="UFA7" s="157"/>
      <c r="UFB7" s="157"/>
      <c r="UFC7" s="157"/>
      <c r="UFD7" s="157"/>
      <c r="UFE7" s="157"/>
      <c r="UFF7" s="157"/>
      <c r="UFG7" s="157"/>
      <c r="UFH7" s="157"/>
      <c r="UFI7" s="157"/>
      <c r="UFJ7" s="157"/>
      <c r="UFK7" s="157"/>
      <c r="UFL7" s="157"/>
      <c r="UFM7" s="157"/>
      <c r="UFN7" s="157"/>
      <c r="UFO7" s="157"/>
      <c r="UFP7" s="157"/>
      <c r="UFQ7" s="157"/>
      <c r="UFR7" s="157"/>
      <c r="UFS7" s="157"/>
      <c r="UFT7" s="157"/>
      <c r="UFU7" s="157"/>
      <c r="UFV7" s="157"/>
      <c r="UFW7" s="157"/>
      <c r="UFX7" s="157"/>
      <c r="UFY7" s="157"/>
      <c r="UFZ7" s="157"/>
      <c r="UGA7" s="157"/>
      <c r="UGB7" s="157"/>
      <c r="UGC7" s="157"/>
      <c r="UGD7" s="157"/>
      <c r="UGE7" s="157"/>
      <c r="UGF7" s="157"/>
      <c r="UGG7" s="157"/>
      <c r="UGH7" s="157"/>
      <c r="UGI7" s="157"/>
      <c r="UGJ7" s="157"/>
      <c r="UGK7" s="157"/>
      <c r="UGL7" s="157"/>
      <c r="UGM7" s="157"/>
      <c r="UGN7" s="157"/>
      <c r="UGO7" s="157"/>
      <c r="UGP7" s="157"/>
      <c r="UGQ7" s="157"/>
      <c r="UGR7" s="157"/>
      <c r="UGS7" s="157"/>
      <c r="UGT7" s="157"/>
      <c r="UGU7" s="157"/>
      <c r="UGV7" s="157"/>
      <c r="UGW7" s="157"/>
      <c r="UGX7" s="157"/>
      <c r="UGY7" s="157"/>
      <c r="UGZ7" s="157"/>
      <c r="UHA7" s="157"/>
      <c r="UHB7" s="157"/>
      <c r="UHC7" s="157"/>
      <c r="UHD7" s="157"/>
      <c r="UHE7" s="157"/>
      <c r="UHF7" s="157"/>
      <c r="UHG7" s="157"/>
      <c r="UHH7" s="157"/>
      <c r="UHI7" s="157"/>
      <c r="UHJ7" s="157"/>
      <c r="UHK7" s="157"/>
      <c r="UHL7" s="157"/>
      <c r="UHM7" s="157"/>
      <c r="UHN7" s="157"/>
      <c r="UHO7" s="157"/>
      <c r="UHP7" s="157"/>
      <c r="UHQ7" s="157"/>
      <c r="UHR7" s="157"/>
      <c r="UHS7" s="157"/>
      <c r="UHT7" s="157"/>
      <c r="UHU7" s="157"/>
      <c r="UHV7" s="157"/>
      <c r="UHW7" s="157"/>
      <c r="UHX7" s="157"/>
      <c r="UHY7" s="157"/>
      <c r="UHZ7" s="157"/>
      <c r="UIA7" s="157"/>
      <c r="UIB7" s="157"/>
      <c r="UIC7" s="157"/>
      <c r="UID7" s="157"/>
      <c r="UIE7" s="157"/>
      <c r="UIF7" s="157"/>
      <c r="UIG7" s="157"/>
      <c r="UIH7" s="157"/>
      <c r="UII7" s="157"/>
      <c r="UIJ7" s="157"/>
      <c r="UIK7" s="157"/>
      <c r="UIL7" s="157"/>
      <c r="UIM7" s="157"/>
      <c r="UIN7" s="157"/>
      <c r="UIO7" s="157"/>
      <c r="UIP7" s="157"/>
      <c r="UIQ7" s="157"/>
      <c r="UIR7" s="157"/>
      <c r="UIS7" s="157"/>
      <c r="UIT7" s="157"/>
      <c r="UIU7" s="157"/>
      <c r="UIV7" s="157"/>
      <c r="UIW7" s="157"/>
      <c r="UIX7" s="157"/>
      <c r="UIY7" s="157"/>
      <c r="UIZ7" s="157"/>
      <c r="UJA7" s="157"/>
      <c r="UJB7" s="157"/>
      <c r="UJC7" s="157"/>
      <c r="UJD7" s="157"/>
      <c r="UJE7" s="157"/>
      <c r="UJF7" s="157"/>
      <c r="UJG7" s="157"/>
      <c r="UJH7" s="157"/>
      <c r="UJI7" s="157"/>
      <c r="UJJ7" s="157"/>
      <c r="UJK7" s="157"/>
      <c r="UJL7" s="157"/>
      <c r="UJM7" s="157"/>
      <c r="UJN7" s="157"/>
      <c r="UJO7" s="157"/>
      <c r="UJP7" s="157"/>
      <c r="UJQ7" s="157"/>
      <c r="UJR7" s="157"/>
      <c r="UJS7" s="157"/>
      <c r="UJT7" s="157"/>
      <c r="UJU7" s="157"/>
      <c r="UJV7" s="157"/>
      <c r="UJW7" s="157"/>
      <c r="UJX7" s="157"/>
      <c r="UJY7" s="157"/>
      <c r="UJZ7" s="157"/>
      <c r="UKA7" s="157"/>
      <c r="UKB7" s="157"/>
      <c r="UKC7" s="157"/>
      <c r="UKD7" s="157"/>
      <c r="UKE7" s="157"/>
      <c r="UKF7" s="157"/>
      <c r="UKG7" s="157"/>
      <c r="UKH7" s="157"/>
      <c r="UKI7" s="157"/>
      <c r="UKJ7" s="157"/>
      <c r="UKK7" s="157"/>
      <c r="UKL7" s="157"/>
      <c r="UKM7" s="157"/>
      <c r="UKN7" s="157"/>
      <c r="UKO7" s="157"/>
      <c r="UKP7" s="157"/>
      <c r="UKQ7" s="157"/>
      <c r="UKR7" s="157"/>
      <c r="UKS7" s="157"/>
      <c r="UKT7" s="157"/>
      <c r="UKU7" s="157"/>
      <c r="UKV7" s="157"/>
      <c r="UKW7" s="157"/>
      <c r="UKX7" s="157"/>
      <c r="UKY7" s="157"/>
      <c r="UKZ7" s="157"/>
      <c r="ULA7" s="157"/>
      <c r="ULB7" s="157"/>
      <c r="ULC7" s="157"/>
      <c r="ULD7" s="157"/>
      <c r="ULE7" s="157"/>
      <c r="ULF7" s="157"/>
      <c r="ULG7" s="157"/>
      <c r="ULH7" s="157"/>
      <c r="ULI7" s="157"/>
      <c r="ULJ7" s="157"/>
      <c r="ULK7" s="157"/>
      <c r="ULL7" s="157"/>
      <c r="ULM7" s="157"/>
      <c r="ULN7" s="157"/>
      <c r="ULO7" s="157"/>
      <c r="ULP7" s="157"/>
      <c r="ULQ7" s="157"/>
      <c r="ULR7" s="157"/>
      <c r="ULS7" s="157"/>
      <c r="ULT7" s="157"/>
      <c r="ULU7" s="157"/>
      <c r="ULV7" s="157"/>
      <c r="ULW7" s="157"/>
      <c r="ULX7" s="157"/>
      <c r="ULY7" s="157"/>
      <c r="ULZ7" s="157"/>
      <c r="UMA7" s="157"/>
      <c r="UMB7" s="157"/>
      <c r="UMC7" s="157"/>
      <c r="UMD7" s="157"/>
      <c r="UME7" s="157"/>
      <c r="UMF7" s="157"/>
      <c r="UMG7" s="157"/>
      <c r="UMH7" s="157"/>
      <c r="UMI7" s="157"/>
      <c r="UMJ7" s="157"/>
      <c r="UMK7" s="157"/>
      <c r="UML7" s="157"/>
      <c r="UMM7" s="157"/>
      <c r="UMN7" s="157"/>
      <c r="UMO7" s="157"/>
      <c r="UMP7" s="157"/>
      <c r="UMQ7" s="157"/>
      <c r="UMR7" s="157"/>
      <c r="UMS7" s="157"/>
      <c r="UMT7" s="157"/>
      <c r="UMU7" s="157"/>
      <c r="UMV7" s="157"/>
      <c r="UMW7" s="157"/>
      <c r="UMX7" s="157"/>
      <c r="UMY7" s="157"/>
      <c r="UMZ7" s="157"/>
      <c r="UNA7" s="157"/>
      <c r="UNB7" s="157"/>
      <c r="UNC7" s="157"/>
      <c r="UND7" s="157"/>
      <c r="UNE7" s="157"/>
      <c r="UNF7" s="157"/>
      <c r="UNG7" s="157"/>
      <c r="UNH7" s="157"/>
      <c r="UNI7" s="157"/>
      <c r="UNJ7" s="157"/>
      <c r="UNK7" s="157"/>
      <c r="UNL7" s="157"/>
      <c r="UNM7" s="157"/>
      <c r="UNN7" s="157"/>
      <c r="UNO7" s="157"/>
      <c r="UNP7" s="157"/>
      <c r="UNQ7" s="157"/>
      <c r="UNR7" s="157"/>
      <c r="UNS7" s="157"/>
      <c r="UNT7" s="157"/>
      <c r="UNU7" s="157"/>
      <c r="UNV7" s="157"/>
      <c r="UNW7" s="157"/>
      <c r="UNX7" s="157"/>
      <c r="UNY7" s="157"/>
      <c r="UNZ7" s="157"/>
      <c r="UOA7" s="157"/>
      <c r="UOB7" s="157"/>
      <c r="UOC7" s="157"/>
      <c r="UOD7" s="157"/>
      <c r="UOE7" s="157"/>
      <c r="UOF7" s="157"/>
      <c r="UOG7" s="157"/>
      <c r="UOH7" s="157"/>
      <c r="UOI7" s="157"/>
      <c r="UOJ7" s="157"/>
      <c r="UOK7" s="157"/>
      <c r="UOL7" s="157"/>
      <c r="UOM7" s="157"/>
      <c r="UON7" s="157"/>
      <c r="UOO7" s="157"/>
      <c r="UOP7" s="157"/>
      <c r="UOQ7" s="157"/>
      <c r="UOR7" s="157"/>
      <c r="UOS7" s="157"/>
      <c r="UOT7" s="157"/>
      <c r="UOU7" s="157"/>
      <c r="UOV7" s="157"/>
      <c r="UOW7" s="157"/>
      <c r="UOX7" s="157"/>
      <c r="UOY7" s="157"/>
      <c r="UOZ7" s="157"/>
      <c r="UPA7" s="157"/>
      <c r="UPB7" s="157"/>
      <c r="UPC7" s="157"/>
      <c r="UPD7" s="157"/>
      <c r="UPE7" s="157"/>
      <c r="UPF7" s="157"/>
      <c r="UPG7" s="157"/>
      <c r="UPH7" s="157"/>
      <c r="UPI7" s="157"/>
      <c r="UPJ7" s="157"/>
      <c r="UPK7" s="157"/>
      <c r="UPL7" s="157"/>
      <c r="UPM7" s="157"/>
      <c r="UPN7" s="157"/>
      <c r="UPO7" s="157"/>
      <c r="UPP7" s="157"/>
      <c r="UPQ7" s="157"/>
      <c r="UPR7" s="157"/>
      <c r="UPS7" s="157"/>
      <c r="UPT7" s="157"/>
      <c r="UPU7" s="157"/>
      <c r="UPV7" s="157"/>
      <c r="UPW7" s="157"/>
      <c r="UPX7" s="157"/>
      <c r="UPY7" s="157"/>
      <c r="UPZ7" s="157"/>
      <c r="UQA7" s="157"/>
      <c r="UQB7" s="157"/>
      <c r="UQC7" s="157"/>
      <c r="UQD7" s="157"/>
      <c r="UQE7" s="157"/>
      <c r="UQF7" s="157"/>
      <c r="UQG7" s="157"/>
      <c r="UQH7" s="157"/>
      <c r="UQI7" s="157"/>
      <c r="UQJ7" s="157"/>
      <c r="UQK7" s="157"/>
      <c r="UQL7" s="157"/>
      <c r="UQM7" s="157"/>
      <c r="UQN7" s="157"/>
      <c r="UQO7" s="157"/>
      <c r="UQP7" s="157"/>
      <c r="UQQ7" s="157"/>
      <c r="UQR7" s="157"/>
      <c r="UQS7" s="157"/>
      <c r="UQT7" s="157"/>
      <c r="UQU7" s="157"/>
      <c r="UQV7" s="157"/>
      <c r="UQW7" s="157"/>
      <c r="UQX7" s="157"/>
      <c r="UQY7" s="157"/>
      <c r="UQZ7" s="157"/>
      <c r="URA7" s="157"/>
      <c r="URB7" s="157"/>
      <c r="URC7" s="157"/>
      <c r="URD7" s="157"/>
      <c r="URE7" s="157"/>
      <c r="URF7" s="157"/>
      <c r="URG7" s="157"/>
      <c r="URH7" s="157"/>
      <c r="URI7" s="157"/>
      <c r="URJ7" s="157"/>
      <c r="URK7" s="157"/>
      <c r="URL7" s="157"/>
      <c r="URM7" s="157"/>
      <c r="URN7" s="157"/>
      <c r="URO7" s="157"/>
      <c r="URP7" s="157"/>
      <c r="URQ7" s="157"/>
      <c r="URR7" s="157"/>
      <c r="URS7" s="157"/>
      <c r="URT7" s="157"/>
      <c r="URU7" s="157"/>
      <c r="URV7" s="157"/>
      <c r="URW7" s="157"/>
      <c r="URX7" s="157"/>
      <c r="URY7" s="157"/>
      <c r="URZ7" s="157"/>
      <c r="USA7" s="157"/>
      <c r="USB7" s="157"/>
      <c r="USC7" s="157"/>
      <c r="USD7" s="157"/>
      <c r="USE7" s="157"/>
      <c r="USF7" s="157"/>
      <c r="USG7" s="157"/>
      <c r="USH7" s="157"/>
      <c r="USI7" s="157"/>
      <c r="USJ7" s="157"/>
      <c r="USK7" s="157"/>
      <c r="USL7" s="157"/>
      <c r="USM7" s="157"/>
      <c r="USN7" s="157"/>
      <c r="USO7" s="157"/>
      <c r="USP7" s="157"/>
      <c r="USQ7" s="157"/>
      <c r="USR7" s="157"/>
      <c r="USS7" s="157"/>
      <c r="UST7" s="157"/>
      <c r="USU7" s="157"/>
      <c r="USV7" s="157"/>
      <c r="USW7" s="157"/>
      <c r="USX7" s="157"/>
      <c r="USY7" s="157"/>
      <c r="USZ7" s="157"/>
      <c r="UTA7" s="157"/>
      <c r="UTB7" s="157"/>
      <c r="UTC7" s="157"/>
      <c r="UTD7" s="157"/>
      <c r="UTE7" s="157"/>
      <c r="UTF7" s="157"/>
      <c r="UTG7" s="157"/>
      <c r="UTH7" s="157"/>
      <c r="UTI7" s="157"/>
      <c r="UTJ7" s="157"/>
      <c r="UTK7" s="157"/>
      <c r="UTL7" s="157"/>
      <c r="UTM7" s="157"/>
      <c r="UTN7" s="157"/>
      <c r="UTO7" s="157"/>
      <c r="UTP7" s="157"/>
      <c r="UTQ7" s="157"/>
      <c r="UTR7" s="157"/>
      <c r="UTS7" s="157"/>
      <c r="UTT7" s="157"/>
      <c r="UTU7" s="157"/>
      <c r="UTV7" s="157"/>
      <c r="UTW7" s="157"/>
      <c r="UTX7" s="157"/>
      <c r="UTY7" s="157"/>
      <c r="UTZ7" s="157"/>
      <c r="UUA7" s="157"/>
      <c r="UUB7" s="157"/>
      <c r="UUC7" s="157"/>
      <c r="UUD7" s="157"/>
      <c r="UUE7" s="157"/>
      <c r="UUF7" s="157"/>
      <c r="UUG7" s="157"/>
      <c r="UUH7" s="157"/>
      <c r="UUI7" s="157"/>
      <c r="UUJ7" s="157"/>
      <c r="UUK7" s="157"/>
      <c r="UUL7" s="157"/>
      <c r="UUM7" s="157"/>
      <c r="UUN7" s="157"/>
      <c r="UUO7" s="157"/>
      <c r="UUP7" s="157"/>
      <c r="UUQ7" s="157"/>
      <c r="UUR7" s="157"/>
      <c r="UUS7" s="157"/>
      <c r="UUT7" s="157"/>
      <c r="UUU7" s="157"/>
      <c r="UUV7" s="157"/>
      <c r="UUW7" s="157"/>
      <c r="UUX7" s="157"/>
      <c r="UUY7" s="157"/>
      <c r="UUZ7" s="157"/>
      <c r="UVA7" s="157"/>
      <c r="UVB7" s="157"/>
      <c r="UVC7" s="157"/>
      <c r="UVD7" s="157"/>
      <c r="UVE7" s="157"/>
      <c r="UVF7" s="157"/>
      <c r="UVG7" s="157"/>
      <c r="UVH7" s="157"/>
      <c r="UVI7" s="157"/>
      <c r="UVJ7" s="157"/>
      <c r="UVK7" s="157"/>
      <c r="UVL7" s="157"/>
      <c r="UVM7" s="157"/>
      <c r="UVN7" s="157"/>
      <c r="UVO7" s="157"/>
      <c r="UVP7" s="157"/>
      <c r="UVQ7" s="157"/>
      <c r="UVR7" s="157"/>
      <c r="UVS7" s="157"/>
      <c r="UVT7" s="157"/>
      <c r="UVU7" s="157"/>
      <c r="UVV7" s="157"/>
      <c r="UVW7" s="157"/>
      <c r="UVX7" s="157"/>
      <c r="UVY7" s="157"/>
      <c r="UVZ7" s="157"/>
      <c r="UWA7" s="157"/>
      <c r="UWB7" s="157"/>
      <c r="UWC7" s="157"/>
      <c r="UWD7" s="157"/>
      <c r="UWE7" s="157"/>
      <c r="UWF7" s="157"/>
      <c r="UWG7" s="157"/>
      <c r="UWH7" s="157"/>
      <c r="UWI7" s="157"/>
      <c r="UWJ7" s="157"/>
      <c r="UWK7" s="157"/>
      <c r="UWL7" s="157"/>
      <c r="UWM7" s="157"/>
      <c r="UWN7" s="157"/>
      <c r="UWO7" s="157"/>
      <c r="UWP7" s="157"/>
      <c r="UWQ7" s="157"/>
      <c r="UWR7" s="157"/>
      <c r="UWS7" s="157"/>
      <c r="UWT7" s="157"/>
      <c r="UWU7" s="157"/>
      <c r="UWV7" s="157"/>
      <c r="UWW7" s="157"/>
      <c r="UWX7" s="157"/>
      <c r="UWY7" s="157"/>
      <c r="UWZ7" s="157"/>
      <c r="UXA7" s="157"/>
      <c r="UXB7" s="157"/>
      <c r="UXC7" s="157"/>
      <c r="UXD7" s="157"/>
      <c r="UXE7" s="157"/>
      <c r="UXF7" s="157"/>
      <c r="UXG7" s="157"/>
      <c r="UXH7" s="157"/>
      <c r="UXI7" s="157"/>
      <c r="UXJ7" s="157"/>
      <c r="UXK7" s="157"/>
      <c r="UXL7" s="157"/>
      <c r="UXM7" s="157"/>
      <c r="UXN7" s="157"/>
      <c r="UXO7" s="157"/>
      <c r="UXP7" s="157"/>
      <c r="UXQ7" s="157"/>
      <c r="UXR7" s="157"/>
      <c r="UXS7" s="157"/>
      <c r="UXT7" s="157"/>
      <c r="UXU7" s="157"/>
      <c r="UXV7" s="157"/>
      <c r="UXW7" s="157"/>
      <c r="UXX7" s="157"/>
      <c r="UXY7" s="157"/>
      <c r="UXZ7" s="157"/>
      <c r="UYA7" s="157"/>
      <c r="UYB7" s="157"/>
      <c r="UYC7" s="157"/>
      <c r="UYD7" s="157"/>
      <c r="UYE7" s="157"/>
      <c r="UYF7" s="157"/>
      <c r="UYG7" s="157"/>
      <c r="UYH7" s="157"/>
      <c r="UYI7" s="157"/>
      <c r="UYJ7" s="157"/>
      <c r="UYK7" s="157"/>
      <c r="UYL7" s="157"/>
      <c r="UYM7" s="157"/>
      <c r="UYN7" s="157"/>
      <c r="UYO7" s="157"/>
      <c r="UYP7" s="157"/>
      <c r="UYQ7" s="157"/>
      <c r="UYR7" s="157"/>
      <c r="UYS7" s="157"/>
      <c r="UYT7" s="157"/>
      <c r="UYU7" s="157"/>
      <c r="UYV7" s="157"/>
      <c r="UYW7" s="157"/>
      <c r="UYX7" s="157"/>
      <c r="UYY7" s="157"/>
      <c r="UYZ7" s="157"/>
      <c r="UZA7" s="157"/>
      <c r="UZB7" s="157"/>
      <c r="UZC7" s="157"/>
      <c r="UZD7" s="157"/>
      <c r="UZE7" s="157"/>
      <c r="UZF7" s="157"/>
      <c r="UZG7" s="157"/>
      <c r="UZH7" s="157"/>
      <c r="UZI7" s="157"/>
      <c r="UZJ7" s="157"/>
      <c r="UZK7" s="157"/>
      <c r="UZL7" s="157"/>
      <c r="UZM7" s="157"/>
      <c r="UZN7" s="157"/>
      <c r="UZO7" s="157"/>
      <c r="UZP7" s="157"/>
      <c r="UZQ7" s="157"/>
      <c r="UZR7" s="157"/>
      <c r="UZS7" s="157"/>
      <c r="UZT7" s="157"/>
      <c r="UZU7" s="157"/>
      <c r="UZV7" s="157"/>
      <c r="UZW7" s="157"/>
      <c r="UZX7" s="157"/>
      <c r="UZY7" s="157"/>
      <c r="UZZ7" s="157"/>
      <c r="VAA7" s="157"/>
      <c r="VAB7" s="157"/>
      <c r="VAC7" s="157"/>
      <c r="VAD7" s="157"/>
      <c r="VAE7" s="157"/>
      <c r="VAF7" s="157"/>
      <c r="VAG7" s="157"/>
      <c r="VAH7" s="157"/>
      <c r="VAI7" s="157"/>
      <c r="VAJ7" s="157"/>
      <c r="VAK7" s="157"/>
      <c r="VAL7" s="157"/>
      <c r="VAM7" s="157"/>
      <c r="VAN7" s="157"/>
      <c r="VAO7" s="157"/>
      <c r="VAP7" s="157"/>
      <c r="VAQ7" s="157"/>
      <c r="VAR7" s="157"/>
      <c r="VAS7" s="157"/>
      <c r="VAT7" s="157"/>
      <c r="VAU7" s="157"/>
      <c r="VAV7" s="157"/>
      <c r="VAW7" s="157"/>
      <c r="VAX7" s="157"/>
      <c r="VAY7" s="157"/>
      <c r="VAZ7" s="157"/>
      <c r="VBA7" s="157"/>
      <c r="VBB7" s="157"/>
      <c r="VBC7" s="157"/>
      <c r="VBD7" s="157"/>
      <c r="VBE7" s="157"/>
      <c r="VBF7" s="157"/>
      <c r="VBG7" s="157"/>
      <c r="VBH7" s="157"/>
      <c r="VBI7" s="157"/>
      <c r="VBJ7" s="157"/>
      <c r="VBK7" s="157"/>
      <c r="VBL7" s="157"/>
      <c r="VBM7" s="157"/>
      <c r="VBN7" s="157"/>
      <c r="VBO7" s="157"/>
      <c r="VBP7" s="157"/>
      <c r="VBQ7" s="157"/>
      <c r="VBR7" s="157"/>
      <c r="VBS7" s="157"/>
      <c r="VBT7" s="157"/>
      <c r="VBU7" s="157"/>
      <c r="VBV7" s="157"/>
      <c r="VBW7" s="157"/>
      <c r="VBX7" s="157"/>
      <c r="VBY7" s="157"/>
      <c r="VBZ7" s="157"/>
      <c r="VCA7" s="157"/>
      <c r="VCB7" s="157"/>
      <c r="VCC7" s="157"/>
      <c r="VCD7" s="157"/>
      <c r="VCE7" s="157"/>
      <c r="VCF7" s="157"/>
      <c r="VCG7" s="157"/>
      <c r="VCH7" s="157"/>
      <c r="VCI7" s="157"/>
      <c r="VCJ7" s="157"/>
      <c r="VCK7" s="157"/>
      <c r="VCL7" s="157"/>
      <c r="VCM7" s="157"/>
      <c r="VCN7" s="157"/>
      <c r="VCO7" s="157"/>
      <c r="VCP7" s="157"/>
      <c r="VCQ7" s="157"/>
      <c r="VCR7" s="157"/>
      <c r="VCS7" s="157"/>
      <c r="VCT7" s="157"/>
      <c r="VCU7" s="157"/>
      <c r="VCV7" s="157"/>
      <c r="VCW7" s="157"/>
      <c r="VCX7" s="157"/>
      <c r="VCY7" s="157"/>
      <c r="VCZ7" s="157"/>
      <c r="VDA7" s="157"/>
      <c r="VDB7" s="157"/>
      <c r="VDC7" s="157"/>
      <c r="VDD7" s="157"/>
      <c r="VDE7" s="157"/>
      <c r="VDF7" s="157"/>
      <c r="VDG7" s="157"/>
      <c r="VDH7" s="157"/>
      <c r="VDI7" s="157"/>
      <c r="VDJ7" s="157"/>
      <c r="VDK7" s="157"/>
      <c r="VDL7" s="157"/>
      <c r="VDM7" s="157"/>
      <c r="VDN7" s="157"/>
      <c r="VDO7" s="157"/>
      <c r="VDP7" s="157"/>
      <c r="VDQ7" s="157"/>
      <c r="VDR7" s="157"/>
      <c r="VDS7" s="157"/>
      <c r="VDT7" s="157"/>
      <c r="VDU7" s="157"/>
      <c r="VDV7" s="157"/>
      <c r="VDW7" s="157"/>
      <c r="VDX7" s="157"/>
      <c r="VDY7" s="157"/>
      <c r="VDZ7" s="157"/>
      <c r="VEA7" s="157"/>
      <c r="VEB7" s="157"/>
      <c r="VEC7" s="157"/>
      <c r="VED7" s="157"/>
      <c r="VEE7" s="157"/>
      <c r="VEF7" s="157"/>
      <c r="VEG7" s="157"/>
      <c r="VEH7" s="157"/>
      <c r="VEI7" s="157"/>
      <c r="VEJ7" s="157"/>
      <c r="VEK7" s="157"/>
      <c r="VEL7" s="157"/>
      <c r="VEM7" s="157"/>
      <c r="VEN7" s="157"/>
      <c r="VEO7" s="157"/>
      <c r="VEP7" s="157"/>
      <c r="VEQ7" s="157"/>
      <c r="VER7" s="157"/>
      <c r="VES7" s="157"/>
      <c r="VET7" s="157"/>
      <c r="VEU7" s="157"/>
      <c r="VEV7" s="157"/>
      <c r="VEW7" s="157"/>
      <c r="VEX7" s="157"/>
      <c r="VEY7" s="157"/>
      <c r="VEZ7" s="157"/>
      <c r="VFA7" s="157"/>
      <c r="VFB7" s="157"/>
      <c r="VFC7" s="157"/>
      <c r="VFD7" s="157"/>
      <c r="VFE7" s="157"/>
      <c r="VFF7" s="157"/>
      <c r="VFG7" s="157"/>
      <c r="VFH7" s="157"/>
      <c r="VFI7" s="157"/>
      <c r="VFJ7" s="157"/>
      <c r="VFK7" s="157"/>
      <c r="VFL7" s="157"/>
      <c r="VFM7" s="157"/>
      <c r="VFN7" s="157"/>
      <c r="VFO7" s="157"/>
      <c r="VFP7" s="157"/>
      <c r="VFQ7" s="157"/>
      <c r="VFR7" s="157"/>
      <c r="VFS7" s="157"/>
      <c r="VFT7" s="157"/>
      <c r="VFU7" s="157"/>
      <c r="VFV7" s="157"/>
      <c r="VFW7" s="157"/>
      <c r="VFX7" s="157"/>
      <c r="VFY7" s="157"/>
      <c r="VFZ7" s="157"/>
      <c r="VGA7" s="157"/>
      <c r="VGB7" s="157"/>
      <c r="VGC7" s="157"/>
      <c r="VGD7" s="157"/>
      <c r="VGE7" s="157"/>
      <c r="VGF7" s="157"/>
      <c r="VGG7" s="157"/>
      <c r="VGH7" s="157"/>
      <c r="VGI7" s="157"/>
      <c r="VGJ7" s="157"/>
      <c r="VGK7" s="157"/>
      <c r="VGL7" s="157"/>
      <c r="VGM7" s="157"/>
      <c r="VGN7" s="157"/>
      <c r="VGO7" s="157"/>
      <c r="VGP7" s="157"/>
      <c r="VGQ7" s="157"/>
      <c r="VGR7" s="157"/>
      <c r="VGS7" s="157"/>
      <c r="VGT7" s="157"/>
      <c r="VGU7" s="157"/>
      <c r="VGV7" s="157"/>
      <c r="VGW7" s="157"/>
      <c r="VGX7" s="157"/>
      <c r="VGY7" s="157"/>
      <c r="VGZ7" s="157"/>
      <c r="VHA7" s="157"/>
      <c r="VHB7" s="157"/>
      <c r="VHC7" s="157"/>
      <c r="VHD7" s="157"/>
      <c r="VHE7" s="157"/>
      <c r="VHF7" s="157"/>
      <c r="VHG7" s="157"/>
      <c r="VHH7" s="157"/>
      <c r="VHI7" s="157"/>
      <c r="VHJ7" s="157"/>
      <c r="VHK7" s="157"/>
      <c r="VHL7" s="157"/>
      <c r="VHM7" s="157"/>
      <c r="VHN7" s="157"/>
      <c r="VHO7" s="157"/>
      <c r="VHP7" s="157"/>
      <c r="VHQ7" s="157"/>
      <c r="VHR7" s="157"/>
      <c r="VHS7" s="157"/>
      <c r="VHT7" s="157"/>
      <c r="VHU7" s="157"/>
      <c r="VHV7" s="157"/>
      <c r="VHW7" s="157"/>
      <c r="VHX7" s="157"/>
      <c r="VHY7" s="157"/>
      <c r="VHZ7" s="157"/>
      <c r="VIA7" s="157"/>
      <c r="VIB7" s="157"/>
      <c r="VIC7" s="157"/>
      <c r="VID7" s="157"/>
      <c r="VIE7" s="157"/>
      <c r="VIF7" s="157"/>
      <c r="VIG7" s="157"/>
      <c r="VIH7" s="157"/>
      <c r="VII7" s="157"/>
      <c r="VIJ7" s="157"/>
      <c r="VIK7" s="157"/>
      <c r="VIL7" s="157"/>
      <c r="VIM7" s="157"/>
      <c r="VIN7" s="157"/>
      <c r="VIO7" s="157"/>
      <c r="VIP7" s="157"/>
      <c r="VIQ7" s="157"/>
      <c r="VIR7" s="157"/>
      <c r="VIS7" s="157"/>
      <c r="VIT7" s="157"/>
      <c r="VIU7" s="157"/>
      <c r="VIV7" s="157"/>
      <c r="VIW7" s="157"/>
      <c r="VIX7" s="157"/>
      <c r="VIY7" s="157"/>
      <c r="VIZ7" s="157"/>
      <c r="VJA7" s="157"/>
      <c r="VJB7" s="157"/>
      <c r="VJC7" s="157"/>
      <c r="VJD7" s="157"/>
      <c r="VJE7" s="157"/>
      <c r="VJF7" s="157"/>
      <c r="VJG7" s="157"/>
      <c r="VJH7" s="157"/>
      <c r="VJI7" s="157"/>
      <c r="VJJ7" s="157"/>
      <c r="VJK7" s="157"/>
      <c r="VJL7" s="157"/>
      <c r="VJM7" s="157"/>
      <c r="VJN7" s="157"/>
      <c r="VJO7" s="157"/>
      <c r="VJP7" s="157"/>
      <c r="VJQ7" s="157"/>
      <c r="VJR7" s="157"/>
      <c r="VJS7" s="157"/>
      <c r="VJT7" s="157"/>
      <c r="VJU7" s="157"/>
      <c r="VJV7" s="157"/>
      <c r="VJW7" s="157"/>
      <c r="VJX7" s="157"/>
      <c r="VJY7" s="157"/>
      <c r="VJZ7" s="157"/>
      <c r="VKA7" s="157"/>
      <c r="VKB7" s="157"/>
      <c r="VKC7" s="157"/>
      <c r="VKD7" s="157"/>
      <c r="VKE7" s="157"/>
      <c r="VKF7" s="157"/>
      <c r="VKG7" s="157"/>
      <c r="VKH7" s="157"/>
      <c r="VKI7" s="157"/>
      <c r="VKJ7" s="157"/>
      <c r="VKK7" s="157"/>
      <c r="VKL7" s="157"/>
      <c r="VKM7" s="157"/>
      <c r="VKN7" s="157"/>
      <c r="VKO7" s="157"/>
      <c r="VKP7" s="157"/>
      <c r="VKQ7" s="157"/>
      <c r="VKR7" s="157"/>
      <c r="VKS7" s="157"/>
      <c r="VKT7" s="157"/>
      <c r="VKU7" s="157"/>
      <c r="VKV7" s="157"/>
      <c r="VKW7" s="157"/>
      <c r="VKX7" s="157"/>
      <c r="VKY7" s="157"/>
      <c r="VKZ7" s="157"/>
      <c r="VLA7" s="157"/>
      <c r="VLB7" s="157"/>
      <c r="VLC7" s="157"/>
      <c r="VLD7" s="157"/>
      <c r="VLE7" s="157"/>
      <c r="VLF7" s="157"/>
      <c r="VLG7" s="157"/>
      <c r="VLH7" s="157"/>
      <c r="VLI7" s="157"/>
      <c r="VLJ7" s="157"/>
      <c r="VLK7" s="157"/>
      <c r="VLL7" s="157"/>
      <c r="VLM7" s="157"/>
      <c r="VLN7" s="157"/>
      <c r="VLO7" s="157"/>
      <c r="VLP7" s="157"/>
      <c r="VLQ7" s="157"/>
      <c r="VLR7" s="157"/>
      <c r="VLS7" s="157"/>
      <c r="VLT7" s="157"/>
      <c r="VLU7" s="157"/>
      <c r="VLV7" s="157"/>
      <c r="VLW7" s="157"/>
      <c r="VLX7" s="157"/>
      <c r="VLY7" s="157"/>
      <c r="VLZ7" s="157"/>
      <c r="VMA7" s="157"/>
      <c r="VMB7" s="157"/>
      <c r="VMC7" s="157"/>
      <c r="VMD7" s="157"/>
      <c r="VME7" s="157"/>
      <c r="VMF7" s="157"/>
      <c r="VMG7" s="157"/>
      <c r="VMH7" s="157"/>
      <c r="VMI7" s="157"/>
      <c r="VMJ7" s="157"/>
      <c r="VMK7" s="157"/>
      <c r="VML7" s="157"/>
      <c r="VMM7" s="157"/>
      <c r="VMN7" s="157"/>
      <c r="VMO7" s="157"/>
      <c r="VMP7" s="157"/>
      <c r="VMQ7" s="157"/>
      <c r="VMR7" s="157"/>
      <c r="VMS7" s="157"/>
      <c r="VMT7" s="157"/>
      <c r="VMU7" s="157"/>
      <c r="VMV7" s="157"/>
      <c r="VMW7" s="157"/>
      <c r="VMX7" s="157"/>
      <c r="VMY7" s="157"/>
      <c r="VMZ7" s="157"/>
      <c r="VNA7" s="157"/>
      <c r="VNB7" s="157"/>
      <c r="VNC7" s="157"/>
      <c r="VND7" s="157"/>
      <c r="VNE7" s="157"/>
      <c r="VNF7" s="157"/>
      <c r="VNG7" s="157"/>
      <c r="VNH7" s="157"/>
      <c r="VNI7" s="157"/>
      <c r="VNJ7" s="157"/>
      <c r="VNK7" s="157"/>
      <c r="VNL7" s="157"/>
      <c r="VNM7" s="157"/>
      <c r="VNN7" s="157"/>
      <c r="VNO7" s="157"/>
      <c r="VNP7" s="157"/>
      <c r="VNQ7" s="157"/>
      <c r="VNR7" s="157"/>
      <c r="VNS7" s="157"/>
      <c r="VNT7" s="157"/>
      <c r="VNU7" s="157"/>
      <c r="VNV7" s="157"/>
      <c r="VNW7" s="157"/>
      <c r="VNX7" s="157"/>
      <c r="VNY7" s="157"/>
      <c r="VNZ7" s="157"/>
      <c r="VOA7" s="157"/>
      <c r="VOB7" s="157"/>
      <c r="VOC7" s="157"/>
      <c r="VOD7" s="157"/>
      <c r="VOE7" s="157"/>
      <c r="VOF7" s="157"/>
      <c r="VOG7" s="157"/>
      <c r="VOH7" s="157"/>
      <c r="VOI7" s="157"/>
      <c r="VOJ7" s="157"/>
      <c r="VOK7" s="157"/>
      <c r="VOL7" s="157"/>
      <c r="VOM7" s="157"/>
      <c r="VON7" s="157"/>
      <c r="VOO7" s="157"/>
      <c r="VOP7" s="157"/>
      <c r="VOQ7" s="157"/>
      <c r="VOR7" s="157"/>
      <c r="VOS7" s="157"/>
      <c r="VOT7" s="157"/>
      <c r="VOU7" s="157"/>
      <c r="VOV7" s="157"/>
      <c r="VOW7" s="157"/>
      <c r="VOX7" s="157"/>
      <c r="VOY7" s="157"/>
      <c r="VOZ7" s="157"/>
      <c r="VPA7" s="157"/>
      <c r="VPB7" s="157"/>
      <c r="VPC7" s="157"/>
      <c r="VPD7" s="157"/>
      <c r="VPE7" s="157"/>
      <c r="VPF7" s="157"/>
      <c r="VPG7" s="157"/>
      <c r="VPH7" s="157"/>
      <c r="VPI7" s="157"/>
      <c r="VPJ7" s="157"/>
      <c r="VPK7" s="157"/>
      <c r="VPL7" s="157"/>
      <c r="VPM7" s="157"/>
      <c r="VPN7" s="157"/>
      <c r="VPO7" s="157"/>
      <c r="VPP7" s="157"/>
      <c r="VPQ7" s="157"/>
      <c r="VPR7" s="157"/>
      <c r="VPS7" s="157"/>
      <c r="VPT7" s="157"/>
      <c r="VPU7" s="157"/>
      <c r="VPV7" s="157"/>
      <c r="VPW7" s="157"/>
      <c r="VPX7" s="157"/>
      <c r="VPY7" s="157"/>
      <c r="VPZ7" s="157"/>
      <c r="VQA7" s="157"/>
      <c r="VQB7" s="157"/>
      <c r="VQC7" s="157"/>
      <c r="VQD7" s="157"/>
      <c r="VQE7" s="157"/>
      <c r="VQF7" s="157"/>
      <c r="VQG7" s="157"/>
      <c r="VQH7" s="157"/>
      <c r="VQI7" s="157"/>
      <c r="VQJ7" s="157"/>
      <c r="VQK7" s="157"/>
      <c r="VQL7" s="157"/>
      <c r="VQM7" s="157"/>
      <c r="VQN7" s="157"/>
      <c r="VQO7" s="157"/>
      <c r="VQP7" s="157"/>
      <c r="VQQ7" s="157"/>
      <c r="VQR7" s="157"/>
      <c r="VQS7" s="157"/>
      <c r="VQT7" s="157"/>
      <c r="VQU7" s="157"/>
      <c r="VQV7" s="157"/>
      <c r="VQW7" s="157"/>
      <c r="VQX7" s="157"/>
      <c r="VQY7" s="157"/>
      <c r="VQZ7" s="157"/>
      <c r="VRA7" s="157"/>
      <c r="VRB7" s="157"/>
      <c r="VRC7" s="157"/>
      <c r="VRD7" s="157"/>
      <c r="VRE7" s="157"/>
      <c r="VRF7" s="157"/>
      <c r="VRG7" s="157"/>
      <c r="VRH7" s="157"/>
      <c r="VRI7" s="157"/>
      <c r="VRJ7" s="157"/>
      <c r="VRK7" s="157"/>
      <c r="VRL7" s="157"/>
      <c r="VRM7" s="157"/>
      <c r="VRN7" s="157"/>
      <c r="VRO7" s="157"/>
      <c r="VRP7" s="157"/>
      <c r="VRQ7" s="157"/>
      <c r="VRR7" s="157"/>
      <c r="VRS7" s="157"/>
      <c r="VRT7" s="157"/>
      <c r="VRU7" s="157"/>
      <c r="VRV7" s="157"/>
      <c r="VRW7" s="157"/>
      <c r="VRX7" s="157"/>
      <c r="VRY7" s="157"/>
      <c r="VRZ7" s="157"/>
      <c r="VSA7" s="157"/>
      <c r="VSB7" s="157"/>
      <c r="VSC7" s="157"/>
      <c r="VSD7" s="157"/>
      <c r="VSE7" s="157"/>
      <c r="VSF7" s="157"/>
      <c r="VSG7" s="157"/>
      <c r="VSH7" s="157"/>
      <c r="VSI7" s="157"/>
      <c r="VSJ7" s="157"/>
      <c r="VSK7" s="157"/>
      <c r="VSL7" s="157"/>
      <c r="VSM7" s="157"/>
      <c r="VSN7" s="157"/>
      <c r="VSO7" s="157"/>
      <c r="VSP7" s="157"/>
      <c r="VSQ7" s="157"/>
      <c r="VSR7" s="157"/>
      <c r="VSS7" s="157"/>
      <c r="VST7" s="157"/>
      <c r="VSU7" s="157"/>
      <c r="VSV7" s="157"/>
      <c r="VSW7" s="157"/>
      <c r="VSX7" s="157"/>
      <c r="VSY7" s="157"/>
      <c r="VSZ7" s="157"/>
      <c r="VTA7" s="157"/>
      <c r="VTB7" s="157"/>
      <c r="VTC7" s="157"/>
      <c r="VTD7" s="157"/>
      <c r="VTE7" s="157"/>
      <c r="VTF7" s="157"/>
      <c r="VTG7" s="157"/>
      <c r="VTH7" s="157"/>
      <c r="VTI7" s="157"/>
      <c r="VTJ7" s="157"/>
      <c r="VTK7" s="157"/>
      <c r="VTL7" s="157"/>
      <c r="VTM7" s="157"/>
      <c r="VTN7" s="157"/>
      <c r="VTO7" s="157"/>
      <c r="VTP7" s="157"/>
      <c r="VTQ7" s="157"/>
      <c r="VTR7" s="157"/>
      <c r="VTS7" s="157"/>
      <c r="VTT7" s="157"/>
      <c r="VTU7" s="157"/>
      <c r="VTV7" s="157"/>
      <c r="VTW7" s="157"/>
      <c r="VTX7" s="157"/>
      <c r="VTY7" s="157"/>
      <c r="VTZ7" s="157"/>
      <c r="VUA7" s="157"/>
      <c r="VUB7" s="157"/>
      <c r="VUC7" s="157"/>
      <c r="VUD7" s="157"/>
      <c r="VUE7" s="157"/>
      <c r="VUF7" s="157"/>
      <c r="VUG7" s="157"/>
      <c r="VUH7" s="157"/>
      <c r="VUI7" s="157"/>
      <c r="VUJ7" s="157"/>
      <c r="VUK7" s="157"/>
      <c r="VUL7" s="157"/>
      <c r="VUM7" s="157"/>
      <c r="VUN7" s="157"/>
      <c r="VUO7" s="157"/>
      <c r="VUP7" s="157"/>
      <c r="VUQ7" s="157"/>
      <c r="VUR7" s="157"/>
      <c r="VUS7" s="157"/>
      <c r="VUT7" s="157"/>
      <c r="VUU7" s="157"/>
      <c r="VUV7" s="157"/>
      <c r="VUW7" s="157"/>
      <c r="VUX7" s="157"/>
      <c r="VUY7" s="157"/>
      <c r="VUZ7" s="157"/>
      <c r="VVA7" s="157"/>
      <c r="VVB7" s="157"/>
      <c r="VVC7" s="157"/>
      <c r="VVD7" s="157"/>
      <c r="VVE7" s="157"/>
      <c r="VVF7" s="157"/>
      <c r="VVG7" s="157"/>
      <c r="VVH7" s="157"/>
      <c r="VVI7" s="157"/>
      <c r="VVJ7" s="157"/>
      <c r="VVK7" s="157"/>
      <c r="VVL7" s="157"/>
      <c r="VVM7" s="157"/>
      <c r="VVN7" s="157"/>
      <c r="VVO7" s="157"/>
      <c r="VVP7" s="157"/>
      <c r="VVQ7" s="157"/>
      <c r="VVR7" s="157"/>
      <c r="VVS7" s="157"/>
      <c r="VVT7" s="157"/>
      <c r="VVU7" s="157"/>
      <c r="VVV7" s="157"/>
      <c r="VVW7" s="157"/>
      <c r="VVX7" s="157"/>
      <c r="VVY7" s="157"/>
      <c r="VVZ7" s="157"/>
      <c r="VWA7" s="157"/>
      <c r="VWB7" s="157"/>
      <c r="VWC7" s="157"/>
      <c r="VWD7" s="157"/>
      <c r="VWE7" s="157"/>
      <c r="VWF7" s="157"/>
      <c r="VWG7" s="157"/>
      <c r="VWH7" s="157"/>
      <c r="VWI7" s="157"/>
      <c r="VWJ7" s="157"/>
      <c r="VWK7" s="157"/>
      <c r="VWL7" s="157"/>
      <c r="VWM7" s="157"/>
      <c r="VWN7" s="157"/>
      <c r="VWO7" s="157"/>
      <c r="VWP7" s="157"/>
      <c r="VWQ7" s="157"/>
      <c r="VWR7" s="157"/>
      <c r="VWS7" s="157"/>
      <c r="VWT7" s="157"/>
      <c r="VWU7" s="157"/>
      <c r="VWV7" s="157"/>
      <c r="VWW7" s="157"/>
      <c r="VWX7" s="157"/>
      <c r="VWY7" s="157"/>
      <c r="VWZ7" s="157"/>
      <c r="VXA7" s="157"/>
      <c r="VXB7" s="157"/>
      <c r="VXC7" s="157"/>
      <c r="VXD7" s="157"/>
      <c r="VXE7" s="157"/>
      <c r="VXF7" s="157"/>
      <c r="VXG7" s="157"/>
      <c r="VXH7" s="157"/>
      <c r="VXI7" s="157"/>
      <c r="VXJ7" s="157"/>
      <c r="VXK7" s="157"/>
      <c r="VXL7" s="157"/>
      <c r="VXM7" s="157"/>
      <c r="VXN7" s="157"/>
      <c r="VXO7" s="157"/>
      <c r="VXP7" s="157"/>
      <c r="VXQ7" s="157"/>
      <c r="VXR7" s="157"/>
      <c r="VXS7" s="157"/>
      <c r="VXT7" s="157"/>
      <c r="VXU7" s="157"/>
      <c r="VXV7" s="157"/>
      <c r="VXW7" s="157"/>
      <c r="VXX7" s="157"/>
      <c r="VXY7" s="157"/>
      <c r="VXZ7" s="157"/>
      <c r="VYA7" s="157"/>
      <c r="VYB7" s="157"/>
      <c r="VYC7" s="157"/>
      <c r="VYD7" s="157"/>
      <c r="VYE7" s="157"/>
      <c r="VYF7" s="157"/>
      <c r="VYG7" s="157"/>
      <c r="VYH7" s="157"/>
      <c r="VYI7" s="157"/>
      <c r="VYJ7" s="157"/>
      <c r="VYK7" s="157"/>
      <c r="VYL7" s="157"/>
      <c r="VYM7" s="157"/>
      <c r="VYN7" s="157"/>
      <c r="VYO7" s="157"/>
      <c r="VYP7" s="157"/>
      <c r="VYQ7" s="157"/>
      <c r="VYR7" s="157"/>
      <c r="VYS7" s="157"/>
      <c r="VYT7" s="157"/>
      <c r="VYU7" s="157"/>
      <c r="VYV7" s="157"/>
      <c r="VYW7" s="157"/>
      <c r="VYX7" s="157"/>
      <c r="VYY7" s="157"/>
      <c r="VYZ7" s="157"/>
      <c r="VZA7" s="157"/>
      <c r="VZB7" s="157"/>
      <c r="VZC7" s="157"/>
      <c r="VZD7" s="157"/>
      <c r="VZE7" s="157"/>
      <c r="VZF7" s="157"/>
      <c r="VZG7" s="157"/>
      <c r="VZH7" s="157"/>
      <c r="VZI7" s="157"/>
      <c r="VZJ7" s="157"/>
      <c r="VZK7" s="157"/>
      <c r="VZL7" s="157"/>
      <c r="VZM7" s="157"/>
      <c r="VZN7" s="157"/>
      <c r="VZO7" s="157"/>
      <c r="VZP7" s="157"/>
      <c r="VZQ7" s="157"/>
      <c r="VZR7" s="157"/>
      <c r="VZS7" s="157"/>
      <c r="VZT7" s="157"/>
      <c r="VZU7" s="157"/>
      <c r="VZV7" s="157"/>
      <c r="VZW7" s="157"/>
      <c r="VZX7" s="157"/>
      <c r="VZY7" s="157"/>
      <c r="VZZ7" s="157"/>
      <c r="WAA7" s="157"/>
      <c r="WAB7" s="157"/>
      <c r="WAC7" s="157"/>
      <c r="WAD7" s="157"/>
      <c r="WAE7" s="157"/>
      <c r="WAF7" s="157"/>
      <c r="WAG7" s="157"/>
      <c r="WAH7" s="157"/>
      <c r="WAI7" s="157"/>
      <c r="WAJ7" s="157"/>
      <c r="WAK7" s="157"/>
      <c r="WAL7" s="157"/>
      <c r="WAM7" s="157"/>
      <c r="WAN7" s="157"/>
      <c r="WAO7" s="157"/>
      <c r="WAP7" s="157"/>
      <c r="WAQ7" s="157"/>
      <c r="WAR7" s="157"/>
      <c r="WAS7" s="157"/>
      <c r="WAT7" s="157"/>
      <c r="WAU7" s="157"/>
      <c r="WAV7" s="157"/>
      <c r="WAW7" s="157"/>
      <c r="WAX7" s="157"/>
      <c r="WAY7" s="157"/>
      <c r="WAZ7" s="157"/>
      <c r="WBA7" s="157"/>
      <c r="WBB7" s="157"/>
      <c r="WBC7" s="157"/>
      <c r="WBD7" s="157"/>
      <c r="WBE7" s="157"/>
      <c r="WBF7" s="157"/>
      <c r="WBG7" s="157"/>
      <c r="WBH7" s="157"/>
      <c r="WBI7" s="157"/>
      <c r="WBJ7" s="157"/>
      <c r="WBK7" s="157"/>
      <c r="WBL7" s="157"/>
      <c r="WBM7" s="157"/>
      <c r="WBN7" s="157"/>
      <c r="WBO7" s="157"/>
      <c r="WBP7" s="157"/>
      <c r="WBQ7" s="157"/>
      <c r="WBR7" s="157"/>
      <c r="WBS7" s="157"/>
      <c r="WBT7" s="157"/>
      <c r="WBU7" s="157"/>
      <c r="WBV7" s="157"/>
      <c r="WBW7" s="157"/>
      <c r="WBX7" s="157"/>
      <c r="WBY7" s="157"/>
      <c r="WBZ7" s="157"/>
      <c r="WCA7" s="157"/>
      <c r="WCB7" s="157"/>
      <c r="WCC7" s="157"/>
      <c r="WCD7" s="157"/>
      <c r="WCE7" s="157"/>
      <c r="WCF7" s="157"/>
      <c r="WCG7" s="157"/>
      <c r="WCH7" s="157"/>
      <c r="WCI7" s="157"/>
      <c r="WCJ7" s="157"/>
      <c r="WCK7" s="157"/>
      <c r="WCL7" s="157"/>
      <c r="WCM7" s="157"/>
      <c r="WCN7" s="157"/>
      <c r="WCO7" s="157"/>
      <c r="WCP7" s="157"/>
      <c r="WCQ7" s="157"/>
      <c r="WCR7" s="157"/>
      <c r="WCS7" s="157"/>
      <c r="WCT7" s="157"/>
      <c r="WCU7" s="157"/>
      <c r="WCV7" s="157"/>
      <c r="WCW7" s="157"/>
      <c r="WCX7" s="157"/>
      <c r="WCY7" s="157"/>
      <c r="WCZ7" s="157"/>
      <c r="WDA7" s="157"/>
      <c r="WDB7" s="157"/>
      <c r="WDC7" s="157"/>
      <c r="WDD7" s="157"/>
      <c r="WDE7" s="157"/>
      <c r="WDF7" s="157"/>
      <c r="WDG7" s="157"/>
      <c r="WDH7" s="157"/>
      <c r="WDI7" s="157"/>
      <c r="WDJ7" s="157"/>
      <c r="WDK7" s="157"/>
      <c r="WDL7" s="157"/>
      <c r="WDM7" s="157"/>
      <c r="WDN7" s="157"/>
      <c r="WDO7" s="157"/>
      <c r="WDP7" s="157"/>
      <c r="WDQ7" s="157"/>
      <c r="WDR7" s="157"/>
      <c r="WDS7" s="157"/>
      <c r="WDT7" s="157"/>
      <c r="WDU7" s="157"/>
      <c r="WDV7" s="157"/>
      <c r="WDW7" s="157"/>
      <c r="WDX7" s="157"/>
      <c r="WDY7" s="157"/>
      <c r="WDZ7" s="157"/>
      <c r="WEA7" s="157"/>
      <c r="WEB7" s="157"/>
      <c r="WEC7" s="157"/>
      <c r="WED7" s="157"/>
      <c r="WEE7" s="157"/>
      <c r="WEF7" s="157"/>
      <c r="WEG7" s="157"/>
      <c r="WEH7" s="157"/>
      <c r="WEI7" s="157"/>
      <c r="WEJ7" s="157"/>
      <c r="WEK7" s="157"/>
      <c r="WEL7" s="157"/>
      <c r="WEM7" s="157"/>
      <c r="WEN7" s="157"/>
      <c r="WEO7" s="157"/>
      <c r="WEP7" s="157"/>
      <c r="WEQ7" s="157"/>
      <c r="WER7" s="157"/>
      <c r="WES7" s="157"/>
      <c r="WET7" s="157"/>
      <c r="WEU7" s="157"/>
      <c r="WEV7" s="157"/>
      <c r="WEW7" s="157"/>
      <c r="WEX7" s="157"/>
      <c r="WEY7" s="157"/>
      <c r="WEZ7" s="157"/>
      <c r="WFA7" s="157"/>
      <c r="WFB7" s="157"/>
      <c r="WFC7" s="157"/>
      <c r="WFD7" s="157"/>
      <c r="WFE7" s="157"/>
      <c r="WFF7" s="157"/>
      <c r="WFG7" s="157"/>
      <c r="WFH7" s="157"/>
      <c r="WFI7" s="157"/>
      <c r="WFJ7" s="157"/>
      <c r="WFK7" s="157"/>
      <c r="WFL7" s="157"/>
      <c r="WFM7" s="157"/>
      <c r="WFN7" s="157"/>
      <c r="WFO7" s="157"/>
      <c r="WFP7" s="157"/>
      <c r="WFQ7" s="157"/>
      <c r="WFR7" s="157"/>
      <c r="WFS7" s="157"/>
      <c r="WFT7" s="157"/>
      <c r="WFU7" s="157"/>
      <c r="WFV7" s="157"/>
      <c r="WFW7" s="157"/>
      <c r="WFX7" s="157"/>
      <c r="WFY7" s="157"/>
      <c r="WFZ7" s="157"/>
      <c r="WGA7" s="157"/>
      <c r="WGB7" s="157"/>
      <c r="WGC7" s="157"/>
      <c r="WGD7" s="157"/>
      <c r="WGE7" s="157"/>
      <c r="WGF7" s="157"/>
      <c r="WGG7" s="157"/>
      <c r="WGH7" s="157"/>
      <c r="WGI7" s="157"/>
      <c r="WGJ7" s="157"/>
      <c r="WGK7" s="157"/>
      <c r="WGL7" s="157"/>
      <c r="WGM7" s="157"/>
      <c r="WGN7" s="157"/>
      <c r="WGO7" s="157"/>
      <c r="WGP7" s="157"/>
      <c r="WGQ7" s="157"/>
      <c r="WGR7" s="157"/>
      <c r="WGS7" s="157"/>
      <c r="WGT7" s="157"/>
      <c r="WGU7" s="157"/>
      <c r="WGV7" s="157"/>
      <c r="WGW7" s="157"/>
      <c r="WGX7" s="157"/>
      <c r="WGY7" s="157"/>
      <c r="WGZ7" s="157"/>
      <c r="WHA7" s="157"/>
      <c r="WHB7" s="157"/>
      <c r="WHC7" s="157"/>
      <c r="WHD7" s="157"/>
      <c r="WHE7" s="157"/>
      <c r="WHF7" s="157"/>
      <c r="WHG7" s="157"/>
      <c r="WHH7" s="157"/>
      <c r="WHI7" s="157"/>
      <c r="WHJ7" s="157"/>
      <c r="WHK7" s="157"/>
      <c r="WHL7" s="157"/>
      <c r="WHM7" s="157"/>
      <c r="WHN7" s="157"/>
      <c r="WHO7" s="157"/>
      <c r="WHP7" s="157"/>
      <c r="WHQ7" s="157"/>
      <c r="WHR7" s="157"/>
      <c r="WHS7" s="157"/>
      <c r="WHT7" s="157"/>
      <c r="WHU7" s="157"/>
      <c r="WHV7" s="157"/>
      <c r="WHW7" s="157"/>
      <c r="WHX7" s="157"/>
      <c r="WHY7" s="157"/>
      <c r="WHZ7" s="157"/>
      <c r="WIA7" s="157"/>
      <c r="WIB7" s="157"/>
      <c r="WIC7" s="157"/>
      <c r="WID7" s="157"/>
      <c r="WIE7" s="157"/>
      <c r="WIF7" s="157"/>
      <c r="WIG7" s="157"/>
      <c r="WIH7" s="157"/>
      <c r="WII7" s="157"/>
      <c r="WIJ7" s="157"/>
      <c r="WIK7" s="157"/>
      <c r="WIL7" s="157"/>
      <c r="WIM7" s="157"/>
      <c r="WIN7" s="157"/>
      <c r="WIO7" s="157"/>
      <c r="WIP7" s="157"/>
      <c r="WIQ7" s="157"/>
      <c r="WIR7" s="157"/>
      <c r="WIS7" s="157"/>
      <c r="WIT7" s="157"/>
      <c r="WIU7" s="157"/>
      <c r="WIV7" s="157"/>
      <c r="WIW7" s="157"/>
      <c r="WIX7" s="157"/>
      <c r="WIY7" s="157"/>
      <c r="WIZ7" s="157"/>
      <c r="WJA7" s="157"/>
      <c r="WJB7" s="157"/>
      <c r="WJC7" s="157"/>
      <c r="WJD7" s="157"/>
      <c r="WJE7" s="157"/>
      <c r="WJF7" s="157"/>
      <c r="WJG7" s="157"/>
      <c r="WJH7" s="157"/>
      <c r="WJI7" s="157"/>
      <c r="WJJ7" s="157"/>
      <c r="WJK7" s="157"/>
      <c r="WJL7" s="157"/>
      <c r="WJM7" s="157"/>
      <c r="WJN7" s="157"/>
      <c r="WJO7" s="157"/>
      <c r="WJP7" s="157"/>
      <c r="WJQ7" s="157"/>
      <c r="WJR7" s="157"/>
      <c r="WJS7" s="157"/>
      <c r="WJT7" s="157"/>
      <c r="WJU7" s="157"/>
      <c r="WJV7" s="157"/>
      <c r="WJW7" s="157"/>
      <c r="WJX7" s="157"/>
      <c r="WJY7" s="157"/>
      <c r="WJZ7" s="157"/>
      <c r="WKA7" s="157"/>
      <c r="WKB7" s="157"/>
      <c r="WKC7" s="157"/>
      <c r="WKD7" s="157"/>
      <c r="WKE7" s="157"/>
      <c r="WKF7" s="157"/>
      <c r="WKG7" s="157"/>
      <c r="WKH7" s="157"/>
      <c r="WKI7" s="157"/>
      <c r="WKJ7" s="157"/>
      <c r="WKK7" s="157"/>
      <c r="WKL7" s="157"/>
      <c r="WKM7" s="157"/>
      <c r="WKN7" s="157"/>
      <c r="WKO7" s="157"/>
      <c r="WKP7" s="157"/>
      <c r="WKQ7" s="157"/>
      <c r="WKR7" s="157"/>
      <c r="WKS7" s="157"/>
      <c r="WKT7" s="157"/>
      <c r="WKU7" s="157"/>
      <c r="WKV7" s="157"/>
      <c r="WKW7" s="157"/>
      <c r="WKX7" s="157"/>
      <c r="WKY7" s="157"/>
      <c r="WKZ7" s="157"/>
      <c r="WLA7" s="157"/>
      <c r="WLB7" s="157"/>
      <c r="WLC7" s="157"/>
      <c r="WLD7" s="157"/>
      <c r="WLE7" s="157"/>
      <c r="WLF7" s="157"/>
      <c r="WLG7" s="157"/>
      <c r="WLH7" s="157"/>
      <c r="WLI7" s="157"/>
      <c r="WLJ7" s="157"/>
      <c r="WLK7" s="157"/>
      <c r="WLL7" s="157"/>
      <c r="WLM7" s="157"/>
      <c r="WLN7" s="157"/>
      <c r="WLO7" s="157"/>
      <c r="WLP7" s="157"/>
      <c r="WLQ7" s="157"/>
      <c r="WLR7" s="157"/>
      <c r="WLS7" s="157"/>
      <c r="WLT7" s="157"/>
      <c r="WLU7" s="157"/>
      <c r="WLV7" s="157"/>
      <c r="WLW7" s="157"/>
      <c r="WLX7" s="157"/>
      <c r="WLY7" s="157"/>
      <c r="WLZ7" s="157"/>
      <c r="WMA7" s="157"/>
      <c r="WMB7" s="157"/>
      <c r="WMC7" s="157"/>
      <c r="WMD7" s="157"/>
      <c r="WME7" s="157"/>
      <c r="WMF7" s="157"/>
      <c r="WMG7" s="157"/>
      <c r="WMH7" s="157"/>
      <c r="WMI7" s="157"/>
      <c r="WMJ7" s="157"/>
      <c r="WMK7" s="157"/>
      <c r="WML7" s="157"/>
      <c r="WMM7" s="157"/>
      <c r="WMN7" s="157"/>
      <c r="WMO7" s="157"/>
      <c r="WMP7" s="157"/>
      <c r="WMQ7" s="157"/>
      <c r="WMR7" s="157"/>
      <c r="WMS7" s="157"/>
      <c r="WMT7" s="157"/>
      <c r="WMU7" s="157"/>
      <c r="WMV7" s="157"/>
      <c r="WMW7" s="157"/>
      <c r="WMX7" s="157"/>
      <c r="WMY7" s="157"/>
      <c r="WMZ7" s="157"/>
      <c r="WNA7" s="157"/>
      <c r="WNB7" s="157"/>
      <c r="WNC7" s="157"/>
      <c r="WND7" s="157"/>
      <c r="WNE7" s="157"/>
      <c r="WNF7" s="157"/>
      <c r="WNG7" s="157"/>
      <c r="WNH7" s="157"/>
      <c r="WNI7" s="157"/>
      <c r="WNJ7" s="157"/>
      <c r="WNK7" s="157"/>
      <c r="WNL7" s="157"/>
      <c r="WNM7" s="157"/>
      <c r="WNN7" s="157"/>
      <c r="WNO7" s="157"/>
      <c r="WNP7" s="157"/>
      <c r="WNQ7" s="157"/>
      <c r="WNR7" s="157"/>
      <c r="WNS7" s="157"/>
      <c r="WNT7" s="157"/>
      <c r="WNU7" s="157"/>
      <c r="WNV7" s="157"/>
      <c r="WNW7" s="157"/>
      <c r="WNX7" s="157"/>
      <c r="WNY7" s="157"/>
      <c r="WNZ7" s="157"/>
      <c r="WOA7" s="157"/>
      <c r="WOB7" s="157"/>
      <c r="WOC7" s="157"/>
      <c r="WOD7" s="157"/>
      <c r="WOE7" s="157"/>
      <c r="WOF7" s="157"/>
      <c r="WOG7" s="157"/>
      <c r="WOH7" s="157"/>
      <c r="WOI7" s="157"/>
      <c r="WOJ7" s="157"/>
      <c r="WOK7" s="157"/>
      <c r="WOL7" s="157"/>
      <c r="WOM7" s="157"/>
      <c r="WON7" s="157"/>
      <c r="WOO7" s="157"/>
      <c r="WOP7" s="157"/>
      <c r="WOQ7" s="157"/>
      <c r="WOR7" s="157"/>
      <c r="WOS7" s="157"/>
      <c r="WOT7" s="157"/>
      <c r="WOU7" s="157"/>
      <c r="WOV7" s="157"/>
      <c r="WOW7" s="157"/>
      <c r="WOX7" s="157"/>
      <c r="WOY7" s="157"/>
      <c r="WOZ7" s="157"/>
      <c r="WPA7" s="157"/>
      <c r="WPB7" s="157"/>
      <c r="WPC7" s="157"/>
      <c r="WPD7" s="157"/>
      <c r="WPE7" s="157"/>
      <c r="WPF7" s="157"/>
      <c r="WPG7" s="157"/>
      <c r="WPH7" s="157"/>
      <c r="WPI7" s="157"/>
      <c r="WPJ7" s="157"/>
      <c r="WPK7" s="157"/>
      <c r="WPL7" s="157"/>
      <c r="WPM7" s="157"/>
      <c r="WPN7" s="157"/>
      <c r="WPO7" s="157"/>
      <c r="WPP7" s="157"/>
      <c r="WPQ7" s="157"/>
      <c r="WPR7" s="157"/>
      <c r="WPS7" s="157"/>
      <c r="WPT7" s="157"/>
      <c r="WPU7" s="157"/>
      <c r="WPV7" s="157"/>
      <c r="WPW7" s="157"/>
      <c r="WPX7" s="157"/>
      <c r="WPY7" s="157"/>
      <c r="WPZ7" s="157"/>
      <c r="WQA7" s="157"/>
      <c r="WQB7" s="157"/>
      <c r="WQC7" s="157"/>
      <c r="WQD7" s="157"/>
      <c r="WQE7" s="157"/>
      <c r="WQF7" s="157"/>
      <c r="WQG7" s="157"/>
      <c r="WQH7" s="157"/>
      <c r="WQI7" s="157"/>
      <c r="WQJ7" s="157"/>
      <c r="WQK7" s="157"/>
      <c r="WQL7" s="157"/>
      <c r="WQM7" s="157"/>
      <c r="WQN7" s="157"/>
      <c r="WQO7" s="157"/>
      <c r="WQP7" s="157"/>
      <c r="WQQ7" s="157"/>
      <c r="WQR7" s="157"/>
      <c r="WQS7" s="157"/>
      <c r="WQT7" s="157"/>
      <c r="WQU7" s="157"/>
      <c r="WQV7" s="157"/>
      <c r="WQW7" s="157"/>
      <c r="WQX7" s="157"/>
      <c r="WQY7" s="157"/>
      <c r="WQZ7" s="157"/>
      <c r="WRA7" s="157"/>
      <c r="WRB7" s="157"/>
      <c r="WRC7" s="157"/>
      <c r="WRD7" s="157"/>
      <c r="WRE7" s="157"/>
      <c r="WRF7" s="157"/>
      <c r="WRG7" s="157"/>
      <c r="WRH7" s="157"/>
      <c r="WRI7" s="157"/>
      <c r="WRJ7" s="157"/>
      <c r="WRK7" s="157"/>
      <c r="WRL7" s="157"/>
      <c r="WRM7" s="157"/>
      <c r="WRN7" s="157"/>
      <c r="WRO7" s="157"/>
      <c r="WRP7" s="157"/>
      <c r="WRQ7" s="157"/>
      <c r="WRR7" s="157"/>
      <c r="WRS7" s="157"/>
      <c r="WRT7" s="157"/>
      <c r="WRU7" s="157"/>
      <c r="WRV7" s="157"/>
      <c r="WRW7" s="157"/>
      <c r="WRX7" s="157"/>
      <c r="WRY7" s="157"/>
      <c r="WRZ7" s="157"/>
      <c r="WSA7" s="157"/>
      <c r="WSB7" s="157"/>
      <c r="WSC7" s="157"/>
      <c r="WSD7" s="157"/>
      <c r="WSE7" s="157"/>
      <c r="WSF7" s="157"/>
      <c r="WSG7" s="157"/>
      <c r="WSH7" s="157"/>
      <c r="WSI7" s="157"/>
      <c r="WSJ7" s="157"/>
      <c r="WSK7" s="157"/>
      <c r="WSL7" s="157"/>
      <c r="WSM7" s="157"/>
      <c r="WSN7" s="157"/>
      <c r="WSO7" s="157"/>
      <c r="WSP7" s="157"/>
      <c r="WSQ7" s="157"/>
      <c r="WSR7" s="157"/>
      <c r="WSS7" s="157"/>
      <c r="WST7" s="157"/>
      <c r="WSU7" s="157"/>
      <c r="WSV7" s="157"/>
      <c r="WSW7" s="157"/>
      <c r="WSX7" s="157"/>
      <c r="WSY7" s="157"/>
      <c r="WSZ7" s="157"/>
      <c r="WTA7" s="157"/>
      <c r="WTB7" s="157"/>
      <c r="WTC7" s="157"/>
      <c r="WTD7" s="157"/>
      <c r="WTE7" s="157"/>
      <c r="WTF7" s="157"/>
      <c r="WTG7" s="157"/>
      <c r="WTH7" s="157"/>
      <c r="WTI7" s="157"/>
      <c r="WTJ7" s="157"/>
      <c r="WTK7" s="157"/>
      <c r="WTL7" s="157"/>
      <c r="WTM7" s="157"/>
      <c r="WTN7" s="157"/>
      <c r="WTO7" s="157"/>
      <c r="WTP7" s="157"/>
      <c r="WTQ7" s="157"/>
      <c r="WTR7" s="157"/>
      <c r="WTS7" s="157"/>
      <c r="WTT7" s="157"/>
      <c r="WTU7" s="157"/>
      <c r="WTV7" s="157"/>
      <c r="WTW7" s="157"/>
      <c r="WTX7" s="157"/>
      <c r="WTY7" s="157"/>
      <c r="WTZ7" s="157"/>
      <c r="WUA7" s="157"/>
      <c r="WUB7" s="157"/>
      <c r="WUC7" s="157"/>
      <c r="WUD7" s="157"/>
      <c r="WUE7" s="157"/>
      <c r="WUF7" s="157"/>
      <c r="WUG7" s="157"/>
      <c r="WUH7" s="157"/>
      <c r="WUI7" s="157"/>
      <c r="WUJ7" s="157"/>
      <c r="WUK7" s="157"/>
      <c r="WUL7" s="157"/>
      <c r="WUM7" s="157"/>
      <c r="WUN7" s="157"/>
      <c r="WUO7" s="157"/>
      <c r="WUP7" s="157"/>
      <c r="WUQ7" s="157"/>
      <c r="WUR7" s="157"/>
      <c r="WUS7" s="157"/>
      <c r="WUT7" s="157"/>
      <c r="WUU7" s="157"/>
      <c r="WUV7" s="157"/>
      <c r="WUW7" s="157"/>
      <c r="WUX7" s="157"/>
      <c r="WUY7" s="157"/>
      <c r="WUZ7" s="157"/>
      <c r="WVA7" s="157"/>
      <c r="WVB7" s="157"/>
      <c r="WVC7" s="157"/>
      <c r="WVD7" s="157"/>
      <c r="WVE7" s="157"/>
      <c r="WVF7" s="157"/>
      <c r="WVG7" s="157"/>
      <c r="WVH7" s="157"/>
      <c r="WVI7" s="157"/>
      <c r="WVJ7" s="157"/>
      <c r="WVK7" s="157"/>
      <c r="WVL7" s="157"/>
      <c r="WVM7" s="157"/>
      <c r="WVN7" s="157"/>
      <c r="WVO7" s="157"/>
      <c r="WVP7" s="157"/>
      <c r="WVQ7" s="157"/>
      <c r="WVR7" s="157"/>
      <c r="WVS7" s="157"/>
      <c r="WVT7" s="157"/>
      <c r="WVU7" s="157"/>
      <c r="WVV7" s="157"/>
      <c r="WVW7" s="157"/>
      <c r="WVX7" s="157"/>
      <c r="WVY7" s="157"/>
      <c r="WVZ7" s="157"/>
      <c r="WWA7" s="157"/>
      <c r="WWB7" s="157"/>
      <c r="WWC7" s="157"/>
      <c r="WWD7" s="157"/>
      <c r="WWE7" s="157"/>
      <c r="WWF7" s="157"/>
      <c r="WWG7" s="157"/>
      <c r="WWH7" s="157"/>
      <c r="WWI7" s="157"/>
      <c r="WWJ7" s="157"/>
      <c r="WWK7" s="157"/>
      <c r="WWL7" s="157"/>
      <c r="WWM7" s="157"/>
      <c r="WWN7" s="157"/>
      <c r="WWO7" s="157"/>
      <c r="WWP7" s="157"/>
      <c r="WWQ7" s="157"/>
      <c r="WWR7" s="157"/>
      <c r="WWS7" s="157"/>
      <c r="WWT7" s="157"/>
      <c r="WWU7" s="157"/>
      <c r="WWV7" s="157"/>
      <c r="WWW7" s="157"/>
      <c r="WWX7" s="157"/>
      <c r="WWY7" s="157"/>
      <c r="WWZ7" s="157"/>
      <c r="WXA7" s="157"/>
      <c r="WXB7" s="157"/>
      <c r="WXC7" s="157"/>
      <c r="WXD7" s="157"/>
      <c r="WXE7" s="157"/>
      <c r="WXF7" s="157"/>
      <c r="WXG7" s="157"/>
      <c r="WXH7" s="157"/>
      <c r="WXI7" s="157"/>
      <c r="WXJ7" s="157"/>
      <c r="WXK7" s="157"/>
      <c r="WXL7" s="157"/>
      <c r="WXM7" s="157"/>
      <c r="WXN7" s="157"/>
      <c r="WXO7" s="157"/>
      <c r="WXP7" s="157"/>
      <c r="WXQ7" s="157"/>
      <c r="WXR7" s="157"/>
      <c r="WXS7" s="157"/>
      <c r="WXT7" s="157"/>
      <c r="WXU7" s="157"/>
      <c r="WXV7" s="157"/>
      <c r="WXW7" s="157"/>
      <c r="WXX7" s="157"/>
      <c r="WXY7" s="157"/>
      <c r="WXZ7" s="157"/>
      <c r="WYA7" s="157"/>
      <c r="WYB7" s="157"/>
      <c r="WYC7" s="157"/>
      <c r="WYD7" s="157"/>
      <c r="WYE7" s="157"/>
      <c r="WYF7" s="157"/>
      <c r="WYG7" s="157"/>
      <c r="WYH7" s="157"/>
      <c r="WYI7" s="157"/>
      <c r="WYJ7" s="157"/>
      <c r="WYK7" s="157"/>
      <c r="WYL7" s="157"/>
      <c r="WYM7" s="157"/>
      <c r="WYN7" s="157"/>
      <c r="WYO7" s="157"/>
      <c r="WYP7" s="157"/>
      <c r="WYQ7" s="157"/>
      <c r="WYR7" s="157"/>
      <c r="WYS7" s="157"/>
      <c r="WYT7" s="157"/>
      <c r="WYU7" s="157"/>
      <c r="WYV7" s="157"/>
      <c r="WYW7" s="157"/>
      <c r="WYX7" s="157"/>
      <c r="WYY7" s="157"/>
      <c r="WYZ7" s="157"/>
      <c r="WZA7" s="157"/>
      <c r="WZB7" s="157"/>
      <c r="WZC7" s="157"/>
      <c r="WZD7" s="157"/>
      <c r="WZE7" s="157"/>
      <c r="WZF7" s="157"/>
      <c r="WZG7" s="157"/>
      <c r="WZH7" s="157"/>
      <c r="WZI7" s="157"/>
      <c r="WZJ7" s="157"/>
      <c r="WZK7" s="157"/>
      <c r="WZL7" s="157"/>
      <c r="WZM7" s="157"/>
      <c r="WZN7" s="157"/>
      <c r="WZO7" s="157"/>
      <c r="WZP7" s="157"/>
      <c r="WZQ7" s="157"/>
      <c r="WZR7" s="157"/>
      <c r="WZS7" s="157"/>
      <c r="WZT7" s="157"/>
      <c r="WZU7" s="157"/>
      <c r="WZV7" s="157"/>
      <c r="WZW7" s="157"/>
      <c r="WZX7" s="157"/>
      <c r="WZY7" s="157"/>
      <c r="WZZ7" s="157"/>
      <c r="XAA7" s="157"/>
      <c r="XAB7" s="157"/>
      <c r="XAC7" s="157"/>
      <c r="XAD7" s="157"/>
      <c r="XAE7" s="157"/>
      <c r="XAF7" s="157"/>
      <c r="XAG7" s="157"/>
      <c r="XAH7" s="157"/>
      <c r="XAI7" s="157"/>
      <c r="XAJ7" s="157"/>
      <c r="XAK7" s="157"/>
      <c r="XAL7" s="157"/>
      <c r="XAM7" s="157"/>
      <c r="XAN7" s="157"/>
      <c r="XAO7" s="157"/>
      <c r="XAP7" s="157"/>
      <c r="XAQ7" s="157"/>
      <c r="XAR7" s="157"/>
      <c r="XAS7" s="157"/>
      <c r="XAT7" s="157"/>
      <c r="XAU7" s="157"/>
      <c r="XAV7" s="157"/>
      <c r="XAW7" s="157"/>
      <c r="XAX7" s="157"/>
      <c r="XAY7" s="157"/>
      <c r="XAZ7" s="157"/>
      <c r="XBA7" s="157"/>
      <c r="XBB7" s="157"/>
      <c r="XBC7" s="157"/>
      <c r="XBD7" s="157"/>
      <c r="XBE7" s="157"/>
      <c r="XBF7" s="157"/>
      <c r="XBG7" s="157"/>
      <c r="XBH7" s="157"/>
      <c r="XBI7" s="157"/>
      <c r="XBJ7" s="157"/>
      <c r="XBK7" s="157"/>
      <c r="XBL7" s="157"/>
      <c r="XBM7" s="157"/>
      <c r="XBN7" s="157"/>
      <c r="XBO7" s="157"/>
      <c r="XBP7" s="157"/>
      <c r="XBQ7" s="157"/>
      <c r="XBR7" s="157"/>
      <c r="XBS7" s="157"/>
      <c r="XBT7" s="157"/>
      <c r="XBU7" s="157"/>
      <c r="XBV7" s="157"/>
      <c r="XBW7" s="157"/>
      <c r="XBX7" s="157"/>
      <c r="XBY7" s="157"/>
      <c r="XBZ7" s="157"/>
      <c r="XCA7" s="157"/>
      <c r="XCB7" s="157"/>
      <c r="XCC7" s="157"/>
      <c r="XCD7" s="157"/>
      <c r="XCE7" s="157"/>
      <c r="XCF7" s="157"/>
      <c r="XCG7" s="157"/>
      <c r="XCH7" s="157"/>
      <c r="XCI7" s="157"/>
      <c r="XCJ7" s="157"/>
      <c r="XCK7" s="157"/>
      <c r="XCL7" s="157"/>
      <c r="XCM7" s="157"/>
      <c r="XCN7" s="157"/>
      <c r="XCO7" s="157"/>
      <c r="XCP7" s="157"/>
      <c r="XCQ7" s="157"/>
      <c r="XCR7" s="157"/>
      <c r="XCS7" s="157"/>
      <c r="XCT7" s="157"/>
      <c r="XCU7" s="157"/>
      <c r="XCV7" s="157"/>
      <c r="XCW7" s="157"/>
      <c r="XCX7" s="157"/>
      <c r="XCY7" s="157"/>
      <c r="XCZ7" s="157"/>
      <c r="XDA7" s="157"/>
      <c r="XDB7" s="157"/>
      <c r="XDC7" s="157"/>
      <c r="XDD7" s="157"/>
      <c r="XDE7" s="157"/>
      <c r="XDF7" s="157"/>
      <c r="XDG7" s="157"/>
      <c r="XDH7" s="157"/>
      <c r="XDI7" s="157"/>
      <c r="XDJ7" s="157"/>
      <c r="XDK7" s="157"/>
      <c r="XDL7" s="157"/>
      <c r="XDM7" s="157"/>
      <c r="XDN7" s="157"/>
      <c r="XDO7" s="157"/>
      <c r="XDP7" s="157"/>
      <c r="XDQ7" s="157"/>
      <c r="XDR7" s="157"/>
      <c r="XDS7" s="157"/>
      <c r="XDT7" s="157"/>
      <c r="XDU7" s="157"/>
      <c r="XDV7" s="157"/>
      <c r="XDW7" s="157"/>
      <c r="XDX7" s="157"/>
      <c r="XDY7" s="157"/>
      <c r="XDZ7" s="157"/>
      <c r="XEA7" s="157"/>
      <c r="XEB7" s="157"/>
      <c r="XEC7" s="157"/>
      <c r="XED7" s="157"/>
      <c r="XEE7" s="157"/>
      <c r="XEF7" s="157"/>
      <c r="XEG7" s="157"/>
      <c r="XEH7" s="157"/>
      <c r="XEI7" s="157"/>
      <c r="XEJ7" s="157"/>
      <c r="XEK7" s="157"/>
      <c r="XEL7" s="157"/>
      <c r="XEM7" s="157"/>
      <c r="XEN7" s="157"/>
      <c r="XEO7" s="157"/>
      <c r="XEP7" s="157"/>
      <c r="XEQ7" s="157"/>
      <c r="XER7" s="157"/>
      <c r="XES7" s="157"/>
      <c r="XET7" s="157"/>
      <c r="XEU7" s="157"/>
      <c r="XEV7" s="157"/>
      <c r="XEW7" s="157"/>
      <c r="XEX7" s="157"/>
      <c r="XEY7" s="157"/>
      <c r="XEZ7" s="157"/>
      <c r="XFA7" s="157"/>
    </row>
    <row r="8" spans="1:16381" s="168" customFormat="1" ht="28.5">
      <c r="A8" s="291" t="s">
        <v>569</v>
      </c>
      <c r="B8" s="291"/>
      <c r="C8" s="291"/>
      <c r="D8" s="291"/>
      <c r="E8" s="291"/>
      <c r="F8" s="291"/>
      <c r="G8" s="291"/>
      <c r="H8" s="291"/>
      <c r="I8" s="167">
        <v>206488.18000000043</v>
      </c>
      <c r="J8" s="167">
        <v>20648.817999999985</v>
      </c>
      <c r="K8" s="167">
        <v>185839.36199999953</v>
      </c>
      <c r="L8" s="167">
        <v>0</v>
      </c>
      <c r="M8" s="167">
        <v>281.83</v>
      </c>
      <c r="N8" s="167">
        <v>324.53999999999996</v>
      </c>
      <c r="O8" s="167">
        <v>566.08999999999992</v>
      </c>
      <c r="P8" s="167">
        <v>1349.8999999999999</v>
      </c>
      <c r="Q8" s="167">
        <v>3733.3399999999997</v>
      </c>
      <c r="R8" s="167">
        <v>2982.4900000000002</v>
      </c>
      <c r="S8" s="167">
        <v>3211.4705720000002</v>
      </c>
      <c r="T8" s="167">
        <v>2824.1299999999997</v>
      </c>
      <c r="U8" s="167">
        <v>3012.13</v>
      </c>
      <c r="V8" s="167">
        <v>3054.1099999999997</v>
      </c>
      <c r="W8" s="167">
        <v>3471.73</v>
      </c>
      <c r="X8" s="167">
        <v>4266.58</v>
      </c>
      <c r="Y8" s="167">
        <v>9240.19</v>
      </c>
      <c r="Z8" s="167">
        <v>48938.390000000029</v>
      </c>
      <c r="AA8" s="167">
        <v>0</v>
      </c>
      <c r="AB8" s="167">
        <v>13896.100000000004</v>
      </c>
      <c r="AC8" s="167">
        <v>16931.940000000002</v>
      </c>
      <c r="AD8" s="167">
        <v>15708.640000000001</v>
      </c>
      <c r="AE8" s="167">
        <v>0</v>
      </c>
      <c r="AF8" s="167">
        <v>12062.36</v>
      </c>
      <c r="AG8" s="167">
        <v>0</v>
      </c>
      <c r="AH8" s="167">
        <v>10171.780000000002</v>
      </c>
      <c r="AI8" s="167">
        <v>6174.84</v>
      </c>
      <c r="AJ8" s="167">
        <v>3049.61</v>
      </c>
      <c r="AK8" s="167">
        <v>3516.36</v>
      </c>
      <c r="AL8" s="167">
        <v>1841.6100000000004</v>
      </c>
      <c r="AM8" s="167">
        <v>170610.16057200034</v>
      </c>
      <c r="AN8" s="167">
        <v>27602.009428000005</v>
      </c>
      <c r="AO8" s="8"/>
      <c r="AP8" s="34"/>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row>
    <row r="9" spans="1:16381" s="168" customFormat="1" ht="28.5">
      <c r="A9" s="291" t="s">
        <v>2066</v>
      </c>
      <c r="B9" s="291"/>
      <c r="C9" s="291"/>
      <c r="D9" s="291"/>
      <c r="E9" s="291"/>
      <c r="F9" s="291"/>
      <c r="G9" s="291"/>
      <c r="H9" s="291"/>
      <c r="I9" s="167">
        <v>276514.00000000006</v>
      </c>
      <c r="J9" s="167">
        <v>27651.399999999994</v>
      </c>
      <c r="K9" s="167">
        <v>248862.6</v>
      </c>
      <c r="L9" s="167">
        <v>0</v>
      </c>
      <c r="M9" s="167">
        <v>584.64</v>
      </c>
      <c r="N9" s="167">
        <v>677.95</v>
      </c>
      <c r="O9" s="167">
        <v>677.95</v>
      </c>
      <c r="P9" s="167">
        <v>677.95</v>
      </c>
      <c r="Q9" s="167">
        <v>120.48</v>
      </c>
      <c r="R9" s="167">
        <v>93.33</v>
      </c>
      <c r="S9" s="167">
        <v>40.629999999999995</v>
      </c>
      <c r="T9" s="167">
        <v>213.33</v>
      </c>
      <c r="U9" s="167">
        <v>316.79999999999995</v>
      </c>
      <c r="V9" s="167">
        <v>537.51</v>
      </c>
      <c r="W9" s="167">
        <v>537.51</v>
      </c>
      <c r="X9" s="167">
        <v>530.63</v>
      </c>
      <c r="Y9" s="167">
        <v>22942.100000000002</v>
      </c>
      <c r="Z9" s="167">
        <v>45572.91</v>
      </c>
      <c r="AA9" s="167">
        <v>0</v>
      </c>
      <c r="AB9" s="167">
        <v>46151.18</v>
      </c>
      <c r="AC9" s="167">
        <v>47749.1</v>
      </c>
      <c r="AD9" s="167">
        <v>47749.11</v>
      </c>
      <c r="AE9" s="167">
        <v>3058.48</v>
      </c>
      <c r="AF9" s="167">
        <v>25902.699999999997</v>
      </c>
      <c r="AG9" s="167">
        <v>0</v>
      </c>
      <c r="AH9" s="167">
        <v>2421.329999999999</v>
      </c>
      <c r="AI9" s="167">
        <v>1744.6200000000003</v>
      </c>
      <c r="AJ9" s="167">
        <v>146.69999999999999</v>
      </c>
      <c r="AK9" s="167">
        <v>146.69999999999999</v>
      </c>
      <c r="AL9" s="167">
        <v>73.349999999999994</v>
      </c>
      <c r="AM9" s="167">
        <v>248666.99000000002</v>
      </c>
      <c r="AN9" s="167">
        <v>27847.009999999984</v>
      </c>
      <c r="AO9" s="5"/>
      <c r="AP9" s="34"/>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c r="XCS9" s="5"/>
      <c r="XCT9" s="5"/>
      <c r="XCU9" s="5"/>
      <c r="XCV9" s="5"/>
      <c r="XCW9" s="5"/>
      <c r="XCX9" s="5"/>
      <c r="XCY9" s="5"/>
      <c r="XCZ9" s="5"/>
      <c r="XDA9" s="5"/>
      <c r="XDB9" s="5"/>
      <c r="XDC9" s="5"/>
      <c r="XDD9" s="5"/>
      <c r="XDE9" s="5"/>
      <c r="XDF9" s="5"/>
      <c r="XDG9" s="5"/>
      <c r="XDH9" s="5"/>
      <c r="XDI9" s="5"/>
      <c r="XDJ9" s="5"/>
      <c r="XDK9" s="5"/>
      <c r="XDL9" s="5"/>
      <c r="XDM9" s="5"/>
      <c r="XDN9" s="5"/>
      <c r="XDO9" s="5"/>
      <c r="XDP9" s="5"/>
      <c r="XDQ9" s="5"/>
      <c r="XDR9" s="5"/>
      <c r="XDS9" s="5"/>
      <c r="XDT9" s="5"/>
      <c r="XDU9" s="5"/>
      <c r="XDV9" s="5"/>
      <c r="XDW9" s="5"/>
      <c r="XDX9" s="5"/>
      <c r="XDY9" s="5"/>
      <c r="XDZ9" s="5"/>
      <c r="XEA9" s="5"/>
      <c r="XEB9" s="5"/>
      <c r="XEC9" s="5"/>
      <c r="XED9" s="5"/>
      <c r="XEE9" s="5"/>
      <c r="XEF9" s="5"/>
      <c r="XEG9" s="5"/>
      <c r="XEH9" s="5"/>
      <c r="XEI9" s="5"/>
      <c r="XEJ9" s="5"/>
      <c r="XEK9" s="5"/>
      <c r="XEL9" s="5"/>
      <c r="XEM9" s="5"/>
      <c r="XEN9" s="5"/>
      <c r="XEO9" s="5"/>
      <c r="XEP9" s="5"/>
      <c r="XEQ9" s="5"/>
      <c r="XER9" s="5"/>
      <c r="XES9" s="5"/>
      <c r="XET9" s="5"/>
      <c r="XEU9" s="5"/>
      <c r="XEV9" s="5"/>
      <c r="XEW9" s="5"/>
      <c r="XEX9" s="5"/>
      <c r="XEY9" s="5"/>
      <c r="XEZ9" s="5"/>
      <c r="XFA9" s="5"/>
    </row>
    <row r="10" spans="1:16381" s="168" customFormat="1" ht="28.5">
      <c r="A10" s="291" t="s">
        <v>2067</v>
      </c>
      <c r="B10" s="291"/>
      <c r="C10" s="291"/>
      <c r="D10" s="291"/>
      <c r="E10" s="291"/>
      <c r="F10" s="291"/>
      <c r="G10" s="291"/>
      <c r="H10" s="291"/>
      <c r="I10" s="167">
        <v>277355.68000000005</v>
      </c>
      <c r="J10" s="167">
        <v>27735.567999999996</v>
      </c>
      <c r="K10" s="167">
        <v>249620.11199999999</v>
      </c>
      <c r="L10" s="167">
        <v>0</v>
      </c>
      <c r="M10" s="167">
        <v>584.64</v>
      </c>
      <c r="N10" s="167">
        <v>677.95</v>
      </c>
      <c r="O10" s="167">
        <v>677.95</v>
      </c>
      <c r="P10" s="167">
        <v>677.95</v>
      </c>
      <c r="Q10" s="167">
        <v>120.48</v>
      </c>
      <c r="R10" s="167">
        <v>93.33</v>
      </c>
      <c r="S10" s="167">
        <v>40.629999999999995</v>
      </c>
      <c r="T10" s="167">
        <v>213.33</v>
      </c>
      <c r="U10" s="167">
        <v>316.79999999999995</v>
      </c>
      <c r="V10" s="167">
        <v>537.51</v>
      </c>
      <c r="W10" s="167">
        <v>537.51</v>
      </c>
      <c r="X10" s="167">
        <v>530.63</v>
      </c>
      <c r="Y10" s="167">
        <v>22942.100000000002</v>
      </c>
      <c r="Z10" s="167">
        <v>45572.91</v>
      </c>
      <c r="AA10" s="167">
        <v>0</v>
      </c>
      <c r="AB10" s="167">
        <v>46151.18</v>
      </c>
      <c r="AC10" s="167">
        <v>47749.1</v>
      </c>
      <c r="AD10" s="167">
        <v>47749.11</v>
      </c>
      <c r="AE10" s="167">
        <v>3058.48</v>
      </c>
      <c r="AF10" s="167">
        <v>25902.699999999997</v>
      </c>
      <c r="AG10" s="167">
        <v>0</v>
      </c>
      <c r="AH10" s="167">
        <v>2421.329999999999</v>
      </c>
      <c r="AI10" s="167">
        <v>1744.6200000000003</v>
      </c>
      <c r="AJ10" s="167">
        <v>146.69999999999999</v>
      </c>
      <c r="AK10" s="167">
        <v>146.69999999999999</v>
      </c>
      <c r="AL10" s="167">
        <v>73.349999999999994</v>
      </c>
      <c r="AM10" s="167">
        <v>248666.99000000002</v>
      </c>
      <c r="AN10" s="167">
        <v>28688.689999999984</v>
      </c>
      <c r="AO10" s="5"/>
      <c r="AP10" s="34"/>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c r="XEN10" s="5"/>
      <c r="XEO10" s="5"/>
      <c r="XEP10" s="5"/>
      <c r="XEQ10" s="5"/>
      <c r="XER10" s="5"/>
      <c r="XES10" s="5"/>
      <c r="XET10" s="5"/>
      <c r="XEU10" s="5"/>
      <c r="XEV10" s="5"/>
      <c r="XEW10" s="5"/>
      <c r="XEX10" s="5"/>
      <c r="XEY10" s="5"/>
      <c r="XEZ10" s="5"/>
      <c r="XFA10" s="5"/>
    </row>
    <row r="11" spans="1:16381" s="168" customFormat="1" ht="28.5">
      <c r="A11" s="291" t="s">
        <v>617</v>
      </c>
      <c r="B11" s="291"/>
      <c r="C11" s="291"/>
      <c r="D11" s="291"/>
      <c r="E11" s="291"/>
      <c r="F11" s="291"/>
      <c r="G11" s="291"/>
      <c r="H11" s="291"/>
      <c r="I11" s="167">
        <v>14126.02</v>
      </c>
      <c r="J11" s="167">
        <v>1412.6020000000001</v>
      </c>
      <c r="K11" s="167">
        <v>12713.418</v>
      </c>
      <c r="L11" s="167">
        <v>0</v>
      </c>
      <c r="M11" s="167">
        <v>0</v>
      </c>
      <c r="N11" s="167">
        <v>0</v>
      </c>
      <c r="O11" s="167">
        <v>0</v>
      </c>
      <c r="P11" s="167">
        <v>1271.3399999999999</v>
      </c>
      <c r="Q11" s="167">
        <v>6568.5900000000011</v>
      </c>
      <c r="R11" s="167">
        <v>2542.6799999999998</v>
      </c>
      <c r="S11" s="167">
        <v>2330.8300000000004</v>
      </c>
      <c r="T11" s="167">
        <v>0</v>
      </c>
      <c r="U11" s="167">
        <v>0</v>
      </c>
      <c r="V11" s="167">
        <v>0</v>
      </c>
      <c r="W11" s="167">
        <v>0</v>
      </c>
      <c r="X11" s="167">
        <v>0</v>
      </c>
      <c r="Y11" s="167">
        <v>0</v>
      </c>
      <c r="Z11" s="167">
        <v>0</v>
      </c>
      <c r="AA11" s="167">
        <v>0</v>
      </c>
      <c r="AB11" s="167">
        <v>0</v>
      </c>
      <c r="AC11" s="167">
        <v>0</v>
      </c>
      <c r="AD11" s="167">
        <v>0</v>
      </c>
      <c r="AE11" s="167">
        <v>0</v>
      </c>
      <c r="AF11" s="167">
        <v>0</v>
      </c>
      <c r="AG11" s="167">
        <v>0</v>
      </c>
      <c r="AH11" s="167">
        <v>0</v>
      </c>
      <c r="AI11" s="167">
        <v>0</v>
      </c>
      <c r="AJ11" s="167">
        <v>0</v>
      </c>
      <c r="AK11" s="167">
        <v>0</v>
      </c>
      <c r="AL11" s="167">
        <v>0</v>
      </c>
      <c r="AM11" s="167">
        <v>12713.439999999999</v>
      </c>
      <c r="AN11" s="167">
        <v>1412.5800000000002</v>
      </c>
      <c r="AO11" s="9"/>
      <c r="AP11" s="34"/>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9"/>
      <c r="MP11" s="9"/>
      <c r="MQ11" s="9"/>
      <c r="MR11" s="9"/>
      <c r="MS11" s="9"/>
      <c r="MT11" s="9"/>
      <c r="MU11" s="9"/>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9"/>
      <c r="NZ11" s="9"/>
      <c r="OA11" s="9"/>
      <c r="OB11" s="9"/>
      <c r="OC11" s="9"/>
      <c r="OD11" s="9"/>
      <c r="OE11" s="9"/>
      <c r="OF11" s="9"/>
      <c r="OG11" s="9"/>
      <c r="OH11" s="9"/>
      <c r="OI11" s="9"/>
      <c r="OJ11" s="9"/>
      <c r="OK11" s="9"/>
      <c r="OL11" s="9"/>
      <c r="OM11" s="9"/>
      <c r="ON11" s="9"/>
      <c r="OO11" s="9"/>
      <c r="OP11" s="9"/>
      <c r="OQ11" s="9"/>
      <c r="OR11" s="9"/>
      <c r="OS11" s="9"/>
      <c r="OT11" s="9"/>
      <c r="OU11" s="9"/>
      <c r="OV11" s="9"/>
      <c r="OW11" s="9"/>
      <c r="OX11" s="9"/>
      <c r="OY11" s="9"/>
      <c r="OZ11" s="9"/>
      <c r="PA11" s="9"/>
      <c r="PB11" s="9"/>
      <c r="PC11" s="9"/>
      <c r="PD11" s="9"/>
      <c r="PE11" s="9"/>
      <c r="PF11" s="9"/>
      <c r="PG11" s="9"/>
      <c r="PH11" s="9"/>
      <c r="PI11" s="9"/>
      <c r="PJ11" s="9"/>
      <c r="PK11" s="9"/>
      <c r="PL11" s="9"/>
      <c r="PM11" s="9"/>
      <c r="PN11" s="9"/>
      <c r="PO11" s="9"/>
      <c r="PP11" s="9"/>
      <c r="PQ11" s="9"/>
      <c r="PR11" s="9"/>
      <c r="PS11" s="9"/>
      <c r="PT11" s="9"/>
      <c r="PU11" s="9"/>
      <c r="PV11" s="9"/>
      <c r="PW11" s="9"/>
      <c r="PX11" s="9"/>
      <c r="PY11" s="9"/>
      <c r="PZ11" s="9"/>
      <c r="QA11" s="9"/>
      <c r="QB11" s="9"/>
      <c r="QC11" s="9"/>
      <c r="QD11" s="9"/>
      <c r="QE11" s="9"/>
      <c r="QF11" s="9"/>
      <c r="QG11" s="9"/>
      <c r="QH11" s="9"/>
      <c r="QI11" s="9"/>
      <c r="QJ11" s="9"/>
      <c r="QK11" s="9"/>
      <c r="QL11" s="9"/>
      <c r="QM11" s="9"/>
      <c r="QN11" s="9"/>
      <c r="QO11" s="9"/>
      <c r="QP11" s="9"/>
      <c r="QQ11" s="9"/>
      <c r="QR11" s="9"/>
      <c r="QS11" s="9"/>
      <c r="QT11" s="9"/>
      <c r="QU11" s="9"/>
      <c r="QV11" s="9"/>
      <c r="QW11" s="9"/>
      <c r="QX11" s="9"/>
      <c r="QY11" s="9"/>
      <c r="QZ11" s="9"/>
      <c r="RA11" s="9"/>
      <c r="RB11" s="9"/>
      <c r="RC11" s="9"/>
      <c r="RD11" s="9"/>
      <c r="RE11" s="9"/>
      <c r="RF11" s="9"/>
      <c r="RG11" s="9"/>
      <c r="RH11" s="9"/>
      <c r="RI11" s="9"/>
      <c r="RJ11" s="9"/>
      <c r="RK11" s="9"/>
      <c r="RL11" s="9"/>
      <c r="RM11" s="9"/>
      <c r="RN11" s="9"/>
      <c r="RO11" s="9"/>
      <c r="RP11" s="9"/>
      <c r="RQ11" s="9"/>
      <c r="RR11" s="9"/>
      <c r="RS11" s="9"/>
      <c r="RT11" s="9"/>
      <c r="RU11" s="9"/>
      <c r="RV11" s="9"/>
      <c r="RW11" s="9"/>
      <c r="RX11" s="9"/>
      <c r="RY11" s="9"/>
      <c r="RZ11" s="9"/>
      <c r="SA11" s="9"/>
      <c r="SB11" s="9"/>
      <c r="SC11" s="9"/>
      <c r="SD11" s="9"/>
      <c r="SE11" s="9"/>
      <c r="SF11" s="9"/>
      <c r="SG11" s="9"/>
      <c r="SH11" s="9"/>
      <c r="SI11" s="9"/>
      <c r="SJ11" s="9"/>
      <c r="SK11" s="9"/>
      <c r="SL11" s="9"/>
      <c r="SM11" s="9"/>
      <c r="SN11" s="9"/>
      <c r="SO11" s="9"/>
      <c r="SP11" s="9"/>
      <c r="SQ11" s="9"/>
      <c r="SR11" s="9"/>
      <c r="SS11" s="9"/>
      <c r="ST11" s="9"/>
      <c r="SU11" s="9"/>
      <c r="SV11" s="9"/>
      <c r="SW11" s="9"/>
      <c r="SX11" s="9"/>
      <c r="SY11" s="9"/>
      <c r="SZ11" s="9"/>
      <c r="TA11" s="9"/>
      <c r="TB11" s="9"/>
      <c r="TC11" s="9"/>
      <c r="TD11" s="9"/>
      <c r="TE11" s="9"/>
      <c r="TF11" s="9"/>
      <c r="TG11" s="9"/>
      <c r="TH11" s="9"/>
      <c r="TI11" s="9"/>
      <c r="TJ11" s="9"/>
      <c r="TK11" s="9"/>
      <c r="TL11" s="9"/>
      <c r="TM11" s="9"/>
      <c r="TN11" s="9"/>
      <c r="TO11" s="9"/>
      <c r="TP11" s="9"/>
      <c r="TQ11" s="9"/>
      <c r="TR11" s="9"/>
      <c r="TS11" s="9"/>
      <c r="TT11" s="9"/>
      <c r="TU11" s="9"/>
      <c r="TV11" s="9"/>
      <c r="TW11" s="9"/>
      <c r="TX11" s="9"/>
      <c r="TY11" s="9"/>
      <c r="TZ11" s="9"/>
      <c r="UA11" s="9"/>
      <c r="UB11" s="9"/>
      <c r="UC11" s="9"/>
      <c r="UD11" s="9"/>
      <c r="UE11" s="9"/>
      <c r="UF11" s="9"/>
      <c r="UG11" s="9"/>
      <c r="UH11" s="9"/>
      <c r="UI11" s="9"/>
      <c r="UJ11" s="9"/>
      <c r="UK11" s="9"/>
      <c r="UL11" s="9"/>
      <c r="UM11" s="9"/>
      <c r="UN11" s="9"/>
      <c r="UO11" s="9"/>
      <c r="UP11" s="9"/>
      <c r="UQ11" s="9"/>
      <c r="UR11" s="9"/>
      <c r="US11" s="9"/>
      <c r="UT11" s="9"/>
      <c r="UU11" s="9"/>
      <c r="UV11" s="9"/>
      <c r="UW11" s="9"/>
      <c r="UX11" s="9"/>
      <c r="UY11" s="9"/>
      <c r="UZ11" s="9"/>
      <c r="VA11" s="9"/>
      <c r="VB11" s="9"/>
      <c r="VC11" s="9"/>
      <c r="VD11" s="9"/>
      <c r="VE11" s="9"/>
      <c r="VF11" s="9"/>
      <c r="VG11" s="9"/>
      <c r="VH11" s="9"/>
      <c r="VI11" s="9"/>
      <c r="VJ11" s="9"/>
      <c r="VK11" s="9"/>
      <c r="VL11" s="9"/>
      <c r="VM11" s="9"/>
      <c r="VN11" s="9"/>
      <c r="VO11" s="9"/>
      <c r="VP11" s="9"/>
      <c r="VQ11" s="9"/>
      <c r="VR11" s="9"/>
      <c r="VS11" s="9"/>
      <c r="VT11" s="9"/>
      <c r="VU11" s="9"/>
      <c r="VV11" s="9"/>
      <c r="VW11" s="9"/>
      <c r="VX11" s="9"/>
      <c r="VY11" s="9"/>
      <c r="VZ11" s="9"/>
      <c r="WA11" s="9"/>
      <c r="WB11" s="9"/>
      <c r="WC11" s="9"/>
      <c r="WD11" s="9"/>
      <c r="WE11" s="9"/>
      <c r="WF11" s="9"/>
      <c r="WG11" s="9"/>
      <c r="WH11" s="9"/>
      <c r="WI11" s="9"/>
      <c r="WJ11" s="9"/>
      <c r="WK11" s="9"/>
      <c r="WL11" s="9"/>
      <c r="WM11" s="9"/>
      <c r="WN11" s="9"/>
      <c r="WO11" s="9"/>
      <c r="WP11" s="9"/>
      <c r="WQ11" s="9"/>
      <c r="WR11" s="9"/>
      <c r="WS11" s="9"/>
      <c r="WT11" s="9"/>
      <c r="WU11" s="9"/>
      <c r="WV11" s="9"/>
      <c r="WW11" s="9"/>
      <c r="WX11" s="9"/>
      <c r="WY11" s="9"/>
      <c r="WZ11" s="9"/>
      <c r="XA11" s="9"/>
      <c r="XB11" s="9"/>
      <c r="XC11" s="9"/>
      <c r="XD11" s="9"/>
      <c r="XE11" s="9"/>
      <c r="XF11" s="9"/>
      <c r="XG11" s="9"/>
      <c r="XH11" s="9"/>
      <c r="XI11" s="9"/>
      <c r="XJ11" s="9"/>
      <c r="XK11" s="9"/>
      <c r="XL11" s="9"/>
      <c r="XM11" s="9"/>
      <c r="XN11" s="9"/>
      <c r="XO11" s="9"/>
      <c r="XP11" s="9"/>
      <c r="XQ11" s="9"/>
      <c r="XR11" s="9"/>
      <c r="XS11" s="9"/>
      <c r="XT11" s="9"/>
      <c r="XU11" s="9"/>
      <c r="XV11" s="9"/>
      <c r="XW11" s="9"/>
      <c r="XX11" s="9"/>
      <c r="XY11" s="9"/>
      <c r="XZ11" s="9"/>
      <c r="YA11" s="9"/>
      <c r="YB11" s="9"/>
      <c r="YC11" s="9"/>
      <c r="YD11" s="9"/>
      <c r="YE11" s="9"/>
      <c r="YF11" s="9"/>
      <c r="YG11" s="9"/>
      <c r="YH11" s="9"/>
      <c r="YI11" s="9"/>
      <c r="YJ11" s="9"/>
      <c r="YK11" s="9"/>
      <c r="YL11" s="9"/>
      <c r="YM11" s="9"/>
      <c r="YN11" s="9"/>
      <c r="YO11" s="9"/>
      <c r="YP11" s="9"/>
      <c r="YQ11" s="9"/>
      <c r="YR11" s="9"/>
      <c r="YS11" s="9"/>
      <c r="YT11" s="9"/>
      <c r="YU11" s="9"/>
      <c r="YV11" s="9"/>
      <c r="YW11" s="9"/>
      <c r="YX11" s="9"/>
      <c r="YY11" s="9"/>
      <c r="YZ11" s="9"/>
      <c r="ZA11" s="9"/>
      <c r="ZB11" s="9"/>
      <c r="ZC11" s="9"/>
      <c r="ZD11" s="9"/>
      <c r="ZE11" s="9"/>
      <c r="ZF11" s="9"/>
      <c r="ZG11" s="9"/>
      <c r="ZH11" s="9"/>
      <c r="ZI11" s="9"/>
      <c r="ZJ11" s="9"/>
      <c r="ZK11" s="9"/>
      <c r="ZL11" s="9"/>
      <c r="ZM11" s="9"/>
      <c r="ZN11" s="9"/>
      <c r="ZO11" s="9"/>
      <c r="ZP11" s="9"/>
      <c r="ZQ11" s="9"/>
      <c r="ZR11" s="9"/>
      <c r="ZS11" s="9"/>
      <c r="ZT11" s="9"/>
      <c r="ZU11" s="9"/>
      <c r="ZV11" s="9"/>
      <c r="ZW11" s="9"/>
      <c r="ZX11" s="9"/>
      <c r="ZY11" s="9"/>
      <c r="ZZ11" s="9"/>
      <c r="AAA11" s="9"/>
      <c r="AAB11" s="9"/>
      <c r="AAC11" s="9"/>
      <c r="AAD11" s="9"/>
      <c r="AAE11" s="9"/>
      <c r="AAF11" s="9"/>
      <c r="AAG11" s="9"/>
      <c r="AAH11" s="9"/>
      <c r="AAI11" s="9"/>
      <c r="AAJ11" s="9"/>
      <c r="AAK11" s="9"/>
      <c r="AAL11" s="9"/>
      <c r="AAM11" s="9"/>
      <c r="AAN11" s="9"/>
      <c r="AAO11" s="9"/>
      <c r="AAP11" s="9"/>
      <c r="AAQ11" s="9"/>
      <c r="AAR11" s="9"/>
      <c r="AAS11" s="9"/>
      <c r="AAT11" s="9"/>
      <c r="AAU11" s="9"/>
      <c r="AAV11" s="9"/>
      <c r="AAW11" s="9"/>
      <c r="AAX11" s="9"/>
      <c r="AAY11" s="9"/>
      <c r="AAZ11" s="9"/>
      <c r="ABA11" s="9"/>
      <c r="ABB11" s="9"/>
      <c r="ABC11" s="9"/>
      <c r="ABD11" s="9"/>
      <c r="ABE11" s="9"/>
      <c r="ABF11" s="9"/>
      <c r="ABG11" s="9"/>
      <c r="ABH11" s="9"/>
      <c r="ABI11" s="9"/>
      <c r="ABJ11" s="9"/>
      <c r="ABK11" s="9"/>
      <c r="ABL11" s="9"/>
      <c r="ABM11" s="9"/>
      <c r="ABN11" s="9"/>
      <c r="ABO11" s="9"/>
      <c r="ABP11" s="9"/>
      <c r="ABQ11" s="9"/>
      <c r="ABR11" s="9"/>
      <c r="ABS11" s="9"/>
      <c r="ABT11" s="9"/>
      <c r="ABU11" s="9"/>
      <c r="ABV11" s="9"/>
      <c r="ABW11" s="9"/>
      <c r="ABX11" s="9"/>
      <c r="ABY11" s="9"/>
      <c r="ABZ11" s="9"/>
      <c r="ACA11" s="9"/>
      <c r="ACB11" s="9"/>
      <c r="ACC11" s="9"/>
      <c r="ACD11" s="9"/>
      <c r="ACE11" s="9"/>
      <c r="ACF11" s="9"/>
      <c r="ACG11" s="9"/>
      <c r="ACH11" s="9"/>
      <c r="ACI11" s="9"/>
      <c r="ACJ11" s="9"/>
      <c r="ACK11" s="9"/>
      <c r="ACL11" s="9"/>
      <c r="ACM11" s="9"/>
      <c r="ACN11" s="9"/>
      <c r="ACO11" s="9"/>
      <c r="ACP11" s="9"/>
      <c r="ACQ11" s="9"/>
      <c r="ACR11" s="9"/>
      <c r="ACS11" s="9"/>
      <c r="ACT11" s="9"/>
      <c r="ACU11" s="9"/>
      <c r="ACV11" s="9"/>
      <c r="ACW11" s="9"/>
      <c r="ACX11" s="9"/>
      <c r="ACY11" s="9"/>
      <c r="ACZ11" s="9"/>
      <c r="ADA11" s="9"/>
      <c r="ADB11" s="9"/>
      <c r="ADC11" s="9"/>
      <c r="ADD11" s="9"/>
      <c r="ADE11" s="9"/>
      <c r="ADF11" s="9"/>
      <c r="ADG11" s="9"/>
      <c r="ADH11" s="9"/>
      <c r="ADI11" s="9"/>
      <c r="ADJ11" s="9"/>
      <c r="ADK11" s="9"/>
      <c r="ADL11" s="9"/>
      <c r="ADM11" s="9"/>
      <c r="ADN11" s="9"/>
      <c r="ADO11" s="9"/>
      <c r="ADP11" s="9"/>
      <c r="ADQ11" s="9"/>
      <c r="ADR11" s="9"/>
      <c r="ADS11" s="9"/>
      <c r="ADT11" s="9"/>
      <c r="ADU11" s="9"/>
      <c r="ADV11" s="9"/>
      <c r="ADW11" s="9"/>
      <c r="ADX11" s="9"/>
      <c r="ADY11" s="9"/>
      <c r="ADZ11" s="9"/>
      <c r="AEA11" s="9"/>
      <c r="AEB11" s="9"/>
      <c r="AEC11" s="9"/>
      <c r="AED11" s="9"/>
      <c r="AEE11" s="9"/>
      <c r="AEF11" s="9"/>
      <c r="AEG11" s="9"/>
      <c r="AEH11" s="9"/>
      <c r="AEI11" s="9"/>
      <c r="AEJ11" s="9"/>
      <c r="AEK11" s="9"/>
      <c r="AEL11" s="9"/>
      <c r="AEM11" s="9"/>
      <c r="AEN11" s="9"/>
      <c r="AEO11" s="9"/>
      <c r="AEP11" s="9"/>
      <c r="AEQ11" s="9"/>
      <c r="AER11" s="9"/>
      <c r="AES11" s="9"/>
      <c r="AET11" s="9"/>
      <c r="AEU11" s="9"/>
      <c r="AEV11" s="9"/>
      <c r="AEW11" s="9"/>
      <c r="AEX11" s="9"/>
      <c r="AEY11" s="9"/>
      <c r="AEZ11" s="9"/>
      <c r="AFA11" s="9"/>
      <c r="AFB11" s="9"/>
      <c r="AFC11" s="9"/>
      <c r="AFD11" s="9"/>
      <c r="AFE11" s="9"/>
      <c r="AFF11" s="9"/>
      <c r="AFG11" s="9"/>
      <c r="AFH11" s="9"/>
      <c r="AFI11" s="9"/>
      <c r="AFJ11" s="9"/>
      <c r="AFK11" s="9"/>
      <c r="AFL11" s="9"/>
      <c r="AFM11" s="9"/>
      <c r="AFN11" s="9"/>
      <c r="AFO11" s="9"/>
      <c r="AFP11" s="9"/>
      <c r="AFQ11" s="9"/>
      <c r="AFR11" s="9"/>
      <c r="AFS11" s="9"/>
      <c r="AFT11" s="9"/>
      <c r="AFU11" s="9"/>
      <c r="AFV11" s="9"/>
      <c r="AFW11" s="9"/>
      <c r="AFX11" s="9"/>
      <c r="AFY11" s="9"/>
      <c r="AFZ11" s="9"/>
      <c r="AGA11" s="9"/>
      <c r="AGB11" s="9"/>
      <c r="AGC11" s="9"/>
      <c r="AGD11" s="9"/>
      <c r="AGE11" s="9"/>
      <c r="AGF11" s="9"/>
      <c r="AGG11" s="9"/>
      <c r="AGH11" s="9"/>
      <c r="AGI11" s="9"/>
      <c r="AGJ11" s="9"/>
      <c r="AGK11" s="9"/>
      <c r="AGL11" s="9"/>
      <c r="AGM11" s="9"/>
      <c r="AGN11" s="9"/>
      <c r="AGO11" s="9"/>
      <c r="AGP11" s="9"/>
      <c r="AGQ11" s="9"/>
      <c r="AGR11" s="9"/>
      <c r="AGS11" s="9"/>
      <c r="AGT11" s="9"/>
      <c r="AGU11" s="9"/>
      <c r="AGV11" s="9"/>
      <c r="AGW11" s="9"/>
      <c r="AGX11" s="9"/>
      <c r="AGY11" s="9"/>
      <c r="AGZ11" s="9"/>
      <c r="AHA11" s="9"/>
      <c r="AHB11" s="9"/>
      <c r="AHC11" s="9"/>
      <c r="AHD11" s="9"/>
      <c r="AHE11" s="9"/>
      <c r="AHF11" s="9"/>
      <c r="AHG11" s="9"/>
      <c r="AHH11" s="9"/>
      <c r="AHI11" s="9"/>
      <c r="AHJ11" s="9"/>
      <c r="AHK11" s="9"/>
      <c r="AHL11" s="9"/>
      <c r="AHM11" s="9"/>
      <c r="AHN11" s="9"/>
      <c r="AHO11" s="9"/>
      <c r="AHP11" s="9"/>
      <c r="AHQ11" s="9"/>
      <c r="AHR11" s="9"/>
      <c r="AHS11" s="9"/>
      <c r="AHT11" s="9"/>
      <c r="AHU11" s="9"/>
      <c r="AHV11" s="9"/>
      <c r="AHW11" s="9"/>
      <c r="AHX11" s="9"/>
      <c r="AHY11" s="9"/>
      <c r="AHZ11" s="9"/>
      <c r="AIA11" s="9"/>
      <c r="AIB11" s="9"/>
      <c r="AIC11" s="9"/>
      <c r="AID11" s="9"/>
      <c r="AIE11" s="9"/>
      <c r="AIF11" s="9"/>
      <c r="AIG11" s="9"/>
      <c r="AIH11" s="9"/>
      <c r="AII11" s="9"/>
      <c r="AIJ11" s="9"/>
      <c r="AIK11" s="9"/>
      <c r="AIL11" s="9"/>
      <c r="AIM11" s="9"/>
      <c r="AIN11" s="9"/>
      <c r="AIO11" s="9"/>
      <c r="AIP11" s="9"/>
      <c r="AIQ11" s="9"/>
      <c r="AIR11" s="9"/>
      <c r="AIS11" s="9"/>
      <c r="AIT11" s="9"/>
      <c r="AIU11" s="9"/>
      <c r="AIV11" s="9"/>
      <c r="AIW11" s="9"/>
      <c r="AIX11" s="9"/>
      <c r="AIY11" s="9"/>
      <c r="AIZ11" s="9"/>
      <c r="AJA11" s="9"/>
      <c r="AJB11" s="9"/>
      <c r="AJC11" s="9"/>
      <c r="AJD11" s="9"/>
      <c r="AJE11" s="9"/>
      <c r="AJF11" s="9"/>
      <c r="AJG11" s="9"/>
      <c r="AJH11" s="9"/>
      <c r="AJI11" s="9"/>
      <c r="AJJ11" s="9"/>
      <c r="AJK11" s="9"/>
      <c r="AJL11" s="9"/>
      <c r="AJM11" s="9"/>
      <c r="AJN11" s="9"/>
      <c r="AJO11" s="9"/>
      <c r="AJP11" s="9"/>
      <c r="AJQ11" s="9"/>
      <c r="AJR11" s="9"/>
      <c r="AJS11" s="9"/>
      <c r="AJT11" s="9"/>
      <c r="AJU11" s="9"/>
      <c r="AJV11" s="9"/>
      <c r="AJW11" s="9"/>
      <c r="AJX11" s="9"/>
      <c r="AJY11" s="9"/>
      <c r="AJZ11" s="9"/>
      <c r="AKA11" s="9"/>
      <c r="AKB11" s="9"/>
      <c r="AKC11" s="9"/>
      <c r="AKD11" s="9"/>
      <c r="AKE11" s="9"/>
      <c r="AKF11" s="9"/>
      <c r="AKG11" s="9"/>
      <c r="AKH11" s="9"/>
      <c r="AKI11" s="9"/>
      <c r="AKJ11" s="9"/>
      <c r="AKK11" s="9"/>
      <c r="AKL11" s="9"/>
      <c r="AKM11" s="9"/>
      <c r="AKN11" s="9"/>
      <c r="AKO11" s="9"/>
      <c r="AKP11" s="9"/>
      <c r="AKQ11" s="9"/>
      <c r="AKR11" s="9"/>
      <c r="AKS11" s="9"/>
      <c r="AKT11" s="9"/>
      <c r="AKU11" s="9"/>
      <c r="AKV11" s="9"/>
      <c r="AKW11" s="9"/>
      <c r="AKX11" s="9"/>
      <c r="AKY11" s="9"/>
      <c r="AKZ11" s="9"/>
      <c r="ALA11" s="9"/>
      <c r="ALB11" s="9"/>
      <c r="ALC11" s="9"/>
      <c r="ALD11" s="9"/>
      <c r="ALE11" s="9"/>
      <c r="ALF11" s="9"/>
      <c r="ALG11" s="9"/>
      <c r="ALH11" s="9"/>
      <c r="ALI11" s="9"/>
      <c r="ALJ11" s="9"/>
      <c r="ALK11" s="9"/>
      <c r="ALL11" s="9"/>
      <c r="ALM11" s="9"/>
      <c r="ALN11" s="9"/>
      <c r="ALO11" s="9"/>
      <c r="ALP11" s="9"/>
      <c r="ALQ11" s="9"/>
      <c r="ALR11" s="9"/>
      <c r="ALS11" s="9"/>
      <c r="ALT11" s="9"/>
      <c r="ALU11" s="9"/>
      <c r="ALV11" s="9"/>
      <c r="ALW11" s="9"/>
      <c r="ALX11" s="9"/>
      <c r="ALY11" s="9"/>
      <c r="ALZ11" s="9"/>
      <c r="AMA11" s="9"/>
      <c r="AMB11" s="9"/>
      <c r="AMC11" s="9"/>
      <c r="AMD11" s="9"/>
      <c r="AME11" s="9"/>
      <c r="AMF11" s="9"/>
      <c r="AMG11" s="9"/>
      <c r="AMH11" s="9"/>
      <c r="AMI11" s="9"/>
      <c r="AMJ11" s="9"/>
      <c r="AMK11" s="9"/>
      <c r="AML11" s="9"/>
      <c r="AMM11" s="9"/>
      <c r="AMN11" s="9"/>
      <c r="AMO11" s="9"/>
      <c r="AMP11" s="9"/>
      <c r="AMQ11" s="9"/>
      <c r="AMR11" s="9"/>
      <c r="AMS11" s="9"/>
      <c r="AMT11" s="9"/>
      <c r="AMU11" s="9"/>
      <c r="AMV11" s="9"/>
      <c r="AMW11" s="9"/>
      <c r="AMX11" s="9"/>
      <c r="AMY11" s="9"/>
      <c r="AMZ11" s="9"/>
      <c r="ANA11" s="9"/>
      <c r="ANB11" s="9"/>
      <c r="ANC11" s="9"/>
      <c r="AND11" s="9"/>
      <c r="ANE11" s="9"/>
      <c r="ANF11" s="9"/>
      <c r="ANG11" s="9"/>
      <c r="ANH11" s="9"/>
      <c r="ANI11" s="9"/>
      <c r="ANJ11" s="9"/>
      <c r="ANK11" s="9"/>
      <c r="ANL11" s="9"/>
      <c r="ANM11" s="9"/>
      <c r="ANN11" s="9"/>
      <c r="ANO11" s="9"/>
      <c r="ANP11" s="9"/>
      <c r="ANQ11" s="9"/>
      <c r="ANR11" s="9"/>
      <c r="ANS11" s="9"/>
      <c r="ANT11" s="9"/>
      <c r="ANU11" s="9"/>
      <c r="ANV11" s="9"/>
      <c r="ANW11" s="9"/>
      <c r="ANX11" s="9"/>
      <c r="ANY11" s="9"/>
      <c r="ANZ11" s="9"/>
      <c r="AOA11" s="9"/>
      <c r="AOB11" s="9"/>
      <c r="AOC11" s="9"/>
      <c r="AOD11" s="9"/>
      <c r="AOE11" s="9"/>
      <c r="AOF11" s="9"/>
      <c r="AOG11" s="9"/>
      <c r="AOH11" s="9"/>
      <c r="AOI11" s="9"/>
      <c r="AOJ11" s="9"/>
      <c r="AOK11" s="9"/>
      <c r="AOL11" s="9"/>
      <c r="AOM11" s="9"/>
      <c r="AON11" s="9"/>
      <c r="AOO11" s="9"/>
      <c r="AOP11" s="9"/>
      <c r="AOQ11" s="9"/>
      <c r="AOR11" s="9"/>
      <c r="AOS11" s="9"/>
      <c r="AOT11" s="9"/>
      <c r="AOU11" s="9"/>
      <c r="AOV11" s="9"/>
      <c r="AOW11" s="9"/>
      <c r="AOX11" s="9"/>
      <c r="AOY11" s="9"/>
      <c r="AOZ11" s="9"/>
      <c r="APA11" s="9"/>
      <c r="APB11" s="9"/>
      <c r="APC11" s="9"/>
      <c r="APD11" s="9"/>
      <c r="APE11" s="9"/>
      <c r="APF11" s="9"/>
      <c r="APG11" s="9"/>
      <c r="APH11" s="9"/>
      <c r="API11" s="9"/>
      <c r="APJ11" s="9"/>
      <c r="APK11" s="9"/>
      <c r="APL11" s="9"/>
      <c r="APM11" s="9"/>
      <c r="APN11" s="9"/>
      <c r="APO11" s="9"/>
      <c r="APP11" s="9"/>
      <c r="APQ11" s="9"/>
      <c r="APR11" s="9"/>
      <c r="APS11" s="9"/>
      <c r="APT11" s="9"/>
      <c r="APU11" s="9"/>
      <c r="APV11" s="9"/>
      <c r="APW11" s="9"/>
      <c r="APX11" s="9"/>
      <c r="APY11" s="9"/>
      <c r="APZ11" s="9"/>
      <c r="AQA11" s="9"/>
      <c r="AQB11" s="9"/>
      <c r="AQC11" s="9"/>
      <c r="AQD11" s="9"/>
      <c r="AQE11" s="9"/>
      <c r="AQF11" s="9"/>
      <c r="AQG11" s="9"/>
      <c r="AQH11" s="9"/>
      <c r="AQI11" s="9"/>
      <c r="AQJ11" s="9"/>
      <c r="AQK11" s="9"/>
      <c r="AQL11" s="9"/>
      <c r="AQM11" s="9"/>
      <c r="AQN11" s="9"/>
      <c r="AQO11" s="9"/>
      <c r="AQP11" s="9"/>
      <c r="AQQ11" s="9"/>
      <c r="AQR11" s="9"/>
      <c r="AQS11" s="9"/>
      <c r="AQT11" s="9"/>
      <c r="AQU11" s="9"/>
      <c r="AQV11" s="9"/>
      <c r="AQW11" s="9"/>
      <c r="AQX11" s="9"/>
      <c r="AQY11" s="9"/>
      <c r="AQZ11" s="9"/>
      <c r="ARA11" s="9"/>
      <c r="ARB11" s="9"/>
      <c r="ARC11" s="9"/>
      <c r="ARD11" s="9"/>
      <c r="ARE11" s="9"/>
      <c r="ARF11" s="9"/>
      <c r="ARG11" s="9"/>
      <c r="ARH11" s="9"/>
      <c r="ARI11" s="9"/>
      <c r="ARJ11" s="9"/>
      <c r="ARK11" s="9"/>
      <c r="ARL11" s="9"/>
      <c r="ARM11" s="9"/>
      <c r="ARN11" s="9"/>
      <c r="ARO11" s="9"/>
      <c r="ARP11" s="9"/>
      <c r="ARQ11" s="9"/>
      <c r="ARR11" s="9"/>
      <c r="ARS11" s="9"/>
      <c r="ART11" s="9"/>
      <c r="ARU11" s="9"/>
      <c r="ARV11" s="9"/>
      <c r="ARW11" s="9"/>
      <c r="ARX11" s="9"/>
      <c r="ARY11" s="9"/>
      <c r="ARZ11" s="9"/>
      <c r="ASA11" s="9"/>
      <c r="ASB11" s="9"/>
      <c r="ASC11" s="9"/>
      <c r="ASD11" s="9"/>
      <c r="ASE11" s="9"/>
      <c r="ASF11" s="9"/>
      <c r="ASG11" s="9"/>
      <c r="ASH11" s="9"/>
      <c r="ASI11" s="9"/>
      <c r="ASJ11" s="9"/>
      <c r="ASK11" s="9"/>
      <c r="ASL11" s="9"/>
      <c r="ASM11" s="9"/>
      <c r="ASN11" s="9"/>
      <c r="ASO11" s="9"/>
      <c r="ASP11" s="9"/>
      <c r="ASQ11" s="9"/>
      <c r="ASR11" s="9"/>
      <c r="ASS11" s="9"/>
      <c r="AST11" s="9"/>
      <c r="ASU11" s="9"/>
      <c r="ASV11" s="9"/>
      <c r="ASW11" s="9"/>
      <c r="ASX11" s="9"/>
      <c r="ASY11" s="9"/>
      <c r="ASZ11" s="9"/>
      <c r="ATA11" s="9"/>
      <c r="ATB11" s="9"/>
      <c r="ATC11" s="9"/>
      <c r="ATD11" s="9"/>
      <c r="ATE11" s="9"/>
      <c r="ATF11" s="9"/>
      <c r="ATG11" s="9"/>
      <c r="ATH11" s="9"/>
      <c r="ATI11" s="9"/>
      <c r="ATJ11" s="9"/>
      <c r="ATK11" s="9"/>
      <c r="ATL11" s="9"/>
      <c r="ATM11" s="9"/>
      <c r="ATN11" s="9"/>
      <c r="ATO11" s="9"/>
      <c r="ATP11" s="9"/>
      <c r="ATQ11" s="9"/>
      <c r="ATR11" s="9"/>
      <c r="ATS11" s="9"/>
      <c r="ATT11" s="9"/>
      <c r="ATU11" s="9"/>
      <c r="ATV11" s="9"/>
      <c r="ATW11" s="9"/>
      <c r="ATX11" s="9"/>
      <c r="ATY11" s="9"/>
      <c r="ATZ11" s="9"/>
      <c r="AUA11" s="9"/>
      <c r="AUB11" s="9"/>
      <c r="AUC11" s="9"/>
      <c r="AUD11" s="9"/>
      <c r="AUE11" s="9"/>
      <c r="AUF11" s="9"/>
      <c r="AUG11" s="9"/>
      <c r="AUH11" s="9"/>
      <c r="AUI11" s="9"/>
      <c r="AUJ11" s="9"/>
      <c r="AUK11" s="9"/>
      <c r="AUL11" s="9"/>
      <c r="AUM11" s="9"/>
      <c r="AUN11" s="9"/>
      <c r="AUO11" s="9"/>
      <c r="AUP11" s="9"/>
      <c r="AUQ11" s="9"/>
      <c r="AUR11" s="9"/>
      <c r="AUS11" s="9"/>
      <c r="AUT11" s="9"/>
      <c r="AUU11" s="9"/>
      <c r="AUV11" s="9"/>
      <c r="AUW11" s="9"/>
      <c r="AUX11" s="9"/>
      <c r="AUY11" s="9"/>
      <c r="AUZ11" s="9"/>
      <c r="AVA11" s="9"/>
      <c r="AVB11" s="9"/>
      <c r="AVC11" s="9"/>
      <c r="AVD11" s="9"/>
      <c r="AVE11" s="9"/>
      <c r="AVF11" s="9"/>
      <c r="AVG11" s="9"/>
      <c r="AVH11" s="9"/>
      <c r="AVI11" s="9"/>
      <c r="AVJ11" s="9"/>
      <c r="AVK11" s="9"/>
      <c r="AVL11" s="9"/>
      <c r="AVM11" s="9"/>
      <c r="AVN11" s="9"/>
      <c r="AVO11" s="9"/>
      <c r="AVP11" s="9"/>
      <c r="AVQ11" s="9"/>
      <c r="AVR11" s="9"/>
      <c r="AVS11" s="9"/>
      <c r="AVT11" s="9"/>
      <c r="AVU11" s="9"/>
      <c r="AVV11" s="9"/>
      <c r="AVW11" s="9"/>
      <c r="AVX11" s="9"/>
      <c r="AVY11" s="9"/>
      <c r="AVZ11" s="9"/>
      <c r="AWA11" s="9"/>
      <c r="AWB11" s="9"/>
      <c r="AWC11" s="9"/>
      <c r="AWD11" s="9"/>
      <c r="AWE11" s="9"/>
      <c r="AWF11" s="9"/>
      <c r="AWG11" s="9"/>
      <c r="AWH11" s="9"/>
      <c r="AWI11" s="9"/>
      <c r="AWJ11" s="9"/>
      <c r="AWK11" s="9"/>
      <c r="AWL11" s="9"/>
      <c r="AWM11" s="9"/>
      <c r="AWN11" s="9"/>
      <c r="AWO11" s="9"/>
      <c r="AWP11" s="9"/>
      <c r="AWQ11" s="9"/>
      <c r="AWR11" s="9"/>
      <c r="AWS11" s="9"/>
      <c r="AWT11" s="9"/>
      <c r="AWU11" s="9"/>
      <c r="AWV11" s="9"/>
      <c r="AWW11" s="9"/>
      <c r="AWX11" s="9"/>
      <c r="AWY11" s="9"/>
      <c r="AWZ11" s="9"/>
      <c r="AXA11" s="9"/>
      <c r="AXB11" s="9"/>
      <c r="AXC11" s="9"/>
      <c r="AXD11" s="9"/>
      <c r="AXE11" s="9"/>
      <c r="AXF11" s="9"/>
      <c r="AXG11" s="9"/>
      <c r="AXH11" s="9"/>
      <c r="AXI11" s="9"/>
      <c r="AXJ11" s="9"/>
      <c r="AXK11" s="9"/>
      <c r="AXL11" s="9"/>
      <c r="AXM11" s="9"/>
      <c r="AXN11" s="9"/>
      <c r="AXO11" s="9"/>
      <c r="AXP11" s="9"/>
      <c r="AXQ11" s="9"/>
      <c r="AXR11" s="9"/>
      <c r="AXS11" s="9"/>
      <c r="AXT11" s="9"/>
      <c r="AXU11" s="9"/>
      <c r="AXV11" s="9"/>
      <c r="AXW11" s="9"/>
      <c r="AXX11" s="9"/>
      <c r="AXY11" s="9"/>
      <c r="AXZ11" s="9"/>
      <c r="AYA11" s="9"/>
      <c r="AYB11" s="9"/>
      <c r="AYC11" s="9"/>
      <c r="AYD11" s="9"/>
      <c r="AYE11" s="9"/>
      <c r="AYF11" s="9"/>
      <c r="AYG11" s="9"/>
      <c r="AYH11" s="9"/>
      <c r="AYI11" s="9"/>
      <c r="AYJ11" s="9"/>
      <c r="AYK11" s="9"/>
      <c r="AYL11" s="9"/>
      <c r="AYM11" s="9"/>
      <c r="AYN11" s="9"/>
      <c r="AYO11" s="9"/>
      <c r="AYP11" s="9"/>
      <c r="AYQ11" s="9"/>
      <c r="AYR11" s="9"/>
      <c r="AYS11" s="9"/>
      <c r="AYT11" s="9"/>
      <c r="AYU11" s="9"/>
      <c r="AYV11" s="9"/>
      <c r="AYW11" s="9"/>
      <c r="AYX11" s="9"/>
      <c r="AYY11" s="9"/>
      <c r="AYZ11" s="9"/>
      <c r="AZA11" s="9"/>
      <c r="AZB11" s="9"/>
      <c r="AZC11" s="9"/>
      <c r="AZD11" s="9"/>
      <c r="AZE11" s="9"/>
      <c r="AZF11" s="9"/>
      <c r="AZG11" s="9"/>
      <c r="AZH11" s="9"/>
      <c r="AZI11" s="9"/>
      <c r="AZJ11" s="9"/>
      <c r="AZK11" s="9"/>
      <c r="AZL11" s="9"/>
      <c r="AZM11" s="9"/>
      <c r="AZN11" s="9"/>
      <c r="AZO11" s="9"/>
      <c r="AZP11" s="9"/>
      <c r="AZQ11" s="9"/>
      <c r="AZR11" s="9"/>
      <c r="AZS11" s="9"/>
      <c r="AZT11" s="9"/>
      <c r="AZU11" s="9"/>
      <c r="AZV11" s="9"/>
      <c r="AZW11" s="9"/>
      <c r="AZX11" s="9"/>
      <c r="AZY11" s="9"/>
      <c r="AZZ11" s="9"/>
      <c r="BAA11" s="9"/>
      <c r="BAB11" s="9"/>
      <c r="BAC11" s="9"/>
      <c r="BAD11" s="9"/>
      <c r="BAE11" s="9"/>
      <c r="BAF11" s="9"/>
      <c r="BAG11" s="9"/>
      <c r="BAH11" s="9"/>
      <c r="BAI11" s="9"/>
      <c r="BAJ11" s="9"/>
      <c r="BAK11" s="9"/>
      <c r="BAL11" s="9"/>
      <c r="BAM11" s="9"/>
      <c r="BAN11" s="9"/>
      <c r="BAO11" s="9"/>
      <c r="BAP11" s="9"/>
      <c r="BAQ11" s="9"/>
      <c r="BAR11" s="9"/>
      <c r="BAS11" s="9"/>
      <c r="BAT11" s="9"/>
      <c r="BAU11" s="9"/>
      <c r="BAV11" s="9"/>
      <c r="BAW11" s="9"/>
      <c r="BAX11" s="9"/>
      <c r="BAY11" s="9"/>
      <c r="BAZ11" s="9"/>
      <c r="BBA11" s="9"/>
      <c r="BBB11" s="9"/>
      <c r="BBC11" s="9"/>
      <c r="BBD11" s="9"/>
      <c r="BBE11" s="9"/>
      <c r="BBF11" s="9"/>
      <c r="BBG11" s="9"/>
      <c r="BBH11" s="9"/>
      <c r="BBI11" s="9"/>
      <c r="BBJ11" s="9"/>
      <c r="BBK11" s="9"/>
      <c r="BBL11" s="9"/>
      <c r="BBM11" s="9"/>
      <c r="BBN11" s="9"/>
      <c r="BBO11" s="9"/>
      <c r="BBP11" s="9"/>
      <c r="BBQ11" s="9"/>
      <c r="BBR11" s="9"/>
      <c r="BBS11" s="9"/>
      <c r="BBT11" s="9"/>
      <c r="BBU11" s="9"/>
      <c r="BBV11" s="9"/>
      <c r="BBW11" s="9"/>
      <c r="BBX11" s="9"/>
      <c r="BBY11" s="9"/>
      <c r="BBZ11" s="9"/>
      <c r="BCA11" s="9"/>
      <c r="BCB11" s="9"/>
      <c r="BCC11" s="9"/>
      <c r="BCD11" s="9"/>
      <c r="BCE11" s="9"/>
      <c r="BCF11" s="9"/>
      <c r="BCG11" s="9"/>
      <c r="BCH11" s="9"/>
      <c r="BCI11" s="9"/>
      <c r="BCJ11" s="9"/>
      <c r="BCK11" s="9"/>
      <c r="BCL11" s="9"/>
      <c r="BCM11" s="9"/>
      <c r="BCN11" s="9"/>
      <c r="BCO11" s="9"/>
      <c r="BCP11" s="9"/>
      <c r="BCQ11" s="9"/>
      <c r="BCR11" s="9"/>
      <c r="BCS11" s="9"/>
      <c r="BCT11" s="9"/>
      <c r="BCU11" s="9"/>
      <c r="BCV11" s="9"/>
      <c r="BCW11" s="9"/>
      <c r="BCX11" s="9"/>
      <c r="BCY11" s="9"/>
      <c r="BCZ11" s="9"/>
      <c r="BDA11" s="9"/>
      <c r="BDB11" s="9"/>
      <c r="BDC11" s="9"/>
      <c r="BDD11" s="9"/>
      <c r="BDE11" s="9"/>
      <c r="BDF11" s="9"/>
      <c r="BDG11" s="9"/>
      <c r="BDH11" s="9"/>
      <c r="BDI11" s="9"/>
      <c r="BDJ11" s="9"/>
      <c r="BDK11" s="9"/>
      <c r="BDL11" s="9"/>
      <c r="BDM11" s="9"/>
      <c r="BDN11" s="9"/>
      <c r="BDO11" s="9"/>
      <c r="BDP11" s="9"/>
      <c r="BDQ11" s="9"/>
      <c r="BDR11" s="9"/>
      <c r="BDS11" s="9"/>
      <c r="BDT11" s="9"/>
      <c r="BDU11" s="9"/>
      <c r="BDV11" s="9"/>
      <c r="BDW11" s="9"/>
      <c r="BDX11" s="9"/>
      <c r="BDY11" s="9"/>
      <c r="BDZ11" s="9"/>
      <c r="BEA11" s="9"/>
      <c r="BEB11" s="9"/>
      <c r="BEC11" s="9"/>
      <c r="BED11" s="9"/>
      <c r="BEE11" s="9"/>
      <c r="BEF11" s="9"/>
      <c r="BEG11" s="9"/>
      <c r="BEH11" s="9"/>
      <c r="BEI11" s="9"/>
      <c r="BEJ11" s="9"/>
      <c r="BEK11" s="9"/>
      <c r="BEL11" s="9"/>
      <c r="BEM11" s="9"/>
      <c r="BEN11" s="9"/>
      <c r="BEO11" s="9"/>
      <c r="BEP11" s="9"/>
      <c r="BEQ11" s="9"/>
      <c r="BER11" s="9"/>
      <c r="BES11" s="9"/>
      <c r="BET11" s="9"/>
      <c r="BEU11" s="9"/>
      <c r="BEV11" s="9"/>
      <c r="BEW11" s="9"/>
      <c r="BEX11" s="9"/>
      <c r="BEY11" s="9"/>
      <c r="BEZ11" s="9"/>
      <c r="BFA11" s="9"/>
      <c r="BFB11" s="9"/>
      <c r="BFC11" s="9"/>
      <c r="BFD11" s="9"/>
      <c r="BFE11" s="9"/>
      <c r="BFF11" s="9"/>
      <c r="BFG11" s="9"/>
      <c r="BFH11" s="9"/>
      <c r="BFI11" s="9"/>
      <c r="BFJ11" s="9"/>
      <c r="BFK11" s="9"/>
      <c r="BFL11" s="9"/>
      <c r="BFM11" s="9"/>
      <c r="BFN11" s="9"/>
      <c r="BFO11" s="9"/>
      <c r="BFP11" s="9"/>
      <c r="BFQ11" s="9"/>
      <c r="BFR11" s="9"/>
      <c r="BFS11" s="9"/>
      <c r="BFT11" s="9"/>
      <c r="BFU11" s="9"/>
      <c r="BFV11" s="9"/>
      <c r="BFW11" s="9"/>
      <c r="BFX11" s="9"/>
      <c r="BFY11" s="9"/>
      <c r="BFZ11" s="9"/>
      <c r="BGA11" s="9"/>
      <c r="BGB11" s="9"/>
      <c r="BGC11" s="9"/>
      <c r="BGD11" s="9"/>
      <c r="BGE11" s="9"/>
      <c r="BGF11" s="9"/>
      <c r="BGG11" s="9"/>
      <c r="BGH11" s="9"/>
      <c r="BGI11" s="9"/>
      <c r="BGJ11" s="9"/>
      <c r="BGK11" s="9"/>
      <c r="BGL11" s="9"/>
      <c r="BGM11" s="9"/>
      <c r="BGN11" s="9"/>
      <c r="BGO11" s="9"/>
      <c r="BGP11" s="9"/>
      <c r="BGQ11" s="9"/>
      <c r="BGR11" s="9"/>
      <c r="BGS11" s="9"/>
      <c r="BGT11" s="9"/>
      <c r="BGU11" s="9"/>
      <c r="BGV11" s="9"/>
      <c r="BGW11" s="9"/>
      <c r="BGX11" s="9"/>
      <c r="BGY11" s="9"/>
      <c r="BGZ11" s="9"/>
      <c r="BHA11" s="9"/>
      <c r="BHB11" s="9"/>
      <c r="BHC11" s="9"/>
      <c r="BHD11" s="9"/>
      <c r="BHE11" s="9"/>
      <c r="BHF11" s="9"/>
      <c r="BHG11" s="9"/>
      <c r="BHH11" s="9"/>
      <c r="BHI11" s="9"/>
      <c r="BHJ11" s="9"/>
      <c r="BHK11" s="9"/>
      <c r="BHL11" s="9"/>
      <c r="BHM11" s="9"/>
      <c r="BHN11" s="9"/>
      <c r="BHO11" s="9"/>
      <c r="BHP11" s="9"/>
      <c r="BHQ11" s="9"/>
      <c r="BHR11" s="9"/>
      <c r="BHS11" s="9"/>
      <c r="BHT11" s="9"/>
      <c r="BHU11" s="9"/>
      <c r="BHV11" s="9"/>
      <c r="BHW11" s="9"/>
      <c r="BHX11" s="9"/>
      <c r="BHY11" s="9"/>
      <c r="BHZ11" s="9"/>
      <c r="BIA11" s="9"/>
      <c r="BIB11" s="9"/>
      <c r="BIC11" s="9"/>
      <c r="BID11" s="9"/>
      <c r="BIE11" s="9"/>
      <c r="BIF11" s="9"/>
      <c r="BIG11" s="9"/>
      <c r="BIH11" s="9"/>
      <c r="BII11" s="9"/>
      <c r="BIJ11" s="9"/>
      <c r="BIK11" s="9"/>
      <c r="BIL11" s="9"/>
      <c r="BIM11" s="9"/>
      <c r="BIN11" s="9"/>
      <c r="BIO11" s="9"/>
      <c r="BIP11" s="9"/>
      <c r="BIQ11" s="9"/>
      <c r="BIR11" s="9"/>
      <c r="BIS11" s="9"/>
      <c r="BIT11" s="9"/>
      <c r="BIU11" s="9"/>
      <c r="BIV11" s="9"/>
      <c r="BIW11" s="9"/>
      <c r="BIX11" s="9"/>
      <c r="BIY11" s="9"/>
      <c r="BIZ11" s="9"/>
      <c r="BJA11" s="9"/>
      <c r="BJB11" s="9"/>
      <c r="BJC11" s="9"/>
      <c r="BJD11" s="9"/>
      <c r="BJE11" s="9"/>
      <c r="BJF11" s="9"/>
      <c r="BJG11" s="9"/>
      <c r="BJH11" s="9"/>
      <c r="BJI11" s="9"/>
      <c r="BJJ11" s="9"/>
      <c r="BJK11" s="9"/>
      <c r="BJL11" s="9"/>
      <c r="BJM11" s="9"/>
      <c r="BJN11" s="9"/>
      <c r="BJO11" s="9"/>
      <c r="BJP11" s="9"/>
      <c r="BJQ11" s="9"/>
      <c r="BJR11" s="9"/>
      <c r="BJS11" s="9"/>
      <c r="BJT11" s="9"/>
      <c r="BJU11" s="9"/>
      <c r="BJV11" s="9"/>
      <c r="BJW11" s="9"/>
      <c r="BJX11" s="9"/>
      <c r="BJY11" s="9"/>
      <c r="BJZ11" s="9"/>
      <c r="BKA11" s="9"/>
      <c r="BKB11" s="9"/>
      <c r="BKC11" s="9"/>
      <c r="BKD11" s="9"/>
      <c r="BKE11" s="9"/>
      <c r="BKF11" s="9"/>
      <c r="BKG11" s="9"/>
      <c r="BKH11" s="9"/>
      <c r="BKI11" s="9"/>
      <c r="BKJ11" s="9"/>
      <c r="BKK11" s="9"/>
      <c r="BKL11" s="9"/>
      <c r="BKM11" s="9"/>
      <c r="BKN11" s="9"/>
      <c r="BKO11" s="9"/>
      <c r="BKP11" s="9"/>
      <c r="BKQ11" s="9"/>
      <c r="BKR11" s="9"/>
      <c r="BKS11" s="9"/>
      <c r="BKT11" s="9"/>
      <c r="BKU11" s="9"/>
      <c r="BKV11" s="9"/>
      <c r="BKW11" s="9"/>
      <c r="BKX11" s="9"/>
      <c r="BKY11" s="9"/>
      <c r="BKZ11" s="9"/>
      <c r="BLA11" s="9"/>
      <c r="BLB11" s="9"/>
      <c r="BLC11" s="9"/>
      <c r="BLD11" s="9"/>
      <c r="BLE11" s="9"/>
      <c r="BLF11" s="9"/>
      <c r="BLG11" s="9"/>
      <c r="BLH11" s="9"/>
      <c r="BLI11" s="9"/>
      <c r="BLJ11" s="9"/>
      <c r="BLK11" s="9"/>
      <c r="BLL11" s="9"/>
      <c r="BLM11" s="9"/>
      <c r="BLN11" s="9"/>
      <c r="BLO11" s="9"/>
      <c r="BLP11" s="9"/>
      <c r="BLQ11" s="9"/>
      <c r="BLR11" s="9"/>
      <c r="BLS11" s="9"/>
      <c r="BLT11" s="9"/>
      <c r="BLU11" s="9"/>
      <c r="BLV11" s="9"/>
      <c r="BLW11" s="9"/>
      <c r="BLX11" s="9"/>
      <c r="BLY11" s="9"/>
      <c r="BLZ11" s="9"/>
      <c r="BMA11" s="9"/>
      <c r="BMB11" s="9"/>
      <c r="BMC11" s="9"/>
      <c r="BMD11" s="9"/>
      <c r="BME11" s="9"/>
      <c r="BMF11" s="9"/>
      <c r="BMG11" s="9"/>
      <c r="BMH11" s="9"/>
      <c r="BMI11" s="9"/>
      <c r="BMJ11" s="9"/>
      <c r="BMK11" s="9"/>
      <c r="BML11" s="9"/>
      <c r="BMM11" s="9"/>
      <c r="BMN11" s="9"/>
      <c r="BMO11" s="9"/>
      <c r="BMP11" s="9"/>
      <c r="BMQ11" s="9"/>
      <c r="BMR11" s="9"/>
      <c r="BMS11" s="9"/>
      <c r="BMT11" s="9"/>
      <c r="BMU11" s="9"/>
      <c r="BMV11" s="9"/>
      <c r="BMW11" s="9"/>
      <c r="BMX11" s="9"/>
      <c r="BMY11" s="9"/>
      <c r="BMZ11" s="9"/>
      <c r="BNA11" s="9"/>
      <c r="BNB11" s="9"/>
      <c r="BNC11" s="9"/>
      <c r="BND11" s="9"/>
      <c r="BNE11" s="9"/>
      <c r="BNF11" s="9"/>
      <c r="BNG11" s="9"/>
      <c r="BNH11" s="9"/>
      <c r="BNI11" s="9"/>
      <c r="BNJ11" s="9"/>
      <c r="BNK11" s="9"/>
      <c r="BNL11" s="9"/>
      <c r="BNM11" s="9"/>
      <c r="BNN11" s="9"/>
      <c r="BNO11" s="9"/>
      <c r="BNP11" s="9"/>
      <c r="BNQ11" s="9"/>
      <c r="BNR11" s="9"/>
      <c r="BNS11" s="9"/>
      <c r="BNT11" s="9"/>
      <c r="BNU11" s="9"/>
      <c r="BNV11" s="9"/>
      <c r="BNW11" s="9"/>
      <c r="BNX11" s="9"/>
      <c r="BNY11" s="9"/>
      <c r="BNZ11" s="9"/>
      <c r="BOA11" s="9"/>
      <c r="BOB11" s="9"/>
      <c r="BOC11" s="9"/>
      <c r="BOD11" s="9"/>
      <c r="BOE11" s="9"/>
      <c r="BOF11" s="9"/>
      <c r="BOG11" s="9"/>
      <c r="BOH11" s="9"/>
      <c r="BOI11" s="9"/>
      <c r="BOJ11" s="9"/>
      <c r="BOK11" s="9"/>
      <c r="BOL11" s="9"/>
      <c r="BOM11" s="9"/>
      <c r="BON11" s="9"/>
      <c r="BOO11" s="9"/>
      <c r="BOP11" s="9"/>
      <c r="BOQ11" s="9"/>
      <c r="BOR11" s="9"/>
      <c r="BOS11" s="9"/>
      <c r="BOT11" s="9"/>
      <c r="BOU11" s="9"/>
      <c r="BOV11" s="9"/>
      <c r="BOW11" s="9"/>
      <c r="BOX11" s="9"/>
      <c r="BOY11" s="9"/>
      <c r="BOZ11" s="9"/>
      <c r="BPA11" s="9"/>
      <c r="BPB11" s="9"/>
      <c r="BPC11" s="9"/>
      <c r="BPD11" s="9"/>
      <c r="BPE11" s="9"/>
      <c r="BPF11" s="9"/>
      <c r="BPG11" s="9"/>
      <c r="BPH11" s="9"/>
      <c r="BPI11" s="9"/>
      <c r="BPJ11" s="9"/>
      <c r="BPK11" s="9"/>
      <c r="BPL11" s="9"/>
      <c r="BPM11" s="9"/>
      <c r="BPN11" s="9"/>
      <c r="BPO11" s="9"/>
      <c r="BPP11" s="9"/>
      <c r="BPQ11" s="9"/>
      <c r="BPR11" s="9"/>
      <c r="BPS11" s="9"/>
      <c r="BPT11" s="9"/>
      <c r="BPU11" s="9"/>
      <c r="BPV11" s="9"/>
      <c r="BPW11" s="9"/>
      <c r="BPX11" s="9"/>
      <c r="BPY11" s="9"/>
      <c r="BPZ11" s="9"/>
      <c r="BQA11" s="9"/>
      <c r="BQB11" s="9"/>
      <c r="BQC11" s="9"/>
      <c r="BQD11" s="9"/>
      <c r="BQE11" s="9"/>
      <c r="BQF11" s="9"/>
      <c r="BQG11" s="9"/>
      <c r="BQH11" s="9"/>
      <c r="BQI11" s="9"/>
      <c r="BQJ11" s="9"/>
      <c r="BQK11" s="9"/>
      <c r="BQL11" s="9"/>
      <c r="BQM11" s="9"/>
      <c r="BQN11" s="9"/>
      <c r="BQO11" s="9"/>
      <c r="BQP11" s="9"/>
      <c r="BQQ11" s="9"/>
      <c r="BQR11" s="9"/>
      <c r="BQS11" s="9"/>
      <c r="BQT11" s="9"/>
      <c r="BQU11" s="9"/>
      <c r="BQV11" s="9"/>
      <c r="BQW11" s="9"/>
      <c r="BQX11" s="9"/>
      <c r="BQY11" s="9"/>
      <c r="BQZ11" s="9"/>
      <c r="BRA11" s="9"/>
      <c r="BRB11" s="9"/>
      <c r="BRC11" s="9"/>
      <c r="BRD11" s="9"/>
      <c r="BRE11" s="9"/>
      <c r="BRF11" s="9"/>
      <c r="BRG11" s="9"/>
      <c r="BRH11" s="9"/>
      <c r="BRI11" s="9"/>
      <c r="BRJ11" s="9"/>
      <c r="BRK11" s="9"/>
      <c r="BRL11" s="9"/>
      <c r="BRM11" s="9"/>
      <c r="BRN11" s="9"/>
      <c r="BRO11" s="9"/>
      <c r="BRP11" s="9"/>
      <c r="BRQ11" s="9"/>
      <c r="BRR11" s="9"/>
      <c r="BRS11" s="9"/>
      <c r="BRT11" s="9"/>
      <c r="BRU11" s="9"/>
      <c r="BRV11" s="9"/>
      <c r="BRW11" s="9"/>
      <c r="BRX11" s="9"/>
      <c r="BRY11" s="9"/>
      <c r="BRZ11" s="9"/>
      <c r="BSA11" s="9"/>
      <c r="BSB11" s="9"/>
      <c r="BSC11" s="9"/>
      <c r="BSD11" s="9"/>
      <c r="BSE11" s="9"/>
      <c r="BSF11" s="9"/>
      <c r="BSG11" s="9"/>
      <c r="BSH11" s="9"/>
      <c r="BSI11" s="9"/>
      <c r="BSJ11" s="9"/>
      <c r="BSK11" s="9"/>
      <c r="BSL11" s="9"/>
      <c r="BSM11" s="9"/>
      <c r="BSN11" s="9"/>
      <c r="BSO11" s="9"/>
      <c r="BSP11" s="9"/>
      <c r="BSQ11" s="9"/>
      <c r="BSR11" s="9"/>
      <c r="BSS11" s="9"/>
      <c r="BST11" s="9"/>
      <c r="BSU11" s="9"/>
      <c r="BSV11" s="9"/>
      <c r="BSW11" s="9"/>
      <c r="BSX11" s="9"/>
      <c r="BSY11" s="9"/>
      <c r="BSZ11" s="9"/>
      <c r="BTA11" s="9"/>
      <c r="BTB11" s="9"/>
      <c r="BTC11" s="9"/>
      <c r="BTD11" s="9"/>
      <c r="BTE11" s="9"/>
      <c r="BTF11" s="9"/>
      <c r="BTG11" s="9"/>
      <c r="BTH11" s="9"/>
      <c r="BTI11" s="9"/>
      <c r="BTJ11" s="9"/>
      <c r="BTK11" s="9"/>
      <c r="BTL11" s="9"/>
      <c r="BTM11" s="9"/>
      <c r="BTN11" s="9"/>
      <c r="BTO11" s="9"/>
      <c r="BTP11" s="9"/>
      <c r="BTQ11" s="9"/>
      <c r="BTR11" s="9"/>
      <c r="BTS11" s="9"/>
      <c r="BTT11" s="9"/>
      <c r="BTU11" s="9"/>
      <c r="BTV11" s="9"/>
      <c r="BTW11" s="9"/>
      <c r="BTX11" s="9"/>
      <c r="BTY11" s="9"/>
      <c r="BTZ11" s="9"/>
      <c r="BUA11" s="9"/>
      <c r="BUB11" s="9"/>
      <c r="BUC11" s="9"/>
      <c r="BUD11" s="9"/>
      <c r="BUE11" s="9"/>
      <c r="BUF11" s="9"/>
      <c r="BUG11" s="9"/>
      <c r="BUH11" s="9"/>
      <c r="BUI11" s="9"/>
      <c r="BUJ11" s="9"/>
      <c r="BUK11" s="9"/>
      <c r="BUL11" s="9"/>
      <c r="BUM11" s="9"/>
      <c r="BUN11" s="9"/>
      <c r="BUO11" s="9"/>
      <c r="BUP11" s="9"/>
      <c r="BUQ11" s="9"/>
      <c r="BUR11" s="9"/>
      <c r="BUS11" s="9"/>
      <c r="BUT11" s="9"/>
      <c r="BUU11" s="9"/>
      <c r="BUV11" s="9"/>
      <c r="BUW11" s="9"/>
      <c r="BUX11" s="9"/>
      <c r="BUY11" s="9"/>
      <c r="BUZ11" s="9"/>
      <c r="BVA11" s="9"/>
      <c r="BVB11" s="9"/>
      <c r="BVC11" s="9"/>
      <c r="BVD11" s="9"/>
      <c r="BVE11" s="9"/>
      <c r="BVF11" s="9"/>
      <c r="BVG11" s="9"/>
      <c r="BVH11" s="9"/>
      <c r="BVI11" s="9"/>
      <c r="BVJ11" s="9"/>
      <c r="BVK11" s="9"/>
      <c r="BVL11" s="9"/>
      <c r="BVM11" s="9"/>
      <c r="BVN11" s="9"/>
      <c r="BVO11" s="9"/>
      <c r="BVP11" s="9"/>
      <c r="BVQ11" s="9"/>
      <c r="BVR11" s="9"/>
      <c r="BVS11" s="9"/>
      <c r="BVT11" s="9"/>
      <c r="BVU11" s="9"/>
      <c r="BVV11" s="9"/>
      <c r="BVW11" s="9"/>
      <c r="BVX11" s="9"/>
      <c r="BVY11" s="9"/>
      <c r="BVZ11" s="9"/>
      <c r="BWA11" s="9"/>
      <c r="BWB11" s="9"/>
      <c r="BWC11" s="9"/>
      <c r="BWD11" s="9"/>
      <c r="BWE11" s="9"/>
      <c r="BWF11" s="9"/>
      <c r="BWG11" s="9"/>
      <c r="BWH11" s="9"/>
      <c r="BWI11" s="9"/>
      <c r="BWJ11" s="9"/>
      <c r="BWK11" s="9"/>
      <c r="BWL11" s="9"/>
      <c r="BWM11" s="9"/>
      <c r="BWN11" s="9"/>
      <c r="BWO11" s="9"/>
      <c r="BWP11" s="9"/>
      <c r="BWQ11" s="9"/>
      <c r="BWR11" s="9"/>
      <c r="BWS11" s="9"/>
      <c r="BWT11" s="9"/>
      <c r="BWU11" s="9"/>
      <c r="BWV11" s="9"/>
      <c r="BWW11" s="9"/>
      <c r="BWX11" s="9"/>
      <c r="BWY11" s="9"/>
      <c r="BWZ11" s="9"/>
      <c r="BXA11" s="9"/>
      <c r="BXB11" s="9"/>
      <c r="BXC11" s="9"/>
      <c r="BXD11" s="9"/>
      <c r="BXE11" s="9"/>
      <c r="BXF11" s="9"/>
      <c r="BXG11" s="9"/>
      <c r="BXH11" s="9"/>
      <c r="BXI11" s="9"/>
      <c r="BXJ11" s="9"/>
      <c r="BXK11" s="9"/>
      <c r="BXL11" s="9"/>
      <c r="BXM11" s="9"/>
      <c r="BXN11" s="9"/>
      <c r="BXO11" s="9"/>
      <c r="BXP11" s="9"/>
      <c r="BXQ11" s="9"/>
      <c r="BXR11" s="9"/>
      <c r="BXS11" s="9"/>
      <c r="BXT11" s="9"/>
      <c r="BXU11" s="9"/>
      <c r="BXV11" s="9"/>
      <c r="BXW11" s="9"/>
      <c r="BXX11" s="9"/>
      <c r="BXY11" s="9"/>
      <c r="BXZ11" s="9"/>
      <c r="BYA11" s="9"/>
      <c r="BYB11" s="9"/>
      <c r="BYC11" s="9"/>
      <c r="BYD11" s="9"/>
      <c r="BYE11" s="9"/>
      <c r="BYF11" s="9"/>
      <c r="BYG11" s="9"/>
      <c r="BYH11" s="9"/>
      <c r="BYI11" s="9"/>
      <c r="BYJ11" s="9"/>
      <c r="BYK11" s="9"/>
      <c r="BYL11" s="9"/>
      <c r="BYM11" s="9"/>
      <c r="BYN11" s="9"/>
      <c r="BYO11" s="9"/>
      <c r="BYP11" s="9"/>
      <c r="BYQ11" s="9"/>
      <c r="BYR11" s="9"/>
      <c r="BYS11" s="9"/>
      <c r="BYT11" s="9"/>
      <c r="BYU11" s="9"/>
      <c r="BYV11" s="9"/>
      <c r="BYW11" s="9"/>
      <c r="BYX11" s="9"/>
      <c r="BYY11" s="9"/>
      <c r="BYZ11" s="9"/>
      <c r="BZA11" s="9"/>
      <c r="BZB11" s="9"/>
      <c r="BZC11" s="9"/>
      <c r="BZD11" s="9"/>
      <c r="BZE11" s="9"/>
      <c r="BZF11" s="9"/>
      <c r="BZG11" s="9"/>
      <c r="BZH11" s="9"/>
      <c r="BZI11" s="9"/>
      <c r="BZJ11" s="9"/>
      <c r="BZK11" s="9"/>
      <c r="BZL11" s="9"/>
      <c r="BZM11" s="9"/>
      <c r="BZN11" s="9"/>
      <c r="BZO11" s="9"/>
      <c r="BZP11" s="9"/>
      <c r="BZQ11" s="9"/>
      <c r="BZR11" s="9"/>
      <c r="BZS11" s="9"/>
      <c r="BZT11" s="9"/>
      <c r="BZU11" s="9"/>
      <c r="BZV11" s="9"/>
      <c r="BZW11" s="9"/>
      <c r="BZX11" s="9"/>
      <c r="BZY11" s="9"/>
      <c r="BZZ11" s="9"/>
      <c r="CAA11" s="9"/>
      <c r="CAB11" s="9"/>
      <c r="CAC11" s="9"/>
      <c r="CAD11" s="9"/>
      <c r="CAE11" s="9"/>
      <c r="CAF11" s="9"/>
      <c r="CAG11" s="9"/>
      <c r="CAH11" s="9"/>
      <c r="CAI11" s="9"/>
      <c r="CAJ11" s="9"/>
      <c r="CAK11" s="9"/>
      <c r="CAL11" s="9"/>
      <c r="CAM11" s="9"/>
      <c r="CAN11" s="9"/>
      <c r="CAO11" s="9"/>
      <c r="CAP11" s="9"/>
      <c r="CAQ11" s="9"/>
      <c r="CAR11" s="9"/>
      <c r="CAS11" s="9"/>
      <c r="CAT11" s="9"/>
      <c r="CAU11" s="9"/>
      <c r="CAV11" s="9"/>
      <c r="CAW11" s="9"/>
      <c r="CAX11" s="9"/>
      <c r="CAY11" s="9"/>
      <c r="CAZ11" s="9"/>
      <c r="CBA11" s="9"/>
      <c r="CBB11" s="9"/>
      <c r="CBC11" s="9"/>
      <c r="CBD11" s="9"/>
      <c r="CBE11" s="9"/>
      <c r="CBF11" s="9"/>
      <c r="CBG11" s="9"/>
      <c r="CBH11" s="9"/>
      <c r="CBI11" s="9"/>
      <c r="CBJ11" s="9"/>
      <c r="CBK11" s="9"/>
      <c r="CBL11" s="9"/>
      <c r="CBM11" s="9"/>
      <c r="CBN11" s="9"/>
      <c r="CBO11" s="9"/>
      <c r="CBP11" s="9"/>
      <c r="CBQ11" s="9"/>
      <c r="CBR11" s="9"/>
      <c r="CBS11" s="9"/>
      <c r="CBT11" s="9"/>
      <c r="CBU11" s="9"/>
      <c r="CBV11" s="9"/>
      <c r="CBW11" s="9"/>
      <c r="CBX11" s="9"/>
      <c r="CBY11" s="9"/>
      <c r="CBZ11" s="9"/>
      <c r="CCA11" s="9"/>
      <c r="CCB11" s="9"/>
      <c r="CCC11" s="9"/>
      <c r="CCD11" s="9"/>
      <c r="CCE11" s="9"/>
      <c r="CCF11" s="9"/>
      <c r="CCG11" s="9"/>
      <c r="CCH11" s="9"/>
      <c r="CCI11" s="9"/>
      <c r="CCJ11" s="9"/>
      <c r="CCK11" s="9"/>
      <c r="CCL11" s="9"/>
      <c r="CCM11" s="9"/>
      <c r="CCN11" s="9"/>
      <c r="CCO11" s="9"/>
      <c r="CCP11" s="9"/>
      <c r="CCQ11" s="9"/>
      <c r="CCR11" s="9"/>
      <c r="CCS11" s="9"/>
      <c r="CCT11" s="9"/>
      <c r="CCU11" s="9"/>
      <c r="CCV11" s="9"/>
      <c r="CCW11" s="9"/>
      <c r="CCX11" s="9"/>
      <c r="CCY11" s="9"/>
      <c r="CCZ11" s="9"/>
      <c r="CDA11" s="9"/>
      <c r="CDB11" s="9"/>
      <c r="CDC11" s="9"/>
      <c r="CDD11" s="9"/>
      <c r="CDE11" s="9"/>
      <c r="CDF11" s="9"/>
      <c r="CDG11" s="9"/>
      <c r="CDH11" s="9"/>
      <c r="CDI11" s="9"/>
      <c r="CDJ11" s="9"/>
      <c r="CDK11" s="9"/>
      <c r="CDL11" s="9"/>
      <c r="CDM11" s="9"/>
      <c r="CDN11" s="9"/>
      <c r="CDO11" s="9"/>
      <c r="CDP11" s="9"/>
      <c r="CDQ11" s="9"/>
      <c r="CDR11" s="9"/>
      <c r="CDS11" s="9"/>
      <c r="CDT11" s="9"/>
      <c r="CDU11" s="9"/>
      <c r="CDV11" s="9"/>
      <c r="CDW11" s="9"/>
      <c r="CDX11" s="9"/>
      <c r="CDY11" s="9"/>
      <c r="CDZ11" s="9"/>
      <c r="CEA11" s="9"/>
      <c r="CEB11" s="9"/>
      <c r="CEC11" s="9"/>
      <c r="CED11" s="9"/>
      <c r="CEE11" s="9"/>
      <c r="CEF11" s="9"/>
      <c r="CEG11" s="9"/>
      <c r="CEH11" s="9"/>
      <c r="CEI11" s="9"/>
      <c r="CEJ11" s="9"/>
      <c r="CEK11" s="9"/>
      <c r="CEL11" s="9"/>
      <c r="CEM11" s="9"/>
      <c r="CEN11" s="9"/>
      <c r="CEO11" s="9"/>
      <c r="CEP11" s="9"/>
      <c r="CEQ11" s="9"/>
      <c r="CER11" s="9"/>
      <c r="CES11" s="9"/>
      <c r="CET11" s="9"/>
      <c r="CEU11" s="9"/>
      <c r="CEV11" s="9"/>
      <c r="CEW11" s="9"/>
      <c r="CEX11" s="9"/>
      <c r="CEY11" s="9"/>
      <c r="CEZ11" s="9"/>
      <c r="CFA11" s="9"/>
      <c r="CFB11" s="9"/>
      <c r="CFC11" s="9"/>
      <c r="CFD11" s="9"/>
      <c r="CFE11" s="9"/>
      <c r="CFF11" s="9"/>
      <c r="CFG11" s="9"/>
      <c r="CFH11" s="9"/>
      <c r="CFI11" s="9"/>
      <c r="CFJ11" s="9"/>
      <c r="CFK11" s="9"/>
      <c r="CFL11" s="9"/>
      <c r="CFM11" s="9"/>
      <c r="CFN11" s="9"/>
      <c r="CFO11" s="9"/>
      <c r="CFP11" s="9"/>
      <c r="CFQ11" s="9"/>
      <c r="CFR11" s="9"/>
      <c r="CFS11" s="9"/>
      <c r="CFT11" s="9"/>
      <c r="CFU11" s="9"/>
      <c r="CFV11" s="9"/>
      <c r="CFW11" s="9"/>
      <c r="CFX11" s="9"/>
      <c r="CFY11" s="9"/>
      <c r="CFZ11" s="9"/>
      <c r="CGA11" s="9"/>
      <c r="CGB11" s="9"/>
      <c r="CGC11" s="9"/>
      <c r="CGD11" s="9"/>
      <c r="CGE11" s="9"/>
      <c r="CGF11" s="9"/>
      <c r="CGG11" s="9"/>
      <c r="CGH11" s="9"/>
      <c r="CGI11" s="9"/>
      <c r="CGJ11" s="9"/>
      <c r="CGK11" s="9"/>
      <c r="CGL11" s="9"/>
      <c r="CGM11" s="9"/>
      <c r="CGN11" s="9"/>
      <c r="CGO11" s="9"/>
      <c r="CGP11" s="9"/>
      <c r="CGQ11" s="9"/>
      <c r="CGR11" s="9"/>
      <c r="CGS11" s="9"/>
      <c r="CGT11" s="9"/>
      <c r="CGU11" s="9"/>
      <c r="CGV11" s="9"/>
      <c r="CGW11" s="9"/>
      <c r="CGX11" s="9"/>
      <c r="CGY11" s="9"/>
      <c r="CGZ11" s="9"/>
      <c r="CHA11" s="9"/>
      <c r="CHB11" s="9"/>
      <c r="CHC11" s="9"/>
      <c r="CHD11" s="9"/>
      <c r="CHE11" s="9"/>
      <c r="CHF11" s="9"/>
      <c r="CHG11" s="9"/>
      <c r="CHH11" s="9"/>
      <c r="CHI11" s="9"/>
      <c r="CHJ11" s="9"/>
      <c r="CHK11" s="9"/>
      <c r="CHL11" s="9"/>
      <c r="CHM11" s="9"/>
      <c r="CHN11" s="9"/>
      <c r="CHO11" s="9"/>
      <c r="CHP11" s="9"/>
      <c r="CHQ11" s="9"/>
      <c r="CHR11" s="9"/>
      <c r="CHS11" s="9"/>
      <c r="CHT11" s="9"/>
      <c r="CHU11" s="9"/>
      <c r="CHV11" s="9"/>
      <c r="CHW11" s="9"/>
      <c r="CHX11" s="9"/>
      <c r="CHY11" s="9"/>
      <c r="CHZ11" s="9"/>
      <c r="CIA11" s="9"/>
      <c r="CIB11" s="9"/>
      <c r="CIC11" s="9"/>
      <c r="CID11" s="9"/>
      <c r="CIE11" s="9"/>
      <c r="CIF11" s="9"/>
      <c r="CIG11" s="9"/>
      <c r="CIH11" s="9"/>
      <c r="CII11" s="9"/>
      <c r="CIJ11" s="9"/>
      <c r="CIK11" s="9"/>
      <c r="CIL11" s="9"/>
      <c r="CIM11" s="9"/>
      <c r="CIN11" s="9"/>
      <c r="CIO11" s="9"/>
      <c r="CIP11" s="9"/>
      <c r="CIQ11" s="9"/>
      <c r="CIR11" s="9"/>
      <c r="CIS11" s="9"/>
      <c r="CIT11" s="9"/>
      <c r="CIU11" s="9"/>
      <c r="CIV11" s="9"/>
      <c r="CIW11" s="9"/>
      <c r="CIX11" s="9"/>
      <c r="CIY11" s="9"/>
      <c r="CIZ11" s="9"/>
      <c r="CJA11" s="9"/>
      <c r="CJB11" s="9"/>
      <c r="CJC11" s="9"/>
      <c r="CJD11" s="9"/>
      <c r="CJE11" s="9"/>
      <c r="CJF11" s="9"/>
      <c r="CJG11" s="9"/>
      <c r="CJH11" s="9"/>
      <c r="CJI11" s="9"/>
      <c r="CJJ11" s="9"/>
      <c r="CJK11" s="9"/>
      <c r="CJL11" s="9"/>
      <c r="CJM11" s="9"/>
      <c r="CJN11" s="9"/>
      <c r="CJO11" s="9"/>
      <c r="CJP11" s="9"/>
      <c r="CJQ11" s="9"/>
      <c r="CJR11" s="9"/>
      <c r="CJS11" s="9"/>
      <c r="CJT11" s="9"/>
      <c r="CJU11" s="9"/>
      <c r="CJV11" s="9"/>
      <c r="CJW11" s="9"/>
      <c r="CJX11" s="9"/>
      <c r="CJY11" s="9"/>
      <c r="CJZ11" s="9"/>
      <c r="CKA11" s="9"/>
      <c r="CKB11" s="9"/>
      <c r="CKC11" s="9"/>
      <c r="CKD11" s="9"/>
      <c r="CKE11" s="9"/>
      <c r="CKF11" s="9"/>
      <c r="CKG11" s="9"/>
      <c r="CKH11" s="9"/>
      <c r="CKI11" s="9"/>
      <c r="CKJ11" s="9"/>
      <c r="CKK11" s="9"/>
      <c r="CKL11" s="9"/>
      <c r="CKM11" s="9"/>
      <c r="CKN11" s="9"/>
      <c r="CKO11" s="9"/>
      <c r="CKP11" s="9"/>
      <c r="CKQ11" s="9"/>
      <c r="CKR11" s="9"/>
      <c r="CKS11" s="9"/>
      <c r="CKT11" s="9"/>
      <c r="CKU11" s="9"/>
      <c r="CKV11" s="9"/>
      <c r="CKW11" s="9"/>
      <c r="CKX11" s="9"/>
      <c r="CKY11" s="9"/>
      <c r="CKZ11" s="9"/>
      <c r="CLA11" s="9"/>
      <c r="CLB11" s="9"/>
      <c r="CLC11" s="9"/>
      <c r="CLD11" s="9"/>
      <c r="CLE11" s="9"/>
      <c r="CLF11" s="9"/>
      <c r="CLG11" s="9"/>
      <c r="CLH11" s="9"/>
      <c r="CLI11" s="9"/>
      <c r="CLJ11" s="9"/>
      <c r="CLK11" s="9"/>
      <c r="CLL11" s="9"/>
      <c r="CLM11" s="9"/>
      <c r="CLN11" s="9"/>
      <c r="CLO11" s="9"/>
      <c r="CLP11" s="9"/>
      <c r="CLQ11" s="9"/>
      <c r="CLR11" s="9"/>
      <c r="CLS11" s="9"/>
      <c r="CLT11" s="9"/>
      <c r="CLU11" s="9"/>
      <c r="CLV11" s="9"/>
      <c r="CLW11" s="9"/>
      <c r="CLX11" s="9"/>
      <c r="CLY11" s="9"/>
      <c r="CLZ11" s="9"/>
      <c r="CMA11" s="9"/>
      <c r="CMB11" s="9"/>
      <c r="CMC11" s="9"/>
      <c r="CMD11" s="9"/>
      <c r="CME11" s="9"/>
      <c r="CMF11" s="9"/>
      <c r="CMG11" s="9"/>
      <c r="CMH11" s="9"/>
      <c r="CMI11" s="9"/>
      <c r="CMJ11" s="9"/>
      <c r="CMK11" s="9"/>
      <c r="CML11" s="9"/>
      <c r="CMM11" s="9"/>
      <c r="CMN11" s="9"/>
      <c r="CMO11" s="9"/>
      <c r="CMP11" s="9"/>
      <c r="CMQ11" s="9"/>
      <c r="CMR11" s="9"/>
      <c r="CMS11" s="9"/>
      <c r="CMT11" s="9"/>
      <c r="CMU11" s="9"/>
      <c r="CMV11" s="9"/>
      <c r="CMW11" s="9"/>
      <c r="CMX11" s="9"/>
      <c r="CMY11" s="9"/>
      <c r="CMZ11" s="9"/>
      <c r="CNA11" s="9"/>
      <c r="CNB11" s="9"/>
      <c r="CNC11" s="9"/>
      <c r="CND11" s="9"/>
      <c r="CNE11" s="9"/>
      <c r="CNF11" s="9"/>
      <c r="CNG11" s="9"/>
      <c r="CNH11" s="9"/>
      <c r="CNI11" s="9"/>
      <c r="CNJ11" s="9"/>
      <c r="CNK11" s="9"/>
      <c r="CNL11" s="9"/>
      <c r="CNM11" s="9"/>
      <c r="CNN11" s="9"/>
      <c r="CNO11" s="9"/>
      <c r="CNP11" s="9"/>
      <c r="CNQ11" s="9"/>
      <c r="CNR11" s="9"/>
      <c r="CNS11" s="9"/>
      <c r="CNT11" s="9"/>
      <c r="CNU11" s="9"/>
      <c r="CNV11" s="9"/>
      <c r="CNW11" s="9"/>
      <c r="CNX11" s="9"/>
      <c r="CNY11" s="9"/>
      <c r="CNZ11" s="9"/>
      <c r="COA11" s="9"/>
      <c r="COB11" s="9"/>
      <c r="COC11" s="9"/>
      <c r="COD11" s="9"/>
      <c r="COE11" s="9"/>
      <c r="COF11" s="9"/>
      <c r="COG11" s="9"/>
      <c r="COH11" s="9"/>
      <c r="COI11" s="9"/>
      <c r="COJ11" s="9"/>
      <c r="COK11" s="9"/>
      <c r="COL11" s="9"/>
      <c r="COM11" s="9"/>
      <c r="CON11" s="9"/>
      <c r="COO11" s="9"/>
      <c r="COP11" s="9"/>
      <c r="COQ11" s="9"/>
      <c r="COR11" s="9"/>
      <c r="COS11" s="9"/>
      <c r="COT11" s="9"/>
      <c r="COU11" s="9"/>
      <c r="COV11" s="9"/>
      <c r="COW11" s="9"/>
      <c r="COX11" s="9"/>
      <c r="COY11" s="9"/>
      <c r="COZ11" s="9"/>
      <c r="CPA11" s="9"/>
      <c r="CPB11" s="9"/>
      <c r="CPC11" s="9"/>
      <c r="CPD11" s="9"/>
      <c r="CPE11" s="9"/>
      <c r="CPF11" s="9"/>
      <c r="CPG11" s="9"/>
      <c r="CPH11" s="9"/>
      <c r="CPI11" s="9"/>
      <c r="CPJ11" s="9"/>
      <c r="CPK11" s="9"/>
      <c r="CPL11" s="9"/>
      <c r="CPM11" s="9"/>
      <c r="CPN11" s="9"/>
      <c r="CPO11" s="9"/>
      <c r="CPP11" s="9"/>
      <c r="CPQ11" s="9"/>
      <c r="CPR11" s="9"/>
      <c r="CPS11" s="9"/>
      <c r="CPT11" s="9"/>
      <c r="CPU11" s="9"/>
      <c r="CPV11" s="9"/>
      <c r="CPW11" s="9"/>
      <c r="CPX11" s="9"/>
      <c r="CPY11" s="9"/>
      <c r="CPZ11" s="9"/>
      <c r="CQA11" s="9"/>
      <c r="CQB11" s="9"/>
      <c r="CQC11" s="9"/>
      <c r="CQD11" s="9"/>
      <c r="CQE11" s="9"/>
      <c r="CQF11" s="9"/>
      <c r="CQG11" s="9"/>
      <c r="CQH11" s="9"/>
      <c r="CQI11" s="9"/>
      <c r="CQJ11" s="9"/>
      <c r="CQK11" s="9"/>
      <c r="CQL11" s="9"/>
      <c r="CQM11" s="9"/>
      <c r="CQN11" s="9"/>
      <c r="CQO11" s="9"/>
      <c r="CQP11" s="9"/>
      <c r="CQQ11" s="9"/>
      <c r="CQR11" s="9"/>
      <c r="CQS11" s="9"/>
      <c r="CQT11" s="9"/>
      <c r="CQU11" s="9"/>
      <c r="CQV11" s="9"/>
      <c r="CQW11" s="9"/>
      <c r="CQX11" s="9"/>
      <c r="CQY11" s="9"/>
      <c r="CQZ11" s="9"/>
      <c r="CRA11" s="9"/>
      <c r="CRB11" s="9"/>
      <c r="CRC11" s="9"/>
      <c r="CRD11" s="9"/>
      <c r="CRE11" s="9"/>
      <c r="CRF11" s="9"/>
      <c r="CRG11" s="9"/>
      <c r="CRH11" s="9"/>
      <c r="CRI11" s="9"/>
      <c r="CRJ11" s="9"/>
      <c r="CRK11" s="9"/>
      <c r="CRL11" s="9"/>
      <c r="CRM11" s="9"/>
      <c r="CRN11" s="9"/>
      <c r="CRO11" s="9"/>
      <c r="CRP11" s="9"/>
      <c r="CRQ11" s="9"/>
      <c r="CRR11" s="9"/>
      <c r="CRS11" s="9"/>
      <c r="CRT11" s="9"/>
      <c r="CRU11" s="9"/>
      <c r="CRV11" s="9"/>
      <c r="CRW11" s="9"/>
      <c r="CRX11" s="9"/>
      <c r="CRY11" s="9"/>
      <c r="CRZ11" s="9"/>
      <c r="CSA11" s="9"/>
      <c r="CSB11" s="9"/>
      <c r="CSC11" s="9"/>
      <c r="CSD11" s="9"/>
      <c r="CSE11" s="9"/>
      <c r="CSF11" s="9"/>
      <c r="CSG11" s="9"/>
      <c r="CSH11" s="9"/>
      <c r="CSI11" s="9"/>
      <c r="CSJ11" s="9"/>
      <c r="CSK11" s="9"/>
      <c r="CSL11" s="9"/>
      <c r="CSM11" s="9"/>
      <c r="CSN11" s="9"/>
      <c r="CSO11" s="9"/>
      <c r="CSP11" s="9"/>
      <c r="CSQ11" s="9"/>
      <c r="CSR11" s="9"/>
      <c r="CSS11" s="9"/>
      <c r="CST11" s="9"/>
      <c r="CSU11" s="9"/>
      <c r="CSV11" s="9"/>
      <c r="CSW11" s="9"/>
      <c r="CSX11" s="9"/>
      <c r="CSY11" s="9"/>
      <c r="CSZ11" s="9"/>
      <c r="CTA11" s="9"/>
      <c r="CTB11" s="9"/>
      <c r="CTC11" s="9"/>
      <c r="CTD11" s="9"/>
      <c r="CTE11" s="9"/>
      <c r="CTF11" s="9"/>
      <c r="CTG11" s="9"/>
      <c r="CTH11" s="9"/>
      <c r="CTI11" s="9"/>
      <c r="CTJ11" s="9"/>
      <c r="CTK11" s="9"/>
      <c r="CTL11" s="9"/>
      <c r="CTM11" s="9"/>
      <c r="CTN11" s="9"/>
      <c r="CTO11" s="9"/>
      <c r="CTP11" s="9"/>
      <c r="CTQ11" s="9"/>
      <c r="CTR11" s="9"/>
      <c r="CTS11" s="9"/>
      <c r="CTT11" s="9"/>
      <c r="CTU11" s="9"/>
      <c r="CTV11" s="9"/>
      <c r="CTW11" s="9"/>
      <c r="CTX11" s="9"/>
      <c r="CTY11" s="9"/>
      <c r="CTZ11" s="9"/>
      <c r="CUA11" s="9"/>
      <c r="CUB11" s="9"/>
      <c r="CUC11" s="9"/>
      <c r="CUD11" s="9"/>
      <c r="CUE11" s="9"/>
      <c r="CUF11" s="9"/>
      <c r="CUG11" s="9"/>
      <c r="CUH11" s="9"/>
      <c r="CUI11" s="9"/>
      <c r="CUJ11" s="9"/>
      <c r="CUK11" s="9"/>
      <c r="CUL11" s="9"/>
      <c r="CUM11" s="9"/>
      <c r="CUN11" s="9"/>
      <c r="CUO11" s="9"/>
      <c r="CUP11" s="9"/>
      <c r="CUQ11" s="9"/>
      <c r="CUR11" s="9"/>
      <c r="CUS11" s="9"/>
      <c r="CUT11" s="9"/>
      <c r="CUU11" s="9"/>
      <c r="CUV11" s="9"/>
      <c r="CUW11" s="9"/>
      <c r="CUX11" s="9"/>
      <c r="CUY11" s="9"/>
      <c r="CUZ11" s="9"/>
      <c r="CVA11" s="9"/>
      <c r="CVB11" s="9"/>
      <c r="CVC11" s="9"/>
      <c r="CVD11" s="9"/>
      <c r="CVE11" s="9"/>
      <c r="CVF11" s="9"/>
      <c r="CVG11" s="9"/>
      <c r="CVH11" s="9"/>
      <c r="CVI11" s="9"/>
      <c r="CVJ11" s="9"/>
      <c r="CVK11" s="9"/>
      <c r="CVL11" s="9"/>
      <c r="CVM11" s="9"/>
      <c r="CVN11" s="9"/>
      <c r="CVO11" s="9"/>
      <c r="CVP11" s="9"/>
      <c r="CVQ11" s="9"/>
      <c r="CVR11" s="9"/>
      <c r="CVS11" s="9"/>
      <c r="CVT11" s="9"/>
      <c r="CVU11" s="9"/>
      <c r="CVV11" s="9"/>
      <c r="CVW11" s="9"/>
      <c r="CVX11" s="9"/>
      <c r="CVY11" s="9"/>
      <c r="CVZ11" s="9"/>
      <c r="CWA11" s="9"/>
      <c r="CWB11" s="9"/>
      <c r="CWC11" s="9"/>
      <c r="CWD11" s="9"/>
      <c r="CWE11" s="9"/>
      <c r="CWF11" s="9"/>
      <c r="CWG11" s="9"/>
      <c r="CWH11" s="9"/>
      <c r="CWI11" s="9"/>
      <c r="CWJ11" s="9"/>
      <c r="CWK11" s="9"/>
      <c r="CWL11" s="9"/>
      <c r="CWM11" s="9"/>
      <c r="CWN11" s="9"/>
      <c r="CWO11" s="9"/>
      <c r="CWP11" s="9"/>
      <c r="CWQ11" s="9"/>
      <c r="CWR11" s="9"/>
      <c r="CWS11" s="9"/>
      <c r="CWT11" s="9"/>
      <c r="CWU11" s="9"/>
      <c r="CWV11" s="9"/>
      <c r="CWW11" s="9"/>
      <c r="CWX11" s="9"/>
      <c r="CWY11" s="9"/>
      <c r="CWZ11" s="9"/>
      <c r="CXA11" s="9"/>
      <c r="CXB11" s="9"/>
      <c r="CXC11" s="9"/>
      <c r="CXD11" s="9"/>
      <c r="CXE11" s="9"/>
      <c r="CXF11" s="9"/>
      <c r="CXG11" s="9"/>
      <c r="CXH11" s="9"/>
      <c r="CXI11" s="9"/>
      <c r="CXJ11" s="9"/>
      <c r="CXK11" s="9"/>
      <c r="CXL11" s="9"/>
      <c r="CXM11" s="9"/>
      <c r="CXN11" s="9"/>
      <c r="CXO11" s="9"/>
      <c r="CXP11" s="9"/>
      <c r="CXQ11" s="9"/>
      <c r="CXR11" s="9"/>
      <c r="CXS11" s="9"/>
      <c r="CXT11" s="9"/>
      <c r="CXU11" s="9"/>
      <c r="CXV11" s="9"/>
      <c r="CXW11" s="9"/>
      <c r="CXX11" s="9"/>
      <c r="CXY11" s="9"/>
      <c r="CXZ11" s="9"/>
      <c r="CYA11" s="9"/>
      <c r="CYB11" s="9"/>
      <c r="CYC11" s="9"/>
      <c r="CYD11" s="9"/>
      <c r="CYE11" s="9"/>
      <c r="CYF11" s="9"/>
      <c r="CYG11" s="9"/>
      <c r="CYH11" s="9"/>
      <c r="CYI11" s="9"/>
      <c r="CYJ11" s="9"/>
      <c r="CYK11" s="9"/>
      <c r="CYL11" s="9"/>
      <c r="CYM11" s="9"/>
      <c r="CYN11" s="9"/>
      <c r="CYO11" s="9"/>
      <c r="CYP11" s="9"/>
      <c r="CYQ11" s="9"/>
      <c r="CYR11" s="9"/>
      <c r="CYS11" s="9"/>
      <c r="CYT11" s="9"/>
      <c r="CYU11" s="9"/>
      <c r="CYV11" s="9"/>
      <c r="CYW11" s="9"/>
      <c r="CYX11" s="9"/>
      <c r="CYY11" s="9"/>
      <c r="CYZ11" s="9"/>
      <c r="CZA11" s="9"/>
      <c r="CZB11" s="9"/>
      <c r="CZC11" s="9"/>
      <c r="CZD11" s="9"/>
      <c r="CZE11" s="9"/>
      <c r="CZF11" s="9"/>
      <c r="CZG11" s="9"/>
      <c r="CZH11" s="9"/>
      <c r="CZI11" s="9"/>
      <c r="CZJ11" s="9"/>
      <c r="CZK11" s="9"/>
      <c r="CZL11" s="9"/>
      <c r="CZM11" s="9"/>
      <c r="CZN11" s="9"/>
      <c r="CZO11" s="9"/>
      <c r="CZP11" s="9"/>
      <c r="CZQ11" s="9"/>
      <c r="CZR11" s="9"/>
      <c r="CZS11" s="9"/>
      <c r="CZT11" s="9"/>
      <c r="CZU11" s="9"/>
      <c r="CZV11" s="9"/>
      <c r="CZW11" s="9"/>
      <c r="CZX11" s="9"/>
      <c r="CZY11" s="9"/>
      <c r="CZZ11" s="9"/>
      <c r="DAA11" s="9"/>
      <c r="DAB11" s="9"/>
      <c r="DAC11" s="9"/>
      <c r="DAD11" s="9"/>
      <c r="DAE11" s="9"/>
      <c r="DAF11" s="9"/>
      <c r="DAG11" s="9"/>
      <c r="DAH11" s="9"/>
      <c r="DAI11" s="9"/>
      <c r="DAJ11" s="9"/>
      <c r="DAK11" s="9"/>
      <c r="DAL11" s="9"/>
      <c r="DAM11" s="9"/>
      <c r="DAN11" s="9"/>
      <c r="DAO11" s="9"/>
      <c r="DAP11" s="9"/>
      <c r="DAQ11" s="9"/>
      <c r="DAR11" s="9"/>
      <c r="DAS11" s="9"/>
      <c r="DAT11" s="9"/>
      <c r="DAU11" s="9"/>
      <c r="DAV11" s="9"/>
      <c r="DAW11" s="9"/>
      <c r="DAX11" s="9"/>
      <c r="DAY11" s="9"/>
      <c r="DAZ11" s="9"/>
      <c r="DBA11" s="9"/>
      <c r="DBB11" s="9"/>
      <c r="DBC11" s="9"/>
      <c r="DBD11" s="9"/>
      <c r="DBE11" s="9"/>
      <c r="DBF11" s="9"/>
      <c r="DBG11" s="9"/>
      <c r="DBH11" s="9"/>
      <c r="DBI11" s="9"/>
      <c r="DBJ11" s="9"/>
      <c r="DBK11" s="9"/>
      <c r="DBL11" s="9"/>
      <c r="DBM11" s="9"/>
      <c r="DBN11" s="9"/>
      <c r="DBO11" s="9"/>
      <c r="DBP11" s="9"/>
      <c r="DBQ11" s="9"/>
      <c r="DBR11" s="9"/>
      <c r="DBS11" s="9"/>
      <c r="DBT11" s="9"/>
      <c r="DBU11" s="9"/>
      <c r="DBV11" s="9"/>
      <c r="DBW11" s="9"/>
      <c r="DBX11" s="9"/>
      <c r="DBY11" s="9"/>
      <c r="DBZ11" s="9"/>
      <c r="DCA11" s="9"/>
      <c r="DCB11" s="9"/>
      <c r="DCC11" s="9"/>
      <c r="DCD11" s="9"/>
      <c r="DCE11" s="9"/>
      <c r="DCF11" s="9"/>
      <c r="DCG11" s="9"/>
      <c r="DCH11" s="9"/>
      <c r="DCI11" s="9"/>
      <c r="DCJ11" s="9"/>
      <c r="DCK11" s="9"/>
      <c r="DCL11" s="9"/>
      <c r="DCM11" s="9"/>
      <c r="DCN11" s="9"/>
      <c r="DCO11" s="9"/>
      <c r="DCP11" s="9"/>
      <c r="DCQ11" s="9"/>
      <c r="DCR11" s="9"/>
      <c r="DCS11" s="9"/>
      <c r="DCT11" s="9"/>
      <c r="DCU11" s="9"/>
      <c r="DCV11" s="9"/>
      <c r="DCW11" s="9"/>
      <c r="DCX11" s="9"/>
      <c r="DCY11" s="9"/>
      <c r="DCZ11" s="9"/>
      <c r="DDA11" s="9"/>
      <c r="DDB11" s="9"/>
      <c r="DDC11" s="9"/>
      <c r="DDD11" s="9"/>
      <c r="DDE11" s="9"/>
      <c r="DDF11" s="9"/>
      <c r="DDG11" s="9"/>
      <c r="DDH11" s="9"/>
      <c r="DDI11" s="9"/>
      <c r="DDJ11" s="9"/>
      <c r="DDK11" s="9"/>
      <c r="DDL11" s="9"/>
      <c r="DDM11" s="9"/>
      <c r="DDN11" s="9"/>
      <c r="DDO11" s="9"/>
      <c r="DDP11" s="9"/>
      <c r="DDQ11" s="9"/>
      <c r="DDR11" s="9"/>
      <c r="DDS11" s="9"/>
      <c r="DDT11" s="9"/>
      <c r="DDU11" s="9"/>
      <c r="DDV11" s="9"/>
      <c r="DDW11" s="9"/>
      <c r="DDX11" s="9"/>
      <c r="DDY11" s="9"/>
      <c r="DDZ11" s="9"/>
      <c r="DEA11" s="9"/>
      <c r="DEB11" s="9"/>
      <c r="DEC11" s="9"/>
      <c r="DED11" s="9"/>
      <c r="DEE11" s="9"/>
      <c r="DEF11" s="9"/>
      <c r="DEG11" s="9"/>
      <c r="DEH11" s="9"/>
      <c r="DEI11" s="9"/>
      <c r="DEJ11" s="9"/>
      <c r="DEK11" s="9"/>
      <c r="DEL11" s="9"/>
      <c r="DEM11" s="9"/>
      <c r="DEN11" s="9"/>
      <c r="DEO11" s="9"/>
      <c r="DEP11" s="9"/>
      <c r="DEQ11" s="9"/>
      <c r="DER11" s="9"/>
      <c r="DES11" s="9"/>
      <c r="DET11" s="9"/>
      <c r="DEU11" s="9"/>
      <c r="DEV11" s="9"/>
      <c r="DEW11" s="9"/>
      <c r="DEX11" s="9"/>
      <c r="DEY11" s="9"/>
      <c r="DEZ11" s="9"/>
      <c r="DFA11" s="9"/>
      <c r="DFB11" s="9"/>
      <c r="DFC11" s="9"/>
      <c r="DFD11" s="9"/>
      <c r="DFE11" s="9"/>
      <c r="DFF11" s="9"/>
      <c r="DFG11" s="9"/>
      <c r="DFH11" s="9"/>
      <c r="DFI11" s="9"/>
      <c r="DFJ11" s="9"/>
      <c r="DFK11" s="9"/>
      <c r="DFL11" s="9"/>
      <c r="DFM11" s="9"/>
      <c r="DFN11" s="9"/>
      <c r="DFO11" s="9"/>
      <c r="DFP11" s="9"/>
      <c r="DFQ11" s="9"/>
      <c r="DFR11" s="9"/>
      <c r="DFS11" s="9"/>
      <c r="DFT11" s="9"/>
      <c r="DFU11" s="9"/>
      <c r="DFV11" s="9"/>
      <c r="DFW11" s="9"/>
      <c r="DFX11" s="9"/>
      <c r="DFY11" s="9"/>
      <c r="DFZ11" s="9"/>
      <c r="DGA11" s="9"/>
      <c r="DGB11" s="9"/>
      <c r="DGC11" s="9"/>
      <c r="DGD11" s="9"/>
      <c r="DGE11" s="9"/>
      <c r="DGF11" s="9"/>
      <c r="DGG11" s="9"/>
      <c r="DGH11" s="9"/>
      <c r="DGI11" s="9"/>
      <c r="DGJ11" s="9"/>
      <c r="DGK11" s="9"/>
      <c r="DGL11" s="9"/>
      <c r="DGM11" s="9"/>
      <c r="DGN11" s="9"/>
      <c r="DGO11" s="9"/>
      <c r="DGP11" s="9"/>
      <c r="DGQ11" s="9"/>
      <c r="DGR11" s="9"/>
      <c r="DGS11" s="9"/>
      <c r="DGT11" s="9"/>
      <c r="DGU11" s="9"/>
      <c r="DGV11" s="9"/>
      <c r="DGW11" s="9"/>
      <c r="DGX11" s="9"/>
      <c r="DGY11" s="9"/>
      <c r="DGZ11" s="9"/>
      <c r="DHA11" s="9"/>
      <c r="DHB11" s="9"/>
      <c r="DHC11" s="9"/>
      <c r="DHD11" s="9"/>
      <c r="DHE11" s="9"/>
      <c r="DHF11" s="9"/>
      <c r="DHG11" s="9"/>
      <c r="DHH11" s="9"/>
      <c r="DHI11" s="9"/>
      <c r="DHJ11" s="9"/>
      <c r="DHK11" s="9"/>
      <c r="DHL11" s="9"/>
      <c r="DHM11" s="9"/>
      <c r="DHN11" s="9"/>
      <c r="DHO11" s="9"/>
      <c r="DHP11" s="9"/>
      <c r="DHQ11" s="9"/>
      <c r="DHR11" s="9"/>
      <c r="DHS11" s="9"/>
      <c r="DHT11" s="9"/>
      <c r="DHU11" s="9"/>
      <c r="DHV11" s="9"/>
      <c r="DHW11" s="9"/>
      <c r="DHX11" s="9"/>
      <c r="DHY11" s="9"/>
      <c r="DHZ11" s="9"/>
      <c r="DIA11" s="9"/>
      <c r="DIB11" s="9"/>
      <c r="DIC11" s="9"/>
      <c r="DID11" s="9"/>
      <c r="DIE11" s="9"/>
      <c r="DIF11" s="9"/>
      <c r="DIG11" s="9"/>
      <c r="DIH11" s="9"/>
      <c r="DII11" s="9"/>
      <c r="DIJ11" s="9"/>
      <c r="DIK11" s="9"/>
      <c r="DIL11" s="9"/>
      <c r="DIM11" s="9"/>
      <c r="DIN11" s="9"/>
      <c r="DIO11" s="9"/>
      <c r="DIP11" s="9"/>
      <c r="DIQ11" s="9"/>
      <c r="DIR11" s="9"/>
      <c r="DIS11" s="9"/>
      <c r="DIT11" s="9"/>
      <c r="DIU11" s="9"/>
      <c r="DIV11" s="9"/>
      <c r="DIW11" s="9"/>
      <c r="DIX11" s="9"/>
      <c r="DIY11" s="9"/>
      <c r="DIZ11" s="9"/>
      <c r="DJA11" s="9"/>
      <c r="DJB11" s="9"/>
      <c r="DJC11" s="9"/>
      <c r="DJD11" s="9"/>
      <c r="DJE11" s="9"/>
      <c r="DJF11" s="9"/>
      <c r="DJG11" s="9"/>
      <c r="DJH11" s="9"/>
      <c r="DJI11" s="9"/>
      <c r="DJJ11" s="9"/>
      <c r="DJK11" s="9"/>
      <c r="DJL11" s="9"/>
      <c r="DJM11" s="9"/>
      <c r="DJN11" s="9"/>
      <c r="DJO11" s="9"/>
      <c r="DJP11" s="9"/>
      <c r="DJQ11" s="9"/>
      <c r="DJR11" s="9"/>
      <c r="DJS11" s="9"/>
      <c r="DJT11" s="9"/>
      <c r="DJU11" s="9"/>
      <c r="DJV11" s="9"/>
      <c r="DJW11" s="9"/>
      <c r="DJX11" s="9"/>
      <c r="DJY11" s="9"/>
      <c r="DJZ11" s="9"/>
      <c r="DKA11" s="9"/>
      <c r="DKB11" s="9"/>
      <c r="DKC11" s="9"/>
      <c r="DKD11" s="9"/>
      <c r="DKE11" s="9"/>
      <c r="DKF11" s="9"/>
      <c r="DKG11" s="9"/>
      <c r="DKH11" s="9"/>
      <c r="DKI11" s="9"/>
      <c r="DKJ11" s="9"/>
      <c r="DKK11" s="9"/>
      <c r="DKL11" s="9"/>
      <c r="DKM11" s="9"/>
      <c r="DKN11" s="9"/>
      <c r="DKO11" s="9"/>
      <c r="DKP11" s="9"/>
      <c r="DKQ11" s="9"/>
      <c r="DKR11" s="9"/>
      <c r="DKS11" s="9"/>
      <c r="DKT11" s="9"/>
      <c r="DKU11" s="9"/>
      <c r="DKV11" s="9"/>
      <c r="DKW11" s="9"/>
      <c r="DKX11" s="9"/>
      <c r="DKY11" s="9"/>
      <c r="DKZ11" s="9"/>
      <c r="DLA11" s="9"/>
      <c r="DLB11" s="9"/>
      <c r="DLC11" s="9"/>
      <c r="DLD11" s="9"/>
      <c r="DLE11" s="9"/>
      <c r="DLF11" s="9"/>
      <c r="DLG11" s="9"/>
      <c r="DLH11" s="9"/>
      <c r="DLI11" s="9"/>
      <c r="DLJ11" s="9"/>
      <c r="DLK11" s="9"/>
      <c r="DLL11" s="9"/>
      <c r="DLM11" s="9"/>
      <c r="DLN11" s="9"/>
      <c r="DLO11" s="9"/>
      <c r="DLP11" s="9"/>
      <c r="DLQ11" s="9"/>
      <c r="DLR11" s="9"/>
      <c r="DLS11" s="9"/>
      <c r="DLT11" s="9"/>
      <c r="DLU11" s="9"/>
      <c r="DLV11" s="9"/>
      <c r="DLW11" s="9"/>
      <c r="DLX11" s="9"/>
      <c r="DLY11" s="9"/>
      <c r="DLZ11" s="9"/>
      <c r="DMA11" s="9"/>
      <c r="DMB11" s="9"/>
      <c r="DMC11" s="9"/>
      <c r="DMD11" s="9"/>
      <c r="DME11" s="9"/>
      <c r="DMF11" s="9"/>
      <c r="DMG11" s="9"/>
      <c r="DMH11" s="9"/>
      <c r="DMI11" s="9"/>
      <c r="DMJ11" s="9"/>
      <c r="DMK11" s="9"/>
      <c r="DML11" s="9"/>
      <c r="DMM11" s="9"/>
      <c r="DMN11" s="9"/>
      <c r="DMO11" s="9"/>
      <c r="DMP11" s="9"/>
      <c r="DMQ11" s="9"/>
      <c r="DMR11" s="9"/>
      <c r="DMS11" s="9"/>
      <c r="DMT11" s="9"/>
      <c r="DMU11" s="9"/>
      <c r="DMV11" s="9"/>
      <c r="DMW11" s="9"/>
      <c r="DMX11" s="9"/>
      <c r="DMY11" s="9"/>
      <c r="DMZ11" s="9"/>
      <c r="DNA11" s="9"/>
      <c r="DNB11" s="9"/>
      <c r="DNC11" s="9"/>
      <c r="DND11" s="9"/>
      <c r="DNE11" s="9"/>
      <c r="DNF11" s="9"/>
      <c r="DNG11" s="9"/>
      <c r="DNH11" s="9"/>
      <c r="DNI11" s="9"/>
      <c r="DNJ11" s="9"/>
      <c r="DNK11" s="9"/>
      <c r="DNL11" s="9"/>
      <c r="DNM11" s="9"/>
      <c r="DNN11" s="9"/>
      <c r="DNO11" s="9"/>
      <c r="DNP11" s="9"/>
      <c r="DNQ11" s="9"/>
      <c r="DNR11" s="9"/>
      <c r="DNS11" s="9"/>
      <c r="DNT11" s="9"/>
      <c r="DNU11" s="9"/>
      <c r="DNV11" s="9"/>
      <c r="DNW11" s="9"/>
      <c r="DNX11" s="9"/>
      <c r="DNY11" s="9"/>
      <c r="DNZ11" s="9"/>
      <c r="DOA11" s="9"/>
      <c r="DOB11" s="9"/>
      <c r="DOC11" s="9"/>
      <c r="DOD11" s="9"/>
      <c r="DOE11" s="9"/>
      <c r="DOF11" s="9"/>
      <c r="DOG11" s="9"/>
      <c r="DOH11" s="9"/>
      <c r="DOI11" s="9"/>
      <c r="DOJ11" s="9"/>
      <c r="DOK11" s="9"/>
      <c r="DOL11" s="9"/>
      <c r="DOM11" s="9"/>
      <c r="DON11" s="9"/>
      <c r="DOO11" s="9"/>
      <c r="DOP11" s="9"/>
      <c r="DOQ11" s="9"/>
      <c r="DOR11" s="9"/>
      <c r="DOS11" s="9"/>
      <c r="DOT11" s="9"/>
      <c r="DOU11" s="9"/>
      <c r="DOV11" s="9"/>
      <c r="DOW11" s="9"/>
      <c r="DOX11" s="9"/>
      <c r="DOY11" s="9"/>
      <c r="DOZ11" s="9"/>
      <c r="DPA11" s="9"/>
      <c r="DPB11" s="9"/>
      <c r="DPC11" s="9"/>
      <c r="DPD11" s="9"/>
      <c r="DPE11" s="9"/>
      <c r="DPF11" s="9"/>
      <c r="DPG11" s="9"/>
      <c r="DPH11" s="9"/>
      <c r="DPI11" s="9"/>
      <c r="DPJ11" s="9"/>
      <c r="DPK11" s="9"/>
      <c r="DPL11" s="9"/>
      <c r="DPM11" s="9"/>
      <c r="DPN11" s="9"/>
      <c r="DPO11" s="9"/>
      <c r="DPP11" s="9"/>
      <c r="DPQ11" s="9"/>
      <c r="DPR11" s="9"/>
      <c r="DPS11" s="9"/>
      <c r="DPT11" s="9"/>
      <c r="DPU11" s="9"/>
      <c r="DPV11" s="9"/>
      <c r="DPW11" s="9"/>
      <c r="DPX11" s="9"/>
      <c r="DPY11" s="9"/>
      <c r="DPZ11" s="9"/>
      <c r="DQA11" s="9"/>
      <c r="DQB11" s="9"/>
      <c r="DQC11" s="9"/>
      <c r="DQD11" s="9"/>
      <c r="DQE11" s="9"/>
      <c r="DQF11" s="9"/>
      <c r="DQG11" s="9"/>
      <c r="DQH11" s="9"/>
      <c r="DQI11" s="9"/>
      <c r="DQJ11" s="9"/>
      <c r="DQK11" s="9"/>
      <c r="DQL11" s="9"/>
      <c r="DQM11" s="9"/>
      <c r="DQN11" s="9"/>
      <c r="DQO11" s="9"/>
      <c r="DQP11" s="9"/>
      <c r="DQQ11" s="9"/>
      <c r="DQR11" s="9"/>
      <c r="DQS11" s="9"/>
      <c r="DQT11" s="9"/>
      <c r="DQU11" s="9"/>
      <c r="DQV11" s="9"/>
      <c r="DQW11" s="9"/>
      <c r="DQX11" s="9"/>
      <c r="DQY11" s="9"/>
      <c r="DQZ11" s="9"/>
      <c r="DRA11" s="9"/>
      <c r="DRB11" s="9"/>
      <c r="DRC11" s="9"/>
      <c r="DRD11" s="9"/>
      <c r="DRE11" s="9"/>
      <c r="DRF11" s="9"/>
      <c r="DRG11" s="9"/>
      <c r="DRH11" s="9"/>
      <c r="DRI11" s="9"/>
      <c r="DRJ11" s="9"/>
      <c r="DRK11" s="9"/>
      <c r="DRL11" s="9"/>
      <c r="DRM11" s="9"/>
      <c r="DRN11" s="9"/>
      <c r="DRO11" s="9"/>
      <c r="DRP11" s="9"/>
      <c r="DRQ11" s="9"/>
      <c r="DRR11" s="9"/>
      <c r="DRS11" s="9"/>
      <c r="DRT11" s="9"/>
      <c r="DRU11" s="9"/>
      <c r="DRV11" s="9"/>
      <c r="DRW11" s="9"/>
      <c r="DRX11" s="9"/>
      <c r="DRY11" s="9"/>
      <c r="DRZ11" s="9"/>
      <c r="DSA11" s="9"/>
      <c r="DSB11" s="9"/>
      <c r="DSC11" s="9"/>
      <c r="DSD11" s="9"/>
      <c r="DSE11" s="9"/>
      <c r="DSF11" s="9"/>
      <c r="DSG11" s="9"/>
      <c r="DSH11" s="9"/>
      <c r="DSI11" s="9"/>
      <c r="DSJ11" s="9"/>
      <c r="DSK11" s="9"/>
      <c r="DSL11" s="9"/>
      <c r="DSM11" s="9"/>
      <c r="DSN11" s="9"/>
      <c r="DSO11" s="9"/>
      <c r="DSP11" s="9"/>
      <c r="DSQ11" s="9"/>
      <c r="DSR11" s="9"/>
      <c r="DSS11" s="9"/>
      <c r="DST11" s="9"/>
      <c r="DSU11" s="9"/>
      <c r="DSV11" s="9"/>
      <c r="DSW11" s="9"/>
      <c r="DSX11" s="9"/>
      <c r="DSY11" s="9"/>
      <c r="DSZ11" s="9"/>
      <c r="DTA11" s="9"/>
      <c r="DTB11" s="9"/>
      <c r="DTC11" s="9"/>
      <c r="DTD11" s="9"/>
      <c r="DTE11" s="9"/>
      <c r="DTF11" s="9"/>
      <c r="DTG11" s="9"/>
      <c r="DTH11" s="9"/>
      <c r="DTI11" s="9"/>
      <c r="DTJ11" s="9"/>
      <c r="DTK11" s="9"/>
      <c r="DTL11" s="9"/>
      <c r="DTM11" s="9"/>
      <c r="DTN11" s="9"/>
      <c r="DTO11" s="9"/>
      <c r="DTP11" s="9"/>
      <c r="DTQ11" s="9"/>
      <c r="DTR11" s="9"/>
      <c r="DTS11" s="9"/>
      <c r="DTT11" s="9"/>
      <c r="DTU11" s="9"/>
      <c r="DTV11" s="9"/>
      <c r="DTW11" s="9"/>
      <c r="DTX11" s="9"/>
      <c r="DTY11" s="9"/>
      <c r="DTZ11" s="9"/>
      <c r="DUA11" s="9"/>
      <c r="DUB11" s="9"/>
      <c r="DUC11" s="9"/>
      <c r="DUD11" s="9"/>
      <c r="DUE11" s="9"/>
      <c r="DUF11" s="9"/>
      <c r="DUG11" s="9"/>
      <c r="DUH11" s="9"/>
      <c r="DUI11" s="9"/>
      <c r="DUJ11" s="9"/>
      <c r="DUK11" s="9"/>
      <c r="DUL11" s="9"/>
      <c r="DUM11" s="9"/>
      <c r="DUN11" s="9"/>
      <c r="DUO11" s="9"/>
      <c r="DUP11" s="9"/>
      <c r="DUQ11" s="9"/>
      <c r="DUR11" s="9"/>
      <c r="DUS11" s="9"/>
      <c r="DUT11" s="9"/>
      <c r="DUU11" s="9"/>
      <c r="DUV11" s="9"/>
      <c r="DUW11" s="9"/>
      <c r="DUX11" s="9"/>
      <c r="DUY11" s="9"/>
      <c r="DUZ11" s="9"/>
      <c r="DVA11" s="9"/>
      <c r="DVB11" s="9"/>
      <c r="DVC11" s="9"/>
      <c r="DVD11" s="9"/>
      <c r="DVE11" s="9"/>
      <c r="DVF11" s="9"/>
      <c r="DVG11" s="9"/>
      <c r="DVH11" s="9"/>
      <c r="DVI11" s="9"/>
      <c r="DVJ11" s="9"/>
      <c r="DVK11" s="9"/>
      <c r="DVL11" s="9"/>
      <c r="DVM11" s="9"/>
      <c r="DVN11" s="9"/>
      <c r="DVO11" s="9"/>
      <c r="DVP11" s="9"/>
      <c r="DVQ11" s="9"/>
      <c r="DVR11" s="9"/>
      <c r="DVS11" s="9"/>
      <c r="DVT11" s="9"/>
      <c r="DVU11" s="9"/>
      <c r="DVV11" s="9"/>
      <c r="DVW11" s="9"/>
      <c r="DVX11" s="9"/>
      <c r="DVY11" s="9"/>
      <c r="DVZ11" s="9"/>
      <c r="DWA11" s="9"/>
      <c r="DWB11" s="9"/>
      <c r="DWC11" s="9"/>
      <c r="DWD11" s="9"/>
      <c r="DWE11" s="9"/>
      <c r="DWF11" s="9"/>
      <c r="DWG11" s="9"/>
      <c r="DWH11" s="9"/>
      <c r="DWI11" s="9"/>
      <c r="DWJ11" s="9"/>
      <c r="DWK11" s="9"/>
      <c r="DWL11" s="9"/>
      <c r="DWM11" s="9"/>
      <c r="DWN11" s="9"/>
      <c r="DWO11" s="9"/>
      <c r="DWP11" s="9"/>
      <c r="DWQ11" s="9"/>
      <c r="DWR11" s="9"/>
      <c r="DWS11" s="9"/>
      <c r="DWT11" s="9"/>
      <c r="DWU11" s="9"/>
      <c r="DWV11" s="9"/>
      <c r="DWW11" s="9"/>
      <c r="DWX11" s="9"/>
      <c r="DWY11" s="9"/>
      <c r="DWZ11" s="9"/>
      <c r="DXA11" s="9"/>
      <c r="DXB11" s="9"/>
      <c r="DXC11" s="9"/>
      <c r="DXD11" s="9"/>
      <c r="DXE11" s="9"/>
      <c r="DXF11" s="9"/>
      <c r="DXG11" s="9"/>
      <c r="DXH11" s="9"/>
      <c r="DXI11" s="9"/>
      <c r="DXJ11" s="9"/>
      <c r="DXK11" s="9"/>
      <c r="DXL11" s="9"/>
      <c r="DXM11" s="9"/>
      <c r="DXN11" s="9"/>
      <c r="DXO11" s="9"/>
      <c r="DXP11" s="9"/>
      <c r="DXQ11" s="9"/>
      <c r="DXR11" s="9"/>
      <c r="DXS11" s="9"/>
      <c r="DXT11" s="9"/>
      <c r="DXU11" s="9"/>
      <c r="DXV11" s="9"/>
      <c r="DXW11" s="9"/>
      <c r="DXX11" s="9"/>
      <c r="DXY11" s="9"/>
      <c r="DXZ11" s="9"/>
      <c r="DYA11" s="9"/>
      <c r="DYB11" s="9"/>
      <c r="DYC11" s="9"/>
      <c r="DYD11" s="9"/>
      <c r="DYE11" s="9"/>
      <c r="DYF11" s="9"/>
      <c r="DYG11" s="9"/>
      <c r="DYH11" s="9"/>
      <c r="DYI11" s="9"/>
      <c r="DYJ11" s="9"/>
      <c r="DYK11" s="9"/>
      <c r="DYL11" s="9"/>
      <c r="DYM11" s="9"/>
      <c r="DYN11" s="9"/>
      <c r="DYO11" s="9"/>
      <c r="DYP11" s="9"/>
      <c r="DYQ11" s="9"/>
      <c r="DYR11" s="9"/>
      <c r="DYS11" s="9"/>
      <c r="DYT11" s="9"/>
      <c r="DYU11" s="9"/>
      <c r="DYV11" s="9"/>
      <c r="DYW11" s="9"/>
      <c r="DYX11" s="9"/>
      <c r="DYY11" s="9"/>
      <c r="DYZ11" s="9"/>
      <c r="DZA11" s="9"/>
      <c r="DZB11" s="9"/>
      <c r="DZC11" s="9"/>
      <c r="DZD11" s="9"/>
      <c r="DZE11" s="9"/>
      <c r="DZF11" s="9"/>
      <c r="DZG11" s="9"/>
      <c r="DZH11" s="9"/>
      <c r="DZI11" s="9"/>
      <c r="DZJ11" s="9"/>
      <c r="DZK11" s="9"/>
      <c r="DZL11" s="9"/>
      <c r="DZM11" s="9"/>
      <c r="DZN11" s="9"/>
      <c r="DZO11" s="9"/>
      <c r="DZP11" s="9"/>
      <c r="DZQ11" s="9"/>
      <c r="DZR11" s="9"/>
      <c r="DZS11" s="9"/>
      <c r="DZT11" s="9"/>
      <c r="DZU11" s="9"/>
      <c r="DZV11" s="9"/>
      <c r="DZW11" s="9"/>
      <c r="DZX11" s="9"/>
      <c r="DZY11" s="9"/>
      <c r="DZZ11" s="9"/>
      <c r="EAA11" s="9"/>
      <c r="EAB11" s="9"/>
      <c r="EAC11" s="9"/>
      <c r="EAD11" s="9"/>
      <c r="EAE11" s="9"/>
      <c r="EAF11" s="9"/>
      <c r="EAG11" s="9"/>
      <c r="EAH11" s="9"/>
      <c r="EAI11" s="9"/>
      <c r="EAJ11" s="9"/>
      <c r="EAK11" s="9"/>
      <c r="EAL11" s="9"/>
      <c r="EAM11" s="9"/>
      <c r="EAN11" s="9"/>
      <c r="EAO11" s="9"/>
      <c r="EAP11" s="9"/>
      <c r="EAQ11" s="9"/>
      <c r="EAR11" s="9"/>
      <c r="EAS11" s="9"/>
      <c r="EAT11" s="9"/>
      <c r="EAU11" s="9"/>
      <c r="EAV11" s="9"/>
      <c r="EAW11" s="9"/>
      <c r="EAX11" s="9"/>
      <c r="EAY11" s="9"/>
      <c r="EAZ11" s="9"/>
      <c r="EBA11" s="9"/>
      <c r="EBB11" s="9"/>
      <c r="EBC11" s="9"/>
      <c r="EBD11" s="9"/>
      <c r="EBE11" s="9"/>
      <c r="EBF11" s="9"/>
      <c r="EBG11" s="9"/>
      <c r="EBH11" s="9"/>
      <c r="EBI11" s="9"/>
      <c r="EBJ11" s="9"/>
      <c r="EBK11" s="9"/>
      <c r="EBL11" s="9"/>
      <c r="EBM11" s="9"/>
      <c r="EBN11" s="9"/>
      <c r="EBO11" s="9"/>
      <c r="EBP11" s="9"/>
      <c r="EBQ11" s="9"/>
      <c r="EBR11" s="9"/>
      <c r="EBS11" s="9"/>
      <c r="EBT11" s="9"/>
      <c r="EBU11" s="9"/>
      <c r="EBV11" s="9"/>
      <c r="EBW11" s="9"/>
      <c r="EBX11" s="9"/>
      <c r="EBY11" s="9"/>
      <c r="EBZ11" s="9"/>
      <c r="ECA11" s="9"/>
      <c r="ECB11" s="9"/>
      <c r="ECC11" s="9"/>
      <c r="ECD11" s="9"/>
      <c r="ECE11" s="9"/>
      <c r="ECF11" s="9"/>
      <c r="ECG11" s="9"/>
      <c r="ECH11" s="9"/>
      <c r="ECI11" s="9"/>
      <c r="ECJ11" s="9"/>
      <c r="ECK11" s="9"/>
      <c r="ECL11" s="9"/>
      <c r="ECM11" s="9"/>
      <c r="ECN11" s="9"/>
      <c r="ECO11" s="9"/>
      <c r="ECP11" s="9"/>
      <c r="ECQ11" s="9"/>
      <c r="ECR11" s="9"/>
      <c r="ECS11" s="9"/>
      <c r="ECT11" s="9"/>
      <c r="ECU11" s="9"/>
      <c r="ECV11" s="9"/>
      <c r="ECW11" s="9"/>
      <c r="ECX11" s="9"/>
      <c r="ECY11" s="9"/>
      <c r="ECZ11" s="9"/>
      <c r="EDA11" s="9"/>
      <c r="EDB11" s="9"/>
      <c r="EDC11" s="9"/>
      <c r="EDD11" s="9"/>
      <c r="EDE11" s="9"/>
      <c r="EDF11" s="9"/>
      <c r="EDG11" s="9"/>
      <c r="EDH11" s="9"/>
      <c r="EDI11" s="9"/>
      <c r="EDJ11" s="9"/>
      <c r="EDK11" s="9"/>
      <c r="EDL11" s="9"/>
      <c r="EDM11" s="9"/>
      <c r="EDN11" s="9"/>
      <c r="EDO11" s="9"/>
      <c r="EDP11" s="9"/>
      <c r="EDQ11" s="9"/>
      <c r="EDR11" s="9"/>
      <c r="EDS11" s="9"/>
      <c r="EDT11" s="9"/>
      <c r="EDU11" s="9"/>
      <c r="EDV11" s="9"/>
      <c r="EDW11" s="9"/>
      <c r="EDX11" s="9"/>
      <c r="EDY11" s="9"/>
      <c r="EDZ11" s="9"/>
      <c r="EEA11" s="9"/>
      <c r="EEB11" s="9"/>
      <c r="EEC11" s="9"/>
      <c r="EED11" s="9"/>
      <c r="EEE11" s="9"/>
      <c r="EEF11" s="9"/>
      <c r="EEG11" s="9"/>
      <c r="EEH11" s="9"/>
      <c r="EEI11" s="9"/>
      <c r="EEJ11" s="9"/>
      <c r="EEK11" s="9"/>
      <c r="EEL11" s="9"/>
      <c r="EEM11" s="9"/>
      <c r="EEN11" s="9"/>
      <c r="EEO11" s="9"/>
      <c r="EEP11" s="9"/>
      <c r="EEQ11" s="9"/>
      <c r="EER11" s="9"/>
      <c r="EES11" s="9"/>
      <c r="EET11" s="9"/>
      <c r="EEU11" s="9"/>
      <c r="EEV11" s="9"/>
      <c r="EEW11" s="9"/>
      <c r="EEX11" s="9"/>
      <c r="EEY11" s="9"/>
      <c r="EEZ11" s="9"/>
      <c r="EFA11" s="9"/>
      <c r="EFB11" s="9"/>
      <c r="EFC11" s="9"/>
      <c r="EFD11" s="9"/>
      <c r="EFE11" s="9"/>
      <c r="EFF11" s="9"/>
      <c r="EFG11" s="9"/>
      <c r="EFH11" s="9"/>
      <c r="EFI11" s="9"/>
      <c r="EFJ11" s="9"/>
      <c r="EFK11" s="9"/>
      <c r="EFL11" s="9"/>
      <c r="EFM11" s="9"/>
      <c r="EFN11" s="9"/>
      <c r="EFO11" s="9"/>
      <c r="EFP11" s="9"/>
      <c r="EFQ11" s="9"/>
      <c r="EFR11" s="9"/>
      <c r="EFS11" s="9"/>
      <c r="EFT11" s="9"/>
      <c r="EFU11" s="9"/>
      <c r="EFV11" s="9"/>
      <c r="EFW11" s="9"/>
      <c r="EFX11" s="9"/>
      <c r="EFY11" s="9"/>
      <c r="EFZ11" s="9"/>
      <c r="EGA11" s="9"/>
      <c r="EGB11" s="9"/>
      <c r="EGC11" s="9"/>
      <c r="EGD11" s="9"/>
      <c r="EGE11" s="9"/>
      <c r="EGF11" s="9"/>
      <c r="EGG11" s="9"/>
      <c r="EGH11" s="9"/>
      <c r="EGI11" s="9"/>
      <c r="EGJ11" s="9"/>
      <c r="EGK11" s="9"/>
      <c r="EGL11" s="9"/>
      <c r="EGM11" s="9"/>
      <c r="EGN11" s="9"/>
      <c r="EGO11" s="9"/>
      <c r="EGP11" s="9"/>
      <c r="EGQ11" s="9"/>
      <c r="EGR11" s="9"/>
      <c r="EGS11" s="9"/>
      <c r="EGT11" s="9"/>
      <c r="EGU11" s="9"/>
      <c r="EGV11" s="9"/>
      <c r="EGW11" s="9"/>
      <c r="EGX11" s="9"/>
      <c r="EGY11" s="9"/>
      <c r="EGZ11" s="9"/>
      <c r="EHA11" s="9"/>
      <c r="EHB11" s="9"/>
      <c r="EHC11" s="9"/>
      <c r="EHD11" s="9"/>
      <c r="EHE11" s="9"/>
      <c r="EHF11" s="9"/>
      <c r="EHG11" s="9"/>
      <c r="EHH11" s="9"/>
      <c r="EHI11" s="9"/>
      <c r="EHJ11" s="9"/>
      <c r="EHK11" s="9"/>
      <c r="EHL11" s="9"/>
      <c r="EHM11" s="9"/>
      <c r="EHN11" s="9"/>
      <c r="EHO11" s="9"/>
      <c r="EHP11" s="9"/>
      <c r="EHQ11" s="9"/>
      <c r="EHR11" s="9"/>
      <c r="EHS11" s="9"/>
      <c r="EHT11" s="9"/>
      <c r="EHU11" s="9"/>
      <c r="EHV11" s="9"/>
      <c r="EHW11" s="9"/>
      <c r="EHX11" s="9"/>
      <c r="EHY11" s="9"/>
      <c r="EHZ11" s="9"/>
      <c r="EIA11" s="9"/>
      <c r="EIB11" s="9"/>
      <c r="EIC11" s="9"/>
      <c r="EID11" s="9"/>
      <c r="EIE11" s="9"/>
      <c r="EIF11" s="9"/>
      <c r="EIG11" s="9"/>
      <c r="EIH11" s="9"/>
      <c r="EII11" s="9"/>
      <c r="EIJ11" s="9"/>
      <c r="EIK11" s="9"/>
      <c r="EIL11" s="9"/>
      <c r="EIM11" s="9"/>
      <c r="EIN11" s="9"/>
      <c r="EIO11" s="9"/>
      <c r="EIP11" s="9"/>
      <c r="EIQ11" s="9"/>
      <c r="EIR11" s="9"/>
      <c r="EIS11" s="9"/>
      <c r="EIT11" s="9"/>
      <c r="EIU11" s="9"/>
      <c r="EIV11" s="9"/>
      <c r="EIW11" s="9"/>
      <c r="EIX11" s="9"/>
      <c r="EIY11" s="9"/>
      <c r="EIZ11" s="9"/>
      <c r="EJA11" s="9"/>
      <c r="EJB11" s="9"/>
      <c r="EJC11" s="9"/>
      <c r="EJD11" s="9"/>
      <c r="EJE11" s="9"/>
      <c r="EJF11" s="9"/>
      <c r="EJG11" s="9"/>
      <c r="EJH11" s="9"/>
      <c r="EJI11" s="9"/>
      <c r="EJJ11" s="9"/>
      <c r="EJK11" s="9"/>
      <c r="EJL11" s="9"/>
      <c r="EJM11" s="9"/>
      <c r="EJN11" s="9"/>
      <c r="EJO11" s="9"/>
      <c r="EJP11" s="9"/>
      <c r="EJQ11" s="9"/>
      <c r="EJR11" s="9"/>
      <c r="EJS11" s="9"/>
      <c r="EJT11" s="9"/>
      <c r="EJU11" s="9"/>
      <c r="EJV11" s="9"/>
      <c r="EJW11" s="9"/>
      <c r="EJX11" s="9"/>
      <c r="EJY11" s="9"/>
      <c r="EJZ11" s="9"/>
      <c r="EKA11" s="9"/>
      <c r="EKB11" s="9"/>
      <c r="EKC11" s="9"/>
      <c r="EKD11" s="9"/>
      <c r="EKE11" s="9"/>
      <c r="EKF11" s="9"/>
      <c r="EKG11" s="9"/>
      <c r="EKH11" s="9"/>
      <c r="EKI11" s="9"/>
      <c r="EKJ11" s="9"/>
      <c r="EKK11" s="9"/>
      <c r="EKL11" s="9"/>
      <c r="EKM11" s="9"/>
      <c r="EKN11" s="9"/>
      <c r="EKO11" s="9"/>
      <c r="EKP11" s="9"/>
      <c r="EKQ11" s="9"/>
      <c r="EKR11" s="9"/>
      <c r="EKS11" s="9"/>
      <c r="EKT11" s="9"/>
      <c r="EKU11" s="9"/>
      <c r="EKV11" s="9"/>
      <c r="EKW11" s="9"/>
      <c r="EKX11" s="9"/>
      <c r="EKY11" s="9"/>
      <c r="EKZ11" s="9"/>
      <c r="ELA11" s="9"/>
      <c r="ELB11" s="9"/>
      <c r="ELC11" s="9"/>
      <c r="ELD11" s="9"/>
      <c r="ELE11" s="9"/>
      <c r="ELF11" s="9"/>
      <c r="ELG11" s="9"/>
      <c r="ELH11" s="9"/>
      <c r="ELI11" s="9"/>
      <c r="ELJ11" s="9"/>
      <c r="ELK11" s="9"/>
      <c r="ELL11" s="9"/>
      <c r="ELM11" s="9"/>
      <c r="ELN11" s="9"/>
      <c r="ELO11" s="9"/>
      <c r="ELP11" s="9"/>
      <c r="ELQ11" s="9"/>
      <c r="ELR11" s="9"/>
      <c r="ELS11" s="9"/>
      <c r="ELT11" s="9"/>
      <c r="ELU11" s="9"/>
      <c r="ELV11" s="9"/>
      <c r="ELW11" s="9"/>
      <c r="ELX11" s="9"/>
      <c r="ELY11" s="9"/>
      <c r="ELZ11" s="9"/>
      <c r="EMA11" s="9"/>
      <c r="EMB11" s="9"/>
      <c r="EMC11" s="9"/>
      <c r="EMD11" s="9"/>
      <c r="EME11" s="9"/>
      <c r="EMF11" s="9"/>
      <c r="EMG11" s="9"/>
      <c r="EMH11" s="9"/>
      <c r="EMI11" s="9"/>
      <c r="EMJ11" s="9"/>
      <c r="EMK11" s="9"/>
      <c r="EML11" s="9"/>
      <c r="EMM11" s="9"/>
      <c r="EMN11" s="9"/>
      <c r="EMO11" s="9"/>
      <c r="EMP11" s="9"/>
      <c r="EMQ11" s="9"/>
      <c r="EMR11" s="9"/>
      <c r="EMS11" s="9"/>
      <c r="EMT11" s="9"/>
      <c r="EMU11" s="9"/>
      <c r="EMV11" s="9"/>
      <c r="EMW11" s="9"/>
      <c r="EMX11" s="9"/>
      <c r="EMY11" s="9"/>
      <c r="EMZ11" s="9"/>
      <c r="ENA11" s="9"/>
      <c r="ENB11" s="9"/>
      <c r="ENC11" s="9"/>
      <c r="END11" s="9"/>
      <c r="ENE11" s="9"/>
      <c r="ENF11" s="9"/>
      <c r="ENG11" s="9"/>
      <c r="ENH11" s="9"/>
      <c r="ENI11" s="9"/>
      <c r="ENJ11" s="9"/>
      <c r="ENK11" s="9"/>
      <c r="ENL11" s="9"/>
      <c r="ENM11" s="9"/>
      <c r="ENN11" s="9"/>
      <c r="ENO11" s="9"/>
      <c r="ENP11" s="9"/>
      <c r="ENQ11" s="9"/>
      <c r="ENR11" s="9"/>
      <c r="ENS11" s="9"/>
      <c r="ENT11" s="9"/>
      <c r="ENU11" s="9"/>
      <c r="ENV11" s="9"/>
      <c r="ENW11" s="9"/>
      <c r="ENX11" s="9"/>
      <c r="ENY11" s="9"/>
      <c r="ENZ11" s="9"/>
      <c r="EOA11" s="9"/>
      <c r="EOB11" s="9"/>
      <c r="EOC11" s="9"/>
      <c r="EOD11" s="9"/>
      <c r="EOE11" s="9"/>
      <c r="EOF11" s="9"/>
      <c r="EOG11" s="9"/>
      <c r="EOH11" s="9"/>
      <c r="EOI11" s="9"/>
      <c r="EOJ11" s="9"/>
      <c r="EOK11" s="9"/>
      <c r="EOL11" s="9"/>
      <c r="EOM11" s="9"/>
      <c r="EON11" s="9"/>
      <c r="EOO11" s="9"/>
      <c r="EOP11" s="9"/>
      <c r="EOQ11" s="9"/>
      <c r="EOR11" s="9"/>
      <c r="EOS11" s="9"/>
      <c r="EOT11" s="9"/>
      <c r="EOU11" s="9"/>
      <c r="EOV11" s="9"/>
      <c r="EOW11" s="9"/>
      <c r="EOX11" s="9"/>
      <c r="EOY11" s="9"/>
      <c r="EOZ11" s="9"/>
      <c r="EPA11" s="9"/>
      <c r="EPB11" s="9"/>
      <c r="EPC11" s="9"/>
      <c r="EPD11" s="9"/>
      <c r="EPE11" s="9"/>
      <c r="EPF11" s="9"/>
      <c r="EPG11" s="9"/>
      <c r="EPH11" s="9"/>
      <c r="EPI11" s="9"/>
      <c r="EPJ11" s="9"/>
      <c r="EPK11" s="9"/>
      <c r="EPL11" s="9"/>
      <c r="EPM11" s="9"/>
      <c r="EPN11" s="9"/>
      <c r="EPO11" s="9"/>
      <c r="EPP11" s="9"/>
      <c r="EPQ11" s="9"/>
      <c r="EPR11" s="9"/>
      <c r="EPS11" s="9"/>
      <c r="EPT11" s="9"/>
      <c r="EPU11" s="9"/>
      <c r="EPV11" s="9"/>
      <c r="EPW11" s="9"/>
      <c r="EPX11" s="9"/>
      <c r="EPY11" s="9"/>
      <c r="EPZ11" s="9"/>
      <c r="EQA11" s="9"/>
      <c r="EQB11" s="9"/>
      <c r="EQC11" s="9"/>
      <c r="EQD11" s="9"/>
      <c r="EQE11" s="9"/>
      <c r="EQF11" s="9"/>
      <c r="EQG11" s="9"/>
      <c r="EQH11" s="9"/>
      <c r="EQI11" s="9"/>
      <c r="EQJ11" s="9"/>
      <c r="EQK11" s="9"/>
      <c r="EQL11" s="9"/>
      <c r="EQM11" s="9"/>
      <c r="EQN11" s="9"/>
      <c r="EQO11" s="9"/>
      <c r="EQP11" s="9"/>
      <c r="EQQ11" s="9"/>
      <c r="EQR11" s="9"/>
      <c r="EQS11" s="9"/>
      <c r="EQT11" s="9"/>
      <c r="EQU11" s="9"/>
      <c r="EQV11" s="9"/>
      <c r="EQW11" s="9"/>
      <c r="EQX11" s="9"/>
      <c r="EQY11" s="9"/>
      <c r="EQZ11" s="9"/>
      <c r="ERA11" s="9"/>
      <c r="ERB11" s="9"/>
      <c r="ERC11" s="9"/>
      <c r="ERD11" s="9"/>
      <c r="ERE11" s="9"/>
      <c r="ERF11" s="9"/>
      <c r="ERG11" s="9"/>
      <c r="ERH11" s="9"/>
      <c r="ERI11" s="9"/>
      <c r="ERJ11" s="9"/>
      <c r="ERK11" s="9"/>
      <c r="ERL11" s="9"/>
      <c r="ERM11" s="9"/>
      <c r="ERN11" s="9"/>
      <c r="ERO11" s="9"/>
      <c r="ERP11" s="9"/>
      <c r="ERQ11" s="9"/>
      <c r="ERR11" s="9"/>
      <c r="ERS11" s="9"/>
      <c r="ERT11" s="9"/>
      <c r="ERU11" s="9"/>
      <c r="ERV11" s="9"/>
      <c r="ERW11" s="9"/>
      <c r="ERX11" s="9"/>
      <c r="ERY11" s="9"/>
      <c r="ERZ11" s="9"/>
      <c r="ESA11" s="9"/>
      <c r="ESB11" s="9"/>
      <c r="ESC11" s="9"/>
      <c r="ESD11" s="9"/>
      <c r="ESE11" s="9"/>
      <c r="ESF11" s="9"/>
      <c r="ESG11" s="9"/>
      <c r="ESH11" s="9"/>
      <c r="ESI11" s="9"/>
      <c r="ESJ11" s="9"/>
      <c r="ESK11" s="9"/>
      <c r="ESL11" s="9"/>
      <c r="ESM11" s="9"/>
      <c r="ESN11" s="9"/>
      <c r="ESO11" s="9"/>
      <c r="ESP11" s="9"/>
      <c r="ESQ11" s="9"/>
      <c r="ESR11" s="9"/>
      <c r="ESS11" s="9"/>
      <c r="EST11" s="9"/>
      <c r="ESU11" s="9"/>
      <c r="ESV11" s="9"/>
      <c r="ESW11" s="9"/>
      <c r="ESX11" s="9"/>
      <c r="ESY11" s="9"/>
      <c r="ESZ11" s="9"/>
      <c r="ETA11" s="9"/>
      <c r="ETB11" s="9"/>
      <c r="ETC11" s="9"/>
      <c r="ETD11" s="9"/>
      <c r="ETE11" s="9"/>
      <c r="ETF11" s="9"/>
      <c r="ETG11" s="9"/>
      <c r="ETH11" s="9"/>
      <c r="ETI11" s="9"/>
      <c r="ETJ11" s="9"/>
      <c r="ETK11" s="9"/>
      <c r="ETL11" s="9"/>
      <c r="ETM11" s="9"/>
      <c r="ETN11" s="9"/>
      <c r="ETO11" s="9"/>
      <c r="ETP11" s="9"/>
      <c r="ETQ11" s="9"/>
      <c r="ETR11" s="9"/>
      <c r="ETS11" s="9"/>
      <c r="ETT11" s="9"/>
      <c r="ETU11" s="9"/>
      <c r="ETV11" s="9"/>
      <c r="ETW11" s="9"/>
      <c r="ETX11" s="9"/>
      <c r="ETY11" s="9"/>
      <c r="ETZ11" s="9"/>
      <c r="EUA11" s="9"/>
      <c r="EUB11" s="9"/>
      <c r="EUC11" s="9"/>
      <c r="EUD11" s="9"/>
      <c r="EUE11" s="9"/>
      <c r="EUF11" s="9"/>
      <c r="EUG11" s="9"/>
      <c r="EUH11" s="9"/>
      <c r="EUI11" s="9"/>
      <c r="EUJ11" s="9"/>
      <c r="EUK11" s="9"/>
      <c r="EUL11" s="9"/>
      <c r="EUM11" s="9"/>
      <c r="EUN11" s="9"/>
      <c r="EUO11" s="9"/>
      <c r="EUP11" s="9"/>
      <c r="EUQ11" s="9"/>
      <c r="EUR11" s="9"/>
      <c r="EUS11" s="9"/>
      <c r="EUT11" s="9"/>
      <c r="EUU11" s="9"/>
      <c r="EUV11" s="9"/>
      <c r="EUW11" s="9"/>
      <c r="EUX11" s="9"/>
      <c r="EUY11" s="9"/>
      <c r="EUZ11" s="9"/>
      <c r="EVA11" s="9"/>
      <c r="EVB11" s="9"/>
      <c r="EVC11" s="9"/>
      <c r="EVD11" s="9"/>
      <c r="EVE11" s="9"/>
      <c r="EVF11" s="9"/>
      <c r="EVG11" s="9"/>
      <c r="EVH11" s="9"/>
      <c r="EVI11" s="9"/>
      <c r="EVJ11" s="9"/>
      <c r="EVK11" s="9"/>
      <c r="EVL11" s="9"/>
      <c r="EVM11" s="9"/>
      <c r="EVN11" s="9"/>
      <c r="EVO11" s="9"/>
      <c r="EVP11" s="9"/>
      <c r="EVQ11" s="9"/>
      <c r="EVR11" s="9"/>
      <c r="EVS11" s="9"/>
      <c r="EVT11" s="9"/>
      <c r="EVU11" s="9"/>
      <c r="EVV11" s="9"/>
      <c r="EVW11" s="9"/>
      <c r="EVX11" s="9"/>
      <c r="EVY11" s="9"/>
      <c r="EVZ11" s="9"/>
      <c r="EWA11" s="9"/>
      <c r="EWB11" s="9"/>
      <c r="EWC11" s="9"/>
      <c r="EWD11" s="9"/>
      <c r="EWE11" s="9"/>
      <c r="EWF11" s="9"/>
      <c r="EWG11" s="9"/>
      <c r="EWH11" s="9"/>
      <c r="EWI11" s="9"/>
      <c r="EWJ11" s="9"/>
      <c r="EWK11" s="9"/>
      <c r="EWL11" s="9"/>
      <c r="EWM11" s="9"/>
      <c r="EWN11" s="9"/>
      <c r="EWO11" s="9"/>
      <c r="EWP11" s="9"/>
      <c r="EWQ11" s="9"/>
      <c r="EWR11" s="9"/>
      <c r="EWS11" s="9"/>
      <c r="EWT11" s="9"/>
      <c r="EWU11" s="9"/>
      <c r="EWV11" s="9"/>
      <c r="EWW11" s="9"/>
      <c r="EWX11" s="9"/>
      <c r="EWY11" s="9"/>
      <c r="EWZ11" s="9"/>
      <c r="EXA11" s="9"/>
      <c r="EXB11" s="9"/>
      <c r="EXC11" s="9"/>
      <c r="EXD11" s="9"/>
      <c r="EXE11" s="9"/>
      <c r="EXF11" s="9"/>
      <c r="EXG11" s="9"/>
      <c r="EXH11" s="9"/>
      <c r="EXI11" s="9"/>
      <c r="EXJ11" s="9"/>
      <c r="EXK11" s="9"/>
      <c r="EXL11" s="9"/>
      <c r="EXM11" s="9"/>
      <c r="EXN11" s="9"/>
      <c r="EXO11" s="9"/>
      <c r="EXP11" s="9"/>
      <c r="EXQ11" s="9"/>
      <c r="EXR11" s="9"/>
      <c r="EXS11" s="9"/>
      <c r="EXT11" s="9"/>
      <c r="EXU11" s="9"/>
      <c r="EXV11" s="9"/>
      <c r="EXW11" s="9"/>
      <c r="EXX11" s="9"/>
      <c r="EXY11" s="9"/>
      <c r="EXZ11" s="9"/>
      <c r="EYA11" s="9"/>
      <c r="EYB11" s="9"/>
      <c r="EYC11" s="9"/>
      <c r="EYD11" s="9"/>
      <c r="EYE11" s="9"/>
      <c r="EYF11" s="9"/>
      <c r="EYG11" s="9"/>
      <c r="EYH11" s="9"/>
      <c r="EYI11" s="9"/>
      <c r="EYJ11" s="9"/>
      <c r="EYK11" s="9"/>
      <c r="EYL11" s="9"/>
      <c r="EYM11" s="9"/>
      <c r="EYN11" s="9"/>
      <c r="EYO11" s="9"/>
      <c r="EYP11" s="9"/>
      <c r="EYQ11" s="9"/>
      <c r="EYR11" s="9"/>
      <c r="EYS11" s="9"/>
      <c r="EYT11" s="9"/>
      <c r="EYU11" s="9"/>
      <c r="EYV11" s="9"/>
      <c r="EYW11" s="9"/>
      <c r="EYX11" s="9"/>
      <c r="EYY11" s="9"/>
      <c r="EYZ11" s="9"/>
      <c r="EZA11" s="9"/>
      <c r="EZB11" s="9"/>
      <c r="EZC11" s="9"/>
      <c r="EZD11" s="9"/>
      <c r="EZE11" s="9"/>
      <c r="EZF11" s="9"/>
      <c r="EZG11" s="9"/>
      <c r="EZH11" s="9"/>
      <c r="EZI11" s="9"/>
      <c r="EZJ11" s="9"/>
      <c r="EZK11" s="9"/>
      <c r="EZL11" s="9"/>
      <c r="EZM11" s="9"/>
      <c r="EZN11" s="9"/>
      <c r="EZO11" s="9"/>
      <c r="EZP11" s="9"/>
      <c r="EZQ11" s="9"/>
      <c r="EZR11" s="9"/>
      <c r="EZS11" s="9"/>
      <c r="EZT11" s="9"/>
      <c r="EZU11" s="9"/>
      <c r="EZV11" s="9"/>
      <c r="EZW11" s="9"/>
      <c r="EZX11" s="9"/>
      <c r="EZY11" s="9"/>
      <c r="EZZ11" s="9"/>
      <c r="FAA11" s="9"/>
      <c r="FAB11" s="9"/>
      <c r="FAC11" s="9"/>
      <c r="FAD11" s="9"/>
      <c r="FAE11" s="9"/>
      <c r="FAF11" s="9"/>
      <c r="FAG11" s="9"/>
      <c r="FAH11" s="9"/>
      <c r="FAI11" s="9"/>
      <c r="FAJ11" s="9"/>
      <c r="FAK11" s="9"/>
      <c r="FAL11" s="9"/>
      <c r="FAM11" s="9"/>
      <c r="FAN11" s="9"/>
      <c r="FAO11" s="9"/>
      <c r="FAP11" s="9"/>
      <c r="FAQ11" s="9"/>
      <c r="FAR11" s="9"/>
      <c r="FAS11" s="9"/>
      <c r="FAT11" s="9"/>
      <c r="FAU11" s="9"/>
      <c r="FAV11" s="9"/>
      <c r="FAW11" s="9"/>
      <c r="FAX11" s="9"/>
      <c r="FAY11" s="9"/>
      <c r="FAZ11" s="9"/>
      <c r="FBA11" s="9"/>
      <c r="FBB11" s="9"/>
      <c r="FBC11" s="9"/>
      <c r="FBD11" s="9"/>
      <c r="FBE11" s="9"/>
      <c r="FBF11" s="9"/>
      <c r="FBG11" s="9"/>
      <c r="FBH11" s="9"/>
      <c r="FBI11" s="9"/>
      <c r="FBJ11" s="9"/>
      <c r="FBK11" s="9"/>
      <c r="FBL11" s="9"/>
      <c r="FBM11" s="9"/>
      <c r="FBN11" s="9"/>
      <c r="FBO11" s="9"/>
      <c r="FBP11" s="9"/>
      <c r="FBQ11" s="9"/>
      <c r="FBR11" s="9"/>
      <c r="FBS11" s="9"/>
      <c r="FBT11" s="9"/>
      <c r="FBU11" s="9"/>
      <c r="FBV11" s="9"/>
      <c r="FBW11" s="9"/>
      <c r="FBX11" s="9"/>
      <c r="FBY11" s="9"/>
      <c r="FBZ11" s="9"/>
      <c r="FCA11" s="9"/>
      <c r="FCB11" s="9"/>
      <c r="FCC11" s="9"/>
      <c r="FCD11" s="9"/>
      <c r="FCE11" s="9"/>
      <c r="FCF11" s="9"/>
      <c r="FCG11" s="9"/>
      <c r="FCH11" s="9"/>
      <c r="FCI11" s="9"/>
      <c r="FCJ11" s="9"/>
      <c r="FCK11" s="9"/>
      <c r="FCL11" s="9"/>
      <c r="FCM11" s="9"/>
      <c r="FCN11" s="9"/>
      <c r="FCO11" s="9"/>
      <c r="FCP11" s="9"/>
      <c r="FCQ11" s="9"/>
      <c r="FCR11" s="9"/>
      <c r="FCS11" s="9"/>
      <c r="FCT11" s="9"/>
      <c r="FCU11" s="9"/>
      <c r="FCV11" s="9"/>
      <c r="FCW11" s="9"/>
      <c r="FCX11" s="9"/>
      <c r="FCY11" s="9"/>
      <c r="FCZ11" s="9"/>
      <c r="FDA11" s="9"/>
      <c r="FDB11" s="9"/>
      <c r="FDC11" s="9"/>
      <c r="FDD11" s="9"/>
      <c r="FDE11" s="9"/>
      <c r="FDF11" s="9"/>
      <c r="FDG11" s="9"/>
      <c r="FDH11" s="9"/>
      <c r="FDI11" s="9"/>
      <c r="FDJ11" s="9"/>
      <c r="FDK11" s="9"/>
      <c r="FDL11" s="9"/>
      <c r="FDM11" s="9"/>
      <c r="FDN11" s="9"/>
      <c r="FDO11" s="9"/>
      <c r="FDP11" s="9"/>
      <c r="FDQ11" s="9"/>
      <c r="FDR11" s="9"/>
      <c r="FDS11" s="9"/>
      <c r="FDT11" s="9"/>
      <c r="FDU11" s="9"/>
      <c r="FDV11" s="9"/>
      <c r="FDW11" s="9"/>
      <c r="FDX11" s="9"/>
      <c r="FDY11" s="9"/>
      <c r="FDZ11" s="9"/>
      <c r="FEA11" s="9"/>
      <c r="FEB11" s="9"/>
      <c r="FEC11" s="9"/>
      <c r="FED11" s="9"/>
      <c r="FEE11" s="9"/>
      <c r="FEF11" s="9"/>
      <c r="FEG11" s="9"/>
      <c r="FEH11" s="9"/>
      <c r="FEI11" s="9"/>
      <c r="FEJ11" s="9"/>
      <c r="FEK11" s="9"/>
      <c r="FEL11" s="9"/>
      <c r="FEM11" s="9"/>
      <c r="FEN11" s="9"/>
      <c r="FEO11" s="9"/>
      <c r="FEP11" s="9"/>
      <c r="FEQ11" s="9"/>
      <c r="FER11" s="9"/>
      <c r="FES11" s="9"/>
      <c r="FET11" s="9"/>
      <c r="FEU11" s="9"/>
      <c r="FEV11" s="9"/>
      <c r="FEW11" s="9"/>
      <c r="FEX11" s="9"/>
      <c r="FEY11" s="9"/>
      <c r="FEZ11" s="9"/>
      <c r="FFA11" s="9"/>
      <c r="FFB11" s="9"/>
      <c r="FFC11" s="9"/>
      <c r="FFD11" s="9"/>
      <c r="FFE11" s="9"/>
      <c r="FFF11" s="9"/>
      <c r="FFG11" s="9"/>
      <c r="FFH11" s="9"/>
      <c r="FFI11" s="9"/>
      <c r="FFJ11" s="9"/>
      <c r="FFK11" s="9"/>
      <c r="FFL11" s="9"/>
      <c r="FFM11" s="9"/>
      <c r="FFN11" s="9"/>
      <c r="FFO11" s="9"/>
      <c r="FFP11" s="9"/>
      <c r="FFQ11" s="9"/>
      <c r="FFR11" s="9"/>
      <c r="FFS11" s="9"/>
      <c r="FFT11" s="9"/>
      <c r="FFU11" s="9"/>
      <c r="FFV11" s="9"/>
      <c r="FFW11" s="9"/>
      <c r="FFX11" s="9"/>
      <c r="FFY11" s="9"/>
      <c r="FFZ11" s="9"/>
      <c r="FGA11" s="9"/>
      <c r="FGB11" s="9"/>
      <c r="FGC11" s="9"/>
      <c r="FGD11" s="9"/>
      <c r="FGE11" s="9"/>
      <c r="FGF11" s="9"/>
      <c r="FGG11" s="9"/>
      <c r="FGH11" s="9"/>
      <c r="FGI11" s="9"/>
      <c r="FGJ11" s="9"/>
      <c r="FGK11" s="9"/>
      <c r="FGL11" s="9"/>
      <c r="FGM11" s="9"/>
      <c r="FGN11" s="9"/>
      <c r="FGO11" s="9"/>
      <c r="FGP11" s="9"/>
      <c r="FGQ11" s="9"/>
      <c r="FGR11" s="9"/>
      <c r="FGS11" s="9"/>
      <c r="FGT11" s="9"/>
      <c r="FGU11" s="9"/>
      <c r="FGV11" s="9"/>
      <c r="FGW11" s="9"/>
      <c r="FGX11" s="9"/>
      <c r="FGY11" s="9"/>
      <c r="FGZ11" s="9"/>
      <c r="FHA11" s="9"/>
      <c r="FHB11" s="9"/>
      <c r="FHC11" s="9"/>
      <c r="FHD11" s="9"/>
      <c r="FHE11" s="9"/>
      <c r="FHF11" s="9"/>
      <c r="FHG11" s="9"/>
      <c r="FHH11" s="9"/>
      <c r="FHI11" s="9"/>
      <c r="FHJ11" s="9"/>
      <c r="FHK11" s="9"/>
      <c r="FHL11" s="9"/>
      <c r="FHM11" s="9"/>
      <c r="FHN11" s="9"/>
      <c r="FHO11" s="9"/>
      <c r="FHP11" s="9"/>
      <c r="FHQ11" s="9"/>
      <c r="FHR11" s="9"/>
      <c r="FHS11" s="9"/>
      <c r="FHT11" s="9"/>
      <c r="FHU11" s="9"/>
      <c r="FHV11" s="9"/>
      <c r="FHW11" s="9"/>
      <c r="FHX11" s="9"/>
      <c r="FHY11" s="9"/>
      <c r="FHZ11" s="9"/>
      <c r="FIA11" s="9"/>
      <c r="FIB11" s="9"/>
      <c r="FIC11" s="9"/>
      <c r="FID11" s="9"/>
      <c r="FIE11" s="9"/>
      <c r="FIF11" s="9"/>
      <c r="FIG11" s="9"/>
      <c r="FIH11" s="9"/>
      <c r="FII11" s="9"/>
      <c r="FIJ11" s="9"/>
      <c r="FIK11" s="9"/>
      <c r="FIL11" s="9"/>
      <c r="FIM11" s="9"/>
      <c r="FIN11" s="9"/>
      <c r="FIO11" s="9"/>
      <c r="FIP11" s="9"/>
      <c r="FIQ11" s="9"/>
      <c r="FIR11" s="9"/>
      <c r="FIS11" s="9"/>
      <c r="FIT11" s="9"/>
      <c r="FIU11" s="9"/>
      <c r="FIV11" s="9"/>
      <c r="FIW11" s="9"/>
      <c r="FIX11" s="9"/>
      <c r="FIY11" s="9"/>
      <c r="FIZ11" s="9"/>
      <c r="FJA11" s="9"/>
      <c r="FJB11" s="9"/>
      <c r="FJC11" s="9"/>
      <c r="FJD11" s="9"/>
      <c r="FJE11" s="9"/>
      <c r="FJF11" s="9"/>
      <c r="FJG11" s="9"/>
      <c r="FJH11" s="9"/>
      <c r="FJI11" s="9"/>
      <c r="FJJ11" s="9"/>
      <c r="FJK11" s="9"/>
      <c r="FJL11" s="9"/>
      <c r="FJM11" s="9"/>
      <c r="FJN11" s="9"/>
      <c r="FJO11" s="9"/>
      <c r="FJP11" s="9"/>
      <c r="FJQ11" s="9"/>
      <c r="FJR11" s="9"/>
      <c r="FJS11" s="9"/>
      <c r="FJT11" s="9"/>
      <c r="FJU11" s="9"/>
      <c r="FJV11" s="9"/>
      <c r="FJW11" s="9"/>
      <c r="FJX11" s="9"/>
      <c r="FJY11" s="9"/>
      <c r="FJZ11" s="9"/>
      <c r="FKA11" s="9"/>
      <c r="FKB11" s="9"/>
      <c r="FKC11" s="9"/>
      <c r="FKD11" s="9"/>
      <c r="FKE11" s="9"/>
      <c r="FKF11" s="9"/>
      <c r="FKG11" s="9"/>
      <c r="FKH11" s="9"/>
      <c r="FKI11" s="9"/>
      <c r="FKJ11" s="9"/>
      <c r="FKK11" s="9"/>
      <c r="FKL11" s="9"/>
      <c r="FKM11" s="9"/>
      <c r="FKN11" s="9"/>
      <c r="FKO11" s="9"/>
      <c r="FKP11" s="9"/>
      <c r="FKQ11" s="9"/>
      <c r="FKR11" s="9"/>
      <c r="FKS11" s="9"/>
      <c r="FKT11" s="9"/>
      <c r="FKU11" s="9"/>
      <c r="FKV11" s="9"/>
      <c r="FKW11" s="9"/>
      <c r="FKX11" s="9"/>
      <c r="FKY11" s="9"/>
      <c r="FKZ11" s="9"/>
      <c r="FLA11" s="9"/>
      <c r="FLB11" s="9"/>
      <c r="FLC11" s="9"/>
      <c r="FLD11" s="9"/>
      <c r="FLE11" s="9"/>
      <c r="FLF11" s="9"/>
      <c r="FLG11" s="9"/>
      <c r="FLH11" s="9"/>
      <c r="FLI11" s="9"/>
      <c r="FLJ11" s="9"/>
      <c r="FLK11" s="9"/>
      <c r="FLL11" s="9"/>
      <c r="FLM11" s="9"/>
      <c r="FLN11" s="9"/>
      <c r="FLO11" s="9"/>
      <c r="FLP11" s="9"/>
      <c r="FLQ11" s="9"/>
      <c r="FLR11" s="9"/>
      <c r="FLS11" s="9"/>
      <c r="FLT11" s="9"/>
      <c r="FLU11" s="9"/>
      <c r="FLV11" s="9"/>
      <c r="FLW11" s="9"/>
      <c r="FLX11" s="9"/>
      <c r="FLY11" s="9"/>
      <c r="FLZ11" s="9"/>
      <c r="FMA11" s="9"/>
      <c r="FMB11" s="9"/>
      <c r="FMC11" s="9"/>
      <c r="FMD11" s="9"/>
      <c r="FME11" s="9"/>
      <c r="FMF11" s="9"/>
      <c r="FMG11" s="9"/>
      <c r="FMH11" s="9"/>
      <c r="FMI11" s="9"/>
      <c r="FMJ11" s="9"/>
      <c r="FMK11" s="9"/>
      <c r="FML11" s="9"/>
      <c r="FMM11" s="9"/>
      <c r="FMN11" s="9"/>
      <c r="FMO11" s="9"/>
      <c r="FMP11" s="9"/>
      <c r="FMQ11" s="9"/>
      <c r="FMR11" s="9"/>
      <c r="FMS11" s="9"/>
      <c r="FMT11" s="9"/>
      <c r="FMU11" s="9"/>
      <c r="FMV11" s="9"/>
      <c r="FMW11" s="9"/>
      <c r="FMX11" s="9"/>
      <c r="FMY11" s="9"/>
      <c r="FMZ11" s="9"/>
      <c r="FNA11" s="9"/>
      <c r="FNB11" s="9"/>
      <c r="FNC11" s="9"/>
      <c r="FND11" s="9"/>
      <c r="FNE11" s="9"/>
      <c r="FNF11" s="9"/>
      <c r="FNG11" s="9"/>
      <c r="FNH11" s="9"/>
      <c r="FNI11" s="9"/>
      <c r="FNJ11" s="9"/>
      <c r="FNK11" s="9"/>
      <c r="FNL11" s="9"/>
      <c r="FNM11" s="9"/>
      <c r="FNN11" s="9"/>
      <c r="FNO11" s="9"/>
      <c r="FNP11" s="9"/>
      <c r="FNQ11" s="9"/>
      <c r="FNR11" s="9"/>
      <c r="FNS11" s="9"/>
      <c r="FNT11" s="9"/>
      <c r="FNU11" s="9"/>
      <c r="FNV11" s="9"/>
      <c r="FNW11" s="9"/>
      <c r="FNX11" s="9"/>
      <c r="FNY11" s="9"/>
      <c r="FNZ11" s="9"/>
      <c r="FOA11" s="9"/>
      <c r="FOB11" s="9"/>
      <c r="FOC11" s="9"/>
      <c r="FOD11" s="9"/>
      <c r="FOE11" s="9"/>
      <c r="FOF11" s="9"/>
      <c r="FOG11" s="9"/>
      <c r="FOH11" s="9"/>
      <c r="FOI11" s="9"/>
      <c r="FOJ11" s="9"/>
      <c r="FOK11" s="9"/>
      <c r="FOL11" s="9"/>
      <c r="FOM11" s="9"/>
      <c r="FON11" s="9"/>
      <c r="FOO11" s="9"/>
      <c r="FOP11" s="9"/>
      <c r="FOQ11" s="9"/>
      <c r="FOR11" s="9"/>
      <c r="FOS11" s="9"/>
      <c r="FOT11" s="9"/>
      <c r="FOU11" s="9"/>
      <c r="FOV11" s="9"/>
      <c r="FOW11" s="9"/>
      <c r="FOX11" s="9"/>
      <c r="FOY11" s="9"/>
      <c r="FOZ11" s="9"/>
      <c r="FPA11" s="9"/>
      <c r="FPB11" s="9"/>
      <c r="FPC11" s="9"/>
      <c r="FPD11" s="9"/>
      <c r="FPE11" s="9"/>
      <c r="FPF11" s="9"/>
      <c r="FPG11" s="9"/>
      <c r="FPH11" s="9"/>
      <c r="FPI11" s="9"/>
      <c r="FPJ11" s="9"/>
      <c r="FPK11" s="9"/>
      <c r="FPL11" s="9"/>
      <c r="FPM11" s="9"/>
      <c r="FPN11" s="9"/>
      <c r="FPO11" s="9"/>
      <c r="FPP11" s="9"/>
      <c r="FPQ11" s="9"/>
      <c r="FPR11" s="9"/>
      <c r="FPS11" s="9"/>
      <c r="FPT11" s="9"/>
      <c r="FPU11" s="9"/>
      <c r="FPV11" s="9"/>
      <c r="FPW11" s="9"/>
      <c r="FPX11" s="9"/>
      <c r="FPY11" s="9"/>
      <c r="FPZ11" s="9"/>
      <c r="FQA11" s="9"/>
      <c r="FQB11" s="9"/>
      <c r="FQC11" s="9"/>
      <c r="FQD11" s="9"/>
      <c r="FQE11" s="9"/>
      <c r="FQF11" s="9"/>
      <c r="FQG11" s="9"/>
      <c r="FQH11" s="9"/>
      <c r="FQI11" s="9"/>
      <c r="FQJ11" s="9"/>
      <c r="FQK11" s="9"/>
      <c r="FQL11" s="9"/>
      <c r="FQM11" s="9"/>
      <c r="FQN11" s="9"/>
      <c r="FQO11" s="9"/>
      <c r="FQP11" s="9"/>
      <c r="FQQ11" s="9"/>
      <c r="FQR11" s="9"/>
      <c r="FQS11" s="9"/>
      <c r="FQT11" s="9"/>
      <c r="FQU11" s="9"/>
      <c r="FQV11" s="9"/>
      <c r="FQW11" s="9"/>
      <c r="FQX11" s="9"/>
      <c r="FQY11" s="9"/>
      <c r="FQZ11" s="9"/>
      <c r="FRA11" s="9"/>
      <c r="FRB11" s="9"/>
      <c r="FRC11" s="9"/>
      <c r="FRD11" s="9"/>
      <c r="FRE11" s="9"/>
      <c r="FRF11" s="9"/>
      <c r="FRG11" s="9"/>
      <c r="FRH11" s="9"/>
      <c r="FRI11" s="9"/>
      <c r="FRJ11" s="9"/>
      <c r="FRK11" s="9"/>
      <c r="FRL11" s="9"/>
      <c r="FRM11" s="9"/>
      <c r="FRN11" s="9"/>
      <c r="FRO11" s="9"/>
      <c r="FRP11" s="9"/>
      <c r="FRQ11" s="9"/>
      <c r="FRR11" s="9"/>
      <c r="FRS11" s="9"/>
      <c r="FRT11" s="9"/>
      <c r="FRU11" s="9"/>
      <c r="FRV11" s="9"/>
      <c r="FRW11" s="9"/>
      <c r="FRX11" s="9"/>
      <c r="FRY11" s="9"/>
      <c r="FRZ11" s="9"/>
      <c r="FSA11" s="9"/>
      <c r="FSB11" s="9"/>
      <c r="FSC11" s="9"/>
      <c r="FSD11" s="9"/>
      <c r="FSE11" s="9"/>
      <c r="FSF11" s="9"/>
      <c r="FSG11" s="9"/>
      <c r="FSH11" s="9"/>
      <c r="FSI11" s="9"/>
      <c r="FSJ11" s="9"/>
      <c r="FSK11" s="9"/>
      <c r="FSL11" s="9"/>
      <c r="FSM11" s="9"/>
      <c r="FSN11" s="9"/>
      <c r="FSO11" s="9"/>
      <c r="FSP11" s="9"/>
      <c r="FSQ11" s="9"/>
      <c r="FSR11" s="9"/>
      <c r="FSS11" s="9"/>
      <c r="FST11" s="9"/>
      <c r="FSU11" s="9"/>
      <c r="FSV11" s="9"/>
      <c r="FSW11" s="9"/>
      <c r="FSX11" s="9"/>
      <c r="FSY11" s="9"/>
      <c r="FSZ11" s="9"/>
      <c r="FTA11" s="9"/>
      <c r="FTB11" s="9"/>
      <c r="FTC11" s="9"/>
      <c r="FTD11" s="9"/>
      <c r="FTE11" s="9"/>
      <c r="FTF11" s="9"/>
      <c r="FTG11" s="9"/>
      <c r="FTH11" s="9"/>
      <c r="FTI11" s="9"/>
      <c r="FTJ11" s="9"/>
      <c r="FTK11" s="9"/>
      <c r="FTL11" s="9"/>
      <c r="FTM11" s="9"/>
      <c r="FTN11" s="9"/>
      <c r="FTO11" s="9"/>
      <c r="FTP11" s="9"/>
      <c r="FTQ11" s="9"/>
      <c r="FTR11" s="9"/>
      <c r="FTS11" s="9"/>
      <c r="FTT11" s="9"/>
      <c r="FTU11" s="9"/>
      <c r="FTV11" s="9"/>
      <c r="FTW11" s="9"/>
      <c r="FTX11" s="9"/>
      <c r="FTY11" s="9"/>
      <c r="FTZ11" s="9"/>
      <c r="FUA11" s="9"/>
      <c r="FUB11" s="9"/>
      <c r="FUC11" s="9"/>
      <c r="FUD11" s="9"/>
      <c r="FUE11" s="9"/>
      <c r="FUF11" s="9"/>
      <c r="FUG11" s="9"/>
      <c r="FUH11" s="9"/>
      <c r="FUI11" s="9"/>
      <c r="FUJ11" s="9"/>
      <c r="FUK11" s="9"/>
      <c r="FUL11" s="9"/>
      <c r="FUM11" s="9"/>
      <c r="FUN11" s="9"/>
      <c r="FUO11" s="9"/>
      <c r="FUP11" s="9"/>
      <c r="FUQ11" s="9"/>
      <c r="FUR11" s="9"/>
      <c r="FUS11" s="9"/>
      <c r="FUT11" s="9"/>
      <c r="FUU11" s="9"/>
      <c r="FUV11" s="9"/>
      <c r="FUW11" s="9"/>
      <c r="FUX11" s="9"/>
      <c r="FUY11" s="9"/>
      <c r="FUZ11" s="9"/>
      <c r="FVA11" s="9"/>
      <c r="FVB11" s="9"/>
      <c r="FVC11" s="9"/>
      <c r="FVD11" s="9"/>
      <c r="FVE11" s="9"/>
      <c r="FVF11" s="9"/>
      <c r="FVG11" s="9"/>
      <c r="FVH11" s="9"/>
      <c r="FVI11" s="9"/>
      <c r="FVJ11" s="9"/>
      <c r="FVK11" s="9"/>
      <c r="FVL11" s="9"/>
      <c r="FVM11" s="9"/>
      <c r="FVN11" s="9"/>
      <c r="FVO11" s="9"/>
      <c r="FVP11" s="9"/>
      <c r="FVQ11" s="9"/>
      <c r="FVR11" s="9"/>
      <c r="FVS11" s="9"/>
      <c r="FVT11" s="9"/>
      <c r="FVU11" s="9"/>
      <c r="FVV11" s="9"/>
      <c r="FVW11" s="9"/>
      <c r="FVX11" s="9"/>
      <c r="FVY11" s="9"/>
      <c r="FVZ11" s="9"/>
      <c r="FWA11" s="9"/>
      <c r="FWB11" s="9"/>
      <c r="FWC11" s="9"/>
      <c r="FWD11" s="9"/>
      <c r="FWE11" s="9"/>
      <c r="FWF11" s="9"/>
      <c r="FWG11" s="9"/>
      <c r="FWH11" s="9"/>
      <c r="FWI11" s="9"/>
      <c r="FWJ11" s="9"/>
      <c r="FWK11" s="9"/>
      <c r="FWL11" s="9"/>
      <c r="FWM11" s="9"/>
      <c r="FWN11" s="9"/>
      <c r="FWO11" s="9"/>
      <c r="FWP11" s="9"/>
      <c r="FWQ11" s="9"/>
      <c r="FWR11" s="9"/>
      <c r="FWS11" s="9"/>
      <c r="FWT11" s="9"/>
      <c r="FWU11" s="9"/>
      <c r="FWV11" s="9"/>
      <c r="FWW11" s="9"/>
      <c r="FWX11" s="9"/>
      <c r="FWY11" s="9"/>
      <c r="FWZ11" s="9"/>
      <c r="FXA11" s="9"/>
      <c r="FXB11" s="9"/>
      <c r="FXC11" s="9"/>
      <c r="FXD11" s="9"/>
      <c r="FXE11" s="9"/>
      <c r="FXF11" s="9"/>
      <c r="FXG11" s="9"/>
      <c r="FXH11" s="9"/>
      <c r="FXI11" s="9"/>
      <c r="FXJ11" s="9"/>
      <c r="FXK11" s="9"/>
      <c r="FXL11" s="9"/>
      <c r="FXM11" s="9"/>
      <c r="FXN11" s="9"/>
      <c r="FXO11" s="9"/>
      <c r="FXP11" s="9"/>
      <c r="FXQ11" s="9"/>
      <c r="FXR11" s="9"/>
      <c r="FXS11" s="9"/>
      <c r="FXT11" s="9"/>
      <c r="FXU11" s="9"/>
      <c r="FXV11" s="9"/>
      <c r="FXW11" s="9"/>
      <c r="FXX11" s="9"/>
      <c r="FXY11" s="9"/>
      <c r="FXZ11" s="9"/>
      <c r="FYA11" s="9"/>
      <c r="FYB11" s="9"/>
      <c r="FYC11" s="9"/>
      <c r="FYD11" s="9"/>
      <c r="FYE11" s="9"/>
      <c r="FYF11" s="9"/>
      <c r="FYG11" s="9"/>
      <c r="FYH11" s="9"/>
      <c r="FYI11" s="9"/>
      <c r="FYJ11" s="9"/>
      <c r="FYK11" s="9"/>
      <c r="FYL11" s="9"/>
      <c r="FYM11" s="9"/>
      <c r="FYN11" s="9"/>
      <c r="FYO11" s="9"/>
      <c r="FYP11" s="9"/>
      <c r="FYQ11" s="9"/>
      <c r="FYR11" s="9"/>
      <c r="FYS11" s="9"/>
      <c r="FYT11" s="9"/>
      <c r="FYU11" s="9"/>
      <c r="FYV11" s="9"/>
      <c r="FYW11" s="9"/>
      <c r="FYX11" s="9"/>
      <c r="FYY11" s="9"/>
      <c r="FYZ11" s="9"/>
      <c r="FZA11" s="9"/>
      <c r="FZB11" s="9"/>
      <c r="FZC11" s="9"/>
      <c r="FZD11" s="9"/>
      <c r="FZE11" s="9"/>
      <c r="FZF11" s="9"/>
      <c r="FZG11" s="9"/>
      <c r="FZH11" s="9"/>
      <c r="FZI11" s="9"/>
      <c r="FZJ11" s="9"/>
      <c r="FZK11" s="9"/>
      <c r="FZL11" s="9"/>
      <c r="FZM11" s="9"/>
      <c r="FZN11" s="9"/>
      <c r="FZO11" s="9"/>
      <c r="FZP11" s="9"/>
      <c r="FZQ11" s="9"/>
      <c r="FZR11" s="9"/>
      <c r="FZS11" s="9"/>
      <c r="FZT11" s="9"/>
      <c r="FZU11" s="9"/>
      <c r="FZV11" s="9"/>
      <c r="FZW11" s="9"/>
      <c r="FZX11" s="9"/>
      <c r="FZY11" s="9"/>
      <c r="FZZ11" s="9"/>
      <c r="GAA11" s="9"/>
      <c r="GAB11" s="9"/>
      <c r="GAC11" s="9"/>
      <c r="GAD11" s="9"/>
      <c r="GAE11" s="9"/>
      <c r="GAF11" s="9"/>
      <c r="GAG11" s="9"/>
      <c r="GAH11" s="9"/>
      <c r="GAI11" s="9"/>
      <c r="GAJ11" s="9"/>
      <c r="GAK11" s="9"/>
      <c r="GAL11" s="9"/>
      <c r="GAM11" s="9"/>
      <c r="GAN11" s="9"/>
      <c r="GAO11" s="9"/>
      <c r="GAP11" s="9"/>
      <c r="GAQ11" s="9"/>
      <c r="GAR11" s="9"/>
      <c r="GAS11" s="9"/>
      <c r="GAT11" s="9"/>
      <c r="GAU11" s="9"/>
      <c r="GAV11" s="9"/>
      <c r="GAW11" s="9"/>
      <c r="GAX11" s="9"/>
      <c r="GAY11" s="9"/>
      <c r="GAZ11" s="9"/>
      <c r="GBA11" s="9"/>
      <c r="GBB11" s="9"/>
      <c r="GBC11" s="9"/>
      <c r="GBD11" s="9"/>
      <c r="GBE11" s="9"/>
      <c r="GBF11" s="9"/>
      <c r="GBG11" s="9"/>
      <c r="GBH11" s="9"/>
      <c r="GBI11" s="9"/>
      <c r="GBJ11" s="9"/>
      <c r="GBK11" s="9"/>
      <c r="GBL11" s="9"/>
      <c r="GBM11" s="9"/>
      <c r="GBN11" s="9"/>
      <c r="GBO11" s="9"/>
      <c r="GBP11" s="9"/>
      <c r="GBQ11" s="9"/>
      <c r="GBR11" s="9"/>
      <c r="GBS11" s="9"/>
      <c r="GBT11" s="9"/>
      <c r="GBU11" s="9"/>
      <c r="GBV11" s="9"/>
      <c r="GBW11" s="9"/>
      <c r="GBX11" s="9"/>
      <c r="GBY11" s="9"/>
      <c r="GBZ11" s="9"/>
      <c r="GCA11" s="9"/>
      <c r="GCB11" s="9"/>
      <c r="GCC11" s="9"/>
      <c r="GCD11" s="9"/>
      <c r="GCE11" s="9"/>
      <c r="GCF11" s="9"/>
      <c r="GCG11" s="9"/>
      <c r="GCH11" s="9"/>
      <c r="GCI11" s="9"/>
      <c r="GCJ11" s="9"/>
      <c r="GCK11" s="9"/>
      <c r="GCL11" s="9"/>
      <c r="GCM11" s="9"/>
      <c r="GCN11" s="9"/>
      <c r="GCO11" s="9"/>
      <c r="GCP11" s="9"/>
      <c r="GCQ11" s="9"/>
      <c r="GCR11" s="9"/>
      <c r="GCS11" s="9"/>
      <c r="GCT11" s="9"/>
      <c r="GCU11" s="9"/>
      <c r="GCV11" s="9"/>
      <c r="GCW11" s="9"/>
      <c r="GCX11" s="9"/>
      <c r="GCY11" s="9"/>
      <c r="GCZ11" s="9"/>
      <c r="GDA11" s="9"/>
      <c r="GDB11" s="9"/>
      <c r="GDC11" s="9"/>
      <c r="GDD11" s="9"/>
      <c r="GDE11" s="9"/>
      <c r="GDF11" s="9"/>
      <c r="GDG11" s="9"/>
      <c r="GDH11" s="9"/>
      <c r="GDI11" s="9"/>
      <c r="GDJ11" s="9"/>
      <c r="GDK11" s="9"/>
      <c r="GDL11" s="9"/>
      <c r="GDM11" s="9"/>
      <c r="GDN11" s="9"/>
      <c r="GDO11" s="9"/>
      <c r="GDP11" s="9"/>
      <c r="GDQ11" s="9"/>
      <c r="GDR11" s="9"/>
      <c r="GDS11" s="9"/>
      <c r="GDT11" s="9"/>
      <c r="GDU11" s="9"/>
      <c r="GDV11" s="9"/>
      <c r="GDW11" s="9"/>
      <c r="GDX11" s="9"/>
      <c r="GDY11" s="9"/>
      <c r="GDZ11" s="9"/>
      <c r="GEA11" s="9"/>
      <c r="GEB11" s="9"/>
      <c r="GEC11" s="9"/>
      <c r="GED11" s="9"/>
      <c r="GEE11" s="9"/>
      <c r="GEF11" s="9"/>
      <c r="GEG11" s="9"/>
      <c r="GEH11" s="9"/>
      <c r="GEI11" s="9"/>
      <c r="GEJ11" s="9"/>
      <c r="GEK11" s="9"/>
      <c r="GEL11" s="9"/>
      <c r="GEM11" s="9"/>
      <c r="GEN11" s="9"/>
      <c r="GEO11" s="9"/>
      <c r="GEP11" s="9"/>
      <c r="GEQ11" s="9"/>
      <c r="GER11" s="9"/>
      <c r="GES11" s="9"/>
      <c r="GET11" s="9"/>
      <c r="GEU11" s="9"/>
      <c r="GEV11" s="9"/>
      <c r="GEW11" s="9"/>
      <c r="GEX11" s="9"/>
      <c r="GEY11" s="9"/>
      <c r="GEZ11" s="9"/>
      <c r="GFA11" s="9"/>
      <c r="GFB11" s="9"/>
      <c r="GFC11" s="9"/>
      <c r="GFD11" s="9"/>
      <c r="GFE11" s="9"/>
      <c r="GFF11" s="9"/>
      <c r="GFG11" s="9"/>
      <c r="GFH11" s="9"/>
      <c r="GFI11" s="9"/>
      <c r="GFJ11" s="9"/>
      <c r="GFK11" s="9"/>
      <c r="GFL11" s="9"/>
      <c r="GFM11" s="9"/>
      <c r="GFN11" s="9"/>
      <c r="GFO11" s="9"/>
      <c r="GFP11" s="9"/>
      <c r="GFQ11" s="9"/>
      <c r="GFR11" s="9"/>
      <c r="GFS11" s="9"/>
      <c r="GFT11" s="9"/>
      <c r="GFU11" s="9"/>
      <c r="GFV11" s="9"/>
      <c r="GFW11" s="9"/>
      <c r="GFX11" s="9"/>
      <c r="GFY11" s="9"/>
      <c r="GFZ11" s="9"/>
      <c r="GGA11" s="9"/>
      <c r="GGB11" s="9"/>
      <c r="GGC11" s="9"/>
      <c r="GGD11" s="9"/>
      <c r="GGE11" s="9"/>
      <c r="GGF11" s="9"/>
      <c r="GGG11" s="9"/>
      <c r="GGH11" s="9"/>
      <c r="GGI11" s="9"/>
      <c r="GGJ11" s="9"/>
      <c r="GGK11" s="9"/>
      <c r="GGL11" s="9"/>
      <c r="GGM11" s="9"/>
      <c r="GGN11" s="9"/>
      <c r="GGO11" s="9"/>
      <c r="GGP11" s="9"/>
      <c r="GGQ11" s="9"/>
      <c r="GGR11" s="9"/>
      <c r="GGS11" s="9"/>
      <c r="GGT11" s="9"/>
      <c r="GGU11" s="9"/>
      <c r="GGV11" s="9"/>
      <c r="GGW11" s="9"/>
      <c r="GGX11" s="9"/>
      <c r="GGY11" s="9"/>
      <c r="GGZ11" s="9"/>
      <c r="GHA11" s="9"/>
      <c r="GHB11" s="9"/>
      <c r="GHC11" s="9"/>
      <c r="GHD11" s="9"/>
      <c r="GHE11" s="9"/>
      <c r="GHF11" s="9"/>
      <c r="GHG11" s="9"/>
      <c r="GHH11" s="9"/>
      <c r="GHI11" s="9"/>
      <c r="GHJ11" s="9"/>
      <c r="GHK11" s="9"/>
      <c r="GHL11" s="9"/>
      <c r="GHM11" s="9"/>
      <c r="GHN11" s="9"/>
      <c r="GHO11" s="9"/>
      <c r="GHP11" s="9"/>
      <c r="GHQ11" s="9"/>
      <c r="GHR11" s="9"/>
      <c r="GHS11" s="9"/>
      <c r="GHT11" s="9"/>
      <c r="GHU11" s="9"/>
      <c r="GHV11" s="9"/>
      <c r="GHW11" s="9"/>
      <c r="GHX11" s="9"/>
      <c r="GHY11" s="9"/>
      <c r="GHZ11" s="9"/>
      <c r="GIA11" s="9"/>
      <c r="GIB11" s="9"/>
      <c r="GIC11" s="9"/>
      <c r="GID11" s="9"/>
      <c r="GIE11" s="9"/>
      <c r="GIF11" s="9"/>
      <c r="GIG11" s="9"/>
      <c r="GIH11" s="9"/>
      <c r="GII11" s="9"/>
      <c r="GIJ11" s="9"/>
      <c r="GIK11" s="9"/>
      <c r="GIL11" s="9"/>
      <c r="GIM11" s="9"/>
      <c r="GIN11" s="9"/>
      <c r="GIO11" s="9"/>
      <c r="GIP11" s="9"/>
      <c r="GIQ11" s="9"/>
      <c r="GIR11" s="9"/>
      <c r="GIS11" s="9"/>
      <c r="GIT11" s="9"/>
      <c r="GIU11" s="9"/>
      <c r="GIV11" s="9"/>
      <c r="GIW11" s="9"/>
      <c r="GIX11" s="9"/>
      <c r="GIY11" s="9"/>
      <c r="GIZ11" s="9"/>
      <c r="GJA11" s="9"/>
      <c r="GJB11" s="9"/>
      <c r="GJC11" s="9"/>
      <c r="GJD11" s="9"/>
      <c r="GJE11" s="9"/>
      <c r="GJF11" s="9"/>
      <c r="GJG11" s="9"/>
      <c r="GJH11" s="9"/>
      <c r="GJI11" s="9"/>
      <c r="GJJ11" s="9"/>
      <c r="GJK11" s="9"/>
      <c r="GJL11" s="9"/>
      <c r="GJM11" s="9"/>
      <c r="GJN11" s="9"/>
      <c r="GJO11" s="9"/>
      <c r="GJP11" s="9"/>
      <c r="GJQ11" s="9"/>
      <c r="GJR11" s="9"/>
      <c r="GJS11" s="9"/>
      <c r="GJT11" s="9"/>
      <c r="GJU11" s="9"/>
      <c r="GJV11" s="9"/>
      <c r="GJW11" s="9"/>
      <c r="GJX11" s="9"/>
      <c r="GJY11" s="9"/>
      <c r="GJZ11" s="9"/>
      <c r="GKA11" s="9"/>
      <c r="GKB11" s="9"/>
      <c r="GKC11" s="9"/>
      <c r="GKD11" s="9"/>
      <c r="GKE11" s="9"/>
      <c r="GKF11" s="9"/>
      <c r="GKG11" s="9"/>
      <c r="GKH11" s="9"/>
      <c r="GKI11" s="9"/>
      <c r="GKJ11" s="9"/>
      <c r="GKK11" s="9"/>
      <c r="GKL11" s="9"/>
      <c r="GKM11" s="9"/>
      <c r="GKN11" s="9"/>
      <c r="GKO11" s="9"/>
      <c r="GKP11" s="9"/>
      <c r="GKQ11" s="9"/>
      <c r="GKR11" s="9"/>
      <c r="GKS11" s="9"/>
      <c r="GKT11" s="9"/>
      <c r="GKU11" s="9"/>
      <c r="GKV11" s="9"/>
      <c r="GKW11" s="9"/>
      <c r="GKX11" s="9"/>
      <c r="GKY11" s="9"/>
      <c r="GKZ11" s="9"/>
      <c r="GLA11" s="9"/>
      <c r="GLB11" s="9"/>
      <c r="GLC11" s="9"/>
      <c r="GLD11" s="9"/>
      <c r="GLE11" s="9"/>
      <c r="GLF11" s="9"/>
      <c r="GLG11" s="9"/>
      <c r="GLH11" s="9"/>
      <c r="GLI11" s="9"/>
      <c r="GLJ11" s="9"/>
      <c r="GLK11" s="9"/>
      <c r="GLL11" s="9"/>
      <c r="GLM11" s="9"/>
      <c r="GLN11" s="9"/>
      <c r="GLO11" s="9"/>
      <c r="GLP11" s="9"/>
      <c r="GLQ11" s="9"/>
      <c r="GLR11" s="9"/>
      <c r="GLS11" s="9"/>
      <c r="GLT11" s="9"/>
      <c r="GLU11" s="9"/>
      <c r="GLV11" s="9"/>
      <c r="GLW11" s="9"/>
      <c r="GLX11" s="9"/>
      <c r="GLY11" s="9"/>
      <c r="GLZ11" s="9"/>
      <c r="GMA11" s="9"/>
      <c r="GMB11" s="9"/>
      <c r="GMC11" s="9"/>
      <c r="GMD11" s="9"/>
      <c r="GME11" s="9"/>
      <c r="GMF11" s="9"/>
      <c r="GMG11" s="9"/>
      <c r="GMH11" s="9"/>
      <c r="GMI11" s="9"/>
      <c r="GMJ11" s="9"/>
      <c r="GMK11" s="9"/>
      <c r="GML11" s="9"/>
      <c r="GMM11" s="9"/>
      <c r="GMN11" s="9"/>
      <c r="GMO11" s="9"/>
      <c r="GMP11" s="9"/>
      <c r="GMQ11" s="9"/>
      <c r="GMR11" s="9"/>
      <c r="GMS11" s="9"/>
      <c r="GMT11" s="9"/>
      <c r="GMU11" s="9"/>
      <c r="GMV11" s="9"/>
      <c r="GMW11" s="9"/>
      <c r="GMX11" s="9"/>
      <c r="GMY11" s="9"/>
      <c r="GMZ11" s="9"/>
      <c r="GNA11" s="9"/>
      <c r="GNB11" s="9"/>
      <c r="GNC11" s="9"/>
      <c r="GND11" s="9"/>
      <c r="GNE11" s="9"/>
      <c r="GNF11" s="9"/>
      <c r="GNG11" s="9"/>
      <c r="GNH11" s="9"/>
      <c r="GNI11" s="9"/>
      <c r="GNJ11" s="9"/>
      <c r="GNK11" s="9"/>
      <c r="GNL11" s="9"/>
      <c r="GNM11" s="9"/>
      <c r="GNN11" s="9"/>
      <c r="GNO11" s="9"/>
      <c r="GNP11" s="9"/>
      <c r="GNQ11" s="9"/>
      <c r="GNR11" s="9"/>
      <c r="GNS11" s="9"/>
      <c r="GNT11" s="9"/>
      <c r="GNU11" s="9"/>
      <c r="GNV11" s="9"/>
      <c r="GNW11" s="9"/>
      <c r="GNX11" s="9"/>
      <c r="GNY11" s="9"/>
      <c r="GNZ11" s="9"/>
      <c r="GOA11" s="9"/>
      <c r="GOB11" s="9"/>
      <c r="GOC11" s="9"/>
      <c r="GOD11" s="9"/>
      <c r="GOE11" s="9"/>
      <c r="GOF11" s="9"/>
      <c r="GOG11" s="9"/>
      <c r="GOH11" s="9"/>
      <c r="GOI11" s="9"/>
      <c r="GOJ11" s="9"/>
      <c r="GOK11" s="9"/>
      <c r="GOL11" s="9"/>
      <c r="GOM11" s="9"/>
      <c r="GON11" s="9"/>
      <c r="GOO11" s="9"/>
      <c r="GOP11" s="9"/>
      <c r="GOQ11" s="9"/>
      <c r="GOR11" s="9"/>
      <c r="GOS11" s="9"/>
      <c r="GOT11" s="9"/>
      <c r="GOU11" s="9"/>
      <c r="GOV11" s="9"/>
      <c r="GOW11" s="9"/>
      <c r="GOX11" s="9"/>
      <c r="GOY11" s="9"/>
      <c r="GOZ11" s="9"/>
      <c r="GPA11" s="9"/>
      <c r="GPB11" s="9"/>
      <c r="GPC11" s="9"/>
      <c r="GPD11" s="9"/>
      <c r="GPE11" s="9"/>
      <c r="GPF11" s="9"/>
      <c r="GPG11" s="9"/>
      <c r="GPH11" s="9"/>
      <c r="GPI11" s="9"/>
      <c r="GPJ11" s="9"/>
      <c r="GPK11" s="9"/>
      <c r="GPL11" s="9"/>
      <c r="GPM11" s="9"/>
      <c r="GPN11" s="9"/>
      <c r="GPO11" s="9"/>
      <c r="GPP11" s="9"/>
      <c r="GPQ11" s="9"/>
      <c r="GPR11" s="9"/>
      <c r="GPS11" s="9"/>
      <c r="GPT11" s="9"/>
      <c r="GPU11" s="9"/>
      <c r="GPV11" s="9"/>
      <c r="GPW11" s="9"/>
      <c r="GPX11" s="9"/>
      <c r="GPY11" s="9"/>
      <c r="GPZ11" s="9"/>
      <c r="GQA11" s="9"/>
      <c r="GQB11" s="9"/>
      <c r="GQC11" s="9"/>
      <c r="GQD11" s="9"/>
      <c r="GQE11" s="9"/>
      <c r="GQF11" s="9"/>
      <c r="GQG11" s="9"/>
      <c r="GQH11" s="9"/>
      <c r="GQI11" s="9"/>
      <c r="GQJ11" s="9"/>
      <c r="GQK11" s="9"/>
      <c r="GQL11" s="9"/>
      <c r="GQM11" s="9"/>
      <c r="GQN11" s="9"/>
      <c r="GQO11" s="9"/>
      <c r="GQP11" s="9"/>
      <c r="GQQ11" s="9"/>
      <c r="GQR11" s="9"/>
      <c r="GQS11" s="9"/>
      <c r="GQT11" s="9"/>
      <c r="GQU11" s="9"/>
      <c r="GQV11" s="9"/>
      <c r="GQW11" s="9"/>
      <c r="GQX11" s="9"/>
      <c r="GQY11" s="9"/>
      <c r="GQZ11" s="9"/>
      <c r="GRA11" s="9"/>
      <c r="GRB11" s="9"/>
      <c r="GRC11" s="9"/>
      <c r="GRD11" s="9"/>
      <c r="GRE11" s="9"/>
      <c r="GRF11" s="9"/>
      <c r="GRG11" s="9"/>
      <c r="GRH11" s="9"/>
      <c r="GRI11" s="9"/>
      <c r="GRJ11" s="9"/>
      <c r="GRK11" s="9"/>
      <c r="GRL11" s="9"/>
      <c r="GRM11" s="9"/>
      <c r="GRN11" s="9"/>
      <c r="GRO11" s="9"/>
      <c r="GRP11" s="9"/>
      <c r="GRQ11" s="9"/>
      <c r="GRR11" s="9"/>
      <c r="GRS11" s="9"/>
      <c r="GRT11" s="9"/>
      <c r="GRU11" s="9"/>
      <c r="GRV11" s="9"/>
      <c r="GRW11" s="9"/>
      <c r="GRX11" s="9"/>
      <c r="GRY11" s="9"/>
      <c r="GRZ11" s="9"/>
      <c r="GSA11" s="9"/>
      <c r="GSB11" s="9"/>
      <c r="GSC11" s="9"/>
      <c r="GSD11" s="9"/>
      <c r="GSE11" s="9"/>
      <c r="GSF11" s="9"/>
      <c r="GSG11" s="9"/>
      <c r="GSH11" s="9"/>
      <c r="GSI11" s="9"/>
      <c r="GSJ11" s="9"/>
      <c r="GSK11" s="9"/>
      <c r="GSL11" s="9"/>
      <c r="GSM11" s="9"/>
      <c r="GSN11" s="9"/>
      <c r="GSO11" s="9"/>
      <c r="GSP11" s="9"/>
      <c r="GSQ11" s="9"/>
      <c r="GSR11" s="9"/>
      <c r="GSS11" s="9"/>
      <c r="GST11" s="9"/>
      <c r="GSU11" s="9"/>
      <c r="GSV11" s="9"/>
      <c r="GSW11" s="9"/>
      <c r="GSX11" s="9"/>
      <c r="GSY11" s="9"/>
      <c r="GSZ11" s="9"/>
      <c r="GTA11" s="9"/>
      <c r="GTB11" s="9"/>
      <c r="GTC11" s="9"/>
      <c r="GTD11" s="9"/>
      <c r="GTE11" s="9"/>
      <c r="GTF11" s="9"/>
      <c r="GTG11" s="9"/>
      <c r="GTH11" s="9"/>
      <c r="GTI11" s="9"/>
      <c r="GTJ11" s="9"/>
      <c r="GTK11" s="9"/>
      <c r="GTL11" s="9"/>
      <c r="GTM11" s="9"/>
      <c r="GTN11" s="9"/>
      <c r="GTO11" s="9"/>
      <c r="GTP11" s="9"/>
      <c r="GTQ11" s="9"/>
      <c r="GTR11" s="9"/>
      <c r="GTS11" s="9"/>
      <c r="GTT11" s="9"/>
      <c r="GTU11" s="9"/>
      <c r="GTV11" s="9"/>
      <c r="GTW11" s="9"/>
      <c r="GTX11" s="9"/>
      <c r="GTY11" s="9"/>
      <c r="GTZ11" s="9"/>
      <c r="GUA11" s="9"/>
      <c r="GUB11" s="9"/>
      <c r="GUC11" s="9"/>
      <c r="GUD11" s="9"/>
      <c r="GUE11" s="9"/>
      <c r="GUF11" s="9"/>
      <c r="GUG11" s="9"/>
      <c r="GUH11" s="9"/>
      <c r="GUI11" s="9"/>
      <c r="GUJ11" s="9"/>
      <c r="GUK11" s="9"/>
      <c r="GUL11" s="9"/>
      <c r="GUM11" s="9"/>
      <c r="GUN11" s="9"/>
      <c r="GUO11" s="9"/>
      <c r="GUP11" s="9"/>
      <c r="GUQ11" s="9"/>
      <c r="GUR11" s="9"/>
      <c r="GUS11" s="9"/>
      <c r="GUT11" s="9"/>
      <c r="GUU11" s="9"/>
      <c r="GUV11" s="9"/>
      <c r="GUW11" s="9"/>
      <c r="GUX11" s="9"/>
      <c r="GUY11" s="9"/>
      <c r="GUZ11" s="9"/>
      <c r="GVA11" s="9"/>
      <c r="GVB11" s="9"/>
      <c r="GVC11" s="9"/>
      <c r="GVD11" s="9"/>
      <c r="GVE11" s="9"/>
      <c r="GVF11" s="9"/>
      <c r="GVG11" s="9"/>
      <c r="GVH11" s="9"/>
      <c r="GVI11" s="9"/>
      <c r="GVJ11" s="9"/>
      <c r="GVK11" s="9"/>
      <c r="GVL11" s="9"/>
      <c r="GVM11" s="9"/>
      <c r="GVN11" s="9"/>
      <c r="GVO11" s="9"/>
      <c r="GVP11" s="9"/>
      <c r="GVQ11" s="9"/>
      <c r="GVR11" s="9"/>
      <c r="GVS11" s="9"/>
      <c r="GVT11" s="9"/>
      <c r="GVU11" s="9"/>
      <c r="GVV11" s="9"/>
      <c r="GVW11" s="9"/>
      <c r="GVX11" s="9"/>
      <c r="GVY11" s="9"/>
      <c r="GVZ11" s="9"/>
      <c r="GWA11" s="9"/>
      <c r="GWB11" s="9"/>
      <c r="GWC11" s="9"/>
      <c r="GWD11" s="9"/>
      <c r="GWE11" s="9"/>
      <c r="GWF11" s="9"/>
      <c r="GWG11" s="9"/>
      <c r="GWH11" s="9"/>
      <c r="GWI11" s="9"/>
      <c r="GWJ11" s="9"/>
      <c r="GWK11" s="9"/>
      <c r="GWL11" s="9"/>
      <c r="GWM11" s="9"/>
      <c r="GWN11" s="9"/>
      <c r="GWO11" s="9"/>
      <c r="GWP11" s="9"/>
      <c r="GWQ11" s="9"/>
      <c r="GWR11" s="9"/>
      <c r="GWS11" s="9"/>
      <c r="GWT11" s="9"/>
      <c r="GWU11" s="9"/>
      <c r="GWV11" s="9"/>
      <c r="GWW11" s="9"/>
      <c r="GWX11" s="9"/>
      <c r="GWY11" s="9"/>
      <c r="GWZ11" s="9"/>
      <c r="GXA11" s="9"/>
      <c r="GXB11" s="9"/>
      <c r="GXC11" s="9"/>
      <c r="GXD11" s="9"/>
      <c r="GXE11" s="9"/>
      <c r="GXF11" s="9"/>
      <c r="GXG11" s="9"/>
      <c r="GXH11" s="9"/>
      <c r="GXI11" s="9"/>
      <c r="GXJ11" s="9"/>
      <c r="GXK11" s="9"/>
      <c r="GXL11" s="9"/>
      <c r="GXM11" s="9"/>
      <c r="GXN11" s="9"/>
      <c r="GXO11" s="9"/>
      <c r="GXP11" s="9"/>
      <c r="GXQ11" s="9"/>
      <c r="GXR11" s="9"/>
      <c r="GXS11" s="9"/>
      <c r="GXT11" s="9"/>
      <c r="GXU11" s="9"/>
      <c r="GXV11" s="9"/>
      <c r="GXW11" s="9"/>
      <c r="GXX11" s="9"/>
      <c r="GXY11" s="9"/>
      <c r="GXZ11" s="9"/>
      <c r="GYA11" s="9"/>
      <c r="GYB11" s="9"/>
      <c r="GYC11" s="9"/>
      <c r="GYD11" s="9"/>
      <c r="GYE11" s="9"/>
      <c r="GYF11" s="9"/>
      <c r="GYG11" s="9"/>
      <c r="GYH11" s="9"/>
      <c r="GYI11" s="9"/>
      <c r="GYJ11" s="9"/>
      <c r="GYK11" s="9"/>
      <c r="GYL11" s="9"/>
      <c r="GYM11" s="9"/>
      <c r="GYN11" s="9"/>
      <c r="GYO11" s="9"/>
      <c r="GYP11" s="9"/>
      <c r="GYQ11" s="9"/>
      <c r="GYR11" s="9"/>
      <c r="GYS11" s="9"/>
      <c r="GYT11" s="9"/>
      <c r="GYU11" s="9"/>
      <c r="GYV11" s="9"/>
      <c r="GYW11" s="9"/>
      <c r="GYX11" s="9"/>
      <c r="GYY11" s="9"/>
      <c r="GYZ11" s="9"/>
      <c r="GZA11" s="9"/>
      <c r="GZB11" s="9"/>
      <c r="GZC11" s="9"/>
      <c r="GZD11" s="9"/>
      <c r="GZE11" s="9"/>
      <c r="GZF11" s="9"/>
      <c r="GZG11" s="9"/>
      <c r="GZH11" s="9"/>
      <c r="GZI11" s="9"/>
      <c r="GZJ11" s="9"/>
      <c r="GZK11" s="9"/>
      <c r="GZL11" s="9"/>
      <c r="GZM11" s="9"/>
      <c r="GZN11" s="9"/>
      <c r="GZO11" s="9"/>
      <c r="GZP11" s="9"/>
      <c r="GZQ11" s="9"/>
      <c r="GZR11" s="9"/>
      <c r="GZS11" s="9"/>
      <c r="GZT11" s="9"/>
      <c r="GZU11" s="9"/>
      <c r="GZV11" s="9"/>
      <c r="GZW11" s="9"/>
      <c r="GZX11" s="9"/>
      <c r="GZY11" s="9"/>
      <c r="GZZ11" s="9"/>
      <c r="HAA11" s="9"/>
      <c r="HAB11" s="9"/>
      <c r="HAC11" s="9"/>
      <c r="HAD11" s="9"/>
      <c r="HAE11" s="9"/>
      <c r="HAF11" s="9"/>
      <c r="HAG11" s="9"/>
      <c r="HAH11" s="9"/>
      <c r="HAI11" s="9"/>
      <c r="HAJ11" s="9"/>
      <c r="HAK11" s="9"/>
      <c r="HAL11" s="9"/>
      <c r="HAM11" s="9"/>
      <c r="HAN11" s="9"/>
      <c r="HAO11" s="9"/>
      <c r="HAP11" s="9"/>
      <c r="HAQ11" s="9"/>
      <c r="HAR11" s="9"/>
      <c r="HAS11" s="9"/>
      <c r="HAT11" s="9"/>
      <c r="HAU11" s="9"/>
      <c r="HAV11" s="9"/>
      <c r="HAW11" s="9"/>
      <c r="HAX11" s="9"/>
      <c r="HAY11" s="9"/>
      <c r="HAZ11" s="9"/>
      <c r="HBA11" s="9"/>
      <c r="HBB11" s="9"/>
      <c r="HBC11" s="9"/>
      <c r="HBD11" s="9"/>
      <c r="HBE11" s="9"/>
      <c r="HBF11" s="9"/>
      <c r="HBG11" s="9"/>
      <c r="HBH11" s="9"/>
      <c r="HBI11" s="9"/>
      <c r="HBJ11" s="9"/>
      <c r="HBK11" s="9"/>
      <c r="HBL11" s="9"/>
      <c r="HBM11" s="9"/>
      <c r="HBN11" s="9"/>
      <c r="HBO11" s="9"/>
      <c r="HBP11" s="9"/>
      <c r="HBQ11" s="9"/>
      <c r="HBR11" s="9"/>
      <c r="HBS11" s="9"/>
      <c r="HBT11" s="9"/>
      <c r="HBU11" s="9"/>
      <c r="HBV11" s="9"/>
      <c r="HBW11" s="9"/>
      <c r="HBX11" s="9"/>
      <c r="HBY11" s="9"/>
      <c r="HBZ11" s="9"/>
      <c r="HCA11" s="9"/>
      <c r="HCB11" s="9"/>
      <c r="HCC11" s="9"/>
      <c r="HCD11" s="9"/>
      <c r="HCE11" s="9"/>
      <c r="HCF11" s="9"/>
      <c r="HCG11" s="9"/>
      <c r="HCH11" s="9"/>
      <c r="HCI11" s="9"/>
      <c r="HCJ11" s="9"/>
      <c r="HCK11" s="9"/>
      <c r="HCL11" s="9"/>
      <c r="HCM11" s="9"/>
      <c r="HCN11" s="9"/>
      <c r="HCO11" s="9"/>
      <c r="HCP11" s="9"/>
      <c r="HCQ11" s="9"/>
      <c r="HCR11" s="9"/>
      <c r="HCS11" s="9"/>
      <c r="HCT11" s="9"/>
      <c r="HCU11" s="9"/>
      <c r="HCV11" s="9"/>
      <c r="HCW11" s="9"/>
      <c r="HCX11" s="9"/>
      <c r="HCY11" s="9"/>
      <c r="HCZ11" s="9"/>
      <c r="HDA11" s="9"/>
      <c r="HDB11" s="9"/>
      <c r="HDC11" s="9"/>
      <c r="HDD11" s="9"/>
      <c r="HDE11" s="9"/>
      <c r="HDF11" s="9"/>
      <c r="HDG11" s="9"/>
      <c r="HDH11" s="9"/>
      <c r="HDI11" s="9"/>
      <c r="HDJ11" s="9"/>
      <c r="HDK11" s="9"/>
      <c r="HDL11" s="9"/>
      <c r="HDM11" s="9"/>
      <c r="HDN11" s="9"/>
      <c r="HDO11" s="9"/>
      <c r="HDP11" s="9"/>
      <c r="HDQ11" s="9"/>
      <c r="HDR11" s="9"/>
      <c r="HDS11" s="9"/>
      <c r="HDT11" s="9"/>
      <c r="HDU11" s="9"/>
      <c r="HDV11" s="9"/>
      <c r="HDW11" s="9"/>
      <c r="HDX11" s="9"/>
      <c r="HDY11" s="9"/>
      <c r="HDZ11" s="9"/>
      <c r="HEA11" s="9"/>
      <c r="HEB11" s="9"/>
      <c r="HEC11" s="9"/>
      <c r="HED11" s="9"/>
      <c r="HEE11" s="9"/>
      <c r="HEF11" s="9"/>
      <c r="HEG11" s="9"/>
      <c r="HEH11" s="9"/>
      <c r="HEI11" s="9"/>
      <c r="HEJ11" s="9"/>
      <c r="HEK11" s="9"/>
      <c r="HEL11" s="9"/>
      <c r="HEM11" s="9"/>
      <c r="HEN11" s="9"/>
      <c r="HEO11" s="9"/>
      <c r="HEP11" s="9"/>
      <c r="HEQ11" s="9"/>
      <c r="HER11" s="9"/>
      <c r="HES11" s="9"/>
      <c r="HET11" s="9"/>
      <c r="HEU11" s="9"/>
      <c r="HEV11" s="9"/>
      <c r="HEW11" s="9"/>
      <c r="HEX11" s="9"/>
      <c r="HEY11" s="9"/>
      <c r="HEZ11" s="9"/>
      <c r="HFA11" s="9"/>
      <c r="HFB11" s="9"/>
      <c r="HFC11" s="9"/>
      <c r="HFD11" s="9"/>
      <c r="HFE11" s="9"/>
      <c r="HFF11" s="9"/>
      <c r="HFG11" s="9"/>
      <c r="HFH11" s="9"/>
      <c r="HFI11" s="9"/>
      <c r="HFJ11" s="9"/>
      <c r="HFK11" s="9"/>
      <c r="HFL11" s="9"/>
      <c r="HFM11" s="9"/>
      <c r="HFN11" s="9"/>
      <c r="HFO11" s="9"/>
      <c r="HFP11" s="9"/>
      <c r="HFQ11" s="9"/>
      <c r="HFR11" s="9"/>
      <c r="HFS11" s="9"/>
      <c r="HFT11" s="9"/>
      <c r="HFU11" s="9"/>
      <c r="HFV11" s="9"/>
      <c r="HFW11" s="9"/>
      <c r="HFX11" s="9"/>
      <c r="HFY11" s="9"/>
      <c r="HFZ11" s="9"/>
      <c r="HGA11" s="9"/>
      <c r="HGB11" s="9"/>
      <c r="HGC11" s="9"/>
      <c r="HGD11" s="9"/>
      <c r="HGE11" s="9"/>
      <c r="HGF11" s="9"/>
      <c r="HGG11" s="9"/>
      <c r="HGH11" s="9"/>
      <c r="HGI11" s="9"/>
      <c r="HGJ11" s="9"/>
      <c r="HGK11" s="9"/>
      <c r="HGL11" s="9"/>
      <c r="HGM11" s="9"/>
      <c r="HGN11" s="9"/>
      <c r="HGO11" s="9"/>
      <c r="HGP11" s="9"/>
      <c r="HGQ11" s="9"/>
      <c r="HGR11" s="9"/>
      <c r="HGS11" s="9"/>
      <c r="HGT11" s="9"/>
      <c r="HGU11" s="9"/>
      <c r="HGV11" s="9"/>
      <c r="HGW11" s="9"/>
      <c r="HGX11" s="9"/>
      <c r="HGY11" s="9"/>
      <c r="HGZ11" s="9"/>
      <c r="HHA11" s="9"/>
      <c r="HHB11" s="9"/>
      <c r="HHC11" s="9"/>
      <c r="HHD11" s="9"/>
      <c r="HHE11" s="9"/>
      <c r="HHF11" s="9"/>
      <c r="HHG11" s="9"/>
      <c r="HHH11" s="9"/>
      <c r="HHI11" s="9"/>
      <c r="HHJ11" s="9"/>
      <c r="HHK11" s="9"/>
      <c r="HHL11" s="9"/>
      <c r="HHM11" s="9"/>
      <c r="HHN11" s="9"/>
      <c r="HHO11" s="9"/>
      <c r="HHP11" s="9"/>
      <c r="HHQ11" s="9"/>
      <c r="HHR11" s="9"/>
      <c r="HHS11" s="9"/>
      <c r="HHT11" s="9"/>
      <c r="HHU11" s="9"/>
      <c r="HHV11" s="9"/>
      <c r="HHW11" s="9"/>
      <c r="HHX11" s="9"/>
      <c r="HHY11" s="9"/>
      <c r="HHZ11" s="9"/>
      <c r="HIA11" s="9"/>
      <c r="HIB11" s="9"/>
      <c r="HIC11" s="9"/>
      <c r="HID11" s="9"/>
      <c r="HIE11" s="9"/>
      <c r="HIF11" s="9"/>
      <c r="HIG11" s="9"/>
      <c r="HIH11" s="9"/>
      <c r="HII11" s="9"/>
      <c r="HIJ11" s="9"/>
      <c r="HIK11" s="9"/>
      <c r="HIL11" s="9"/>
      <c r="HIM11" s="9"/>
      <c r="HIN11" s="9"/>
      <c r="HIO11" s="9"/>
      <c r="HIP11" s="9"/>
      <c r="HIQ11" s="9"/>
      <c r="HIR11" s="9"/>
      <c r="HIS11" s="9"/>
      <c r="HIT11" s="9"/>
      <c r="HIU11" s="9"/>
      <c r="HIV11" s="9"/>
      <c r="HIW11" s="9"/>
      <c r="HIX11" s="9"/>
      <c r="HIY11" s="9"/>
      <c r="HIZ11" s="9"/>
      <c r="HJA11" s="9"/>
      <c r="HJB11" s="9"/>
      <c r="HJC11" s="9"/>
      <c r="HJD11" s="9"/>
      <c r="HJE11" s="9"/>
      <c r="HJF11" s="9"/>
      <c r="HJG11" s="9"/>
      <c r="HJH11" s="9"/>
      <c r="HJI11" s="9"/>
      <c r="HJJ11" s="9"/>
      <c r="HJK11" s="9"/>
      <c r="HJL11" s="9"/>
      <c r="HJM11" s="9"/>
      <c r="HJN11" s="9"/>
      <c r="HJO11" s="9"/>
      <c r="HJP11" s="9"/>
      <c r="HJQ11" s="9"/>
      <c r="HJR11" s="9"/>
      <c r="HJS11" s="9"/>
      <c r="HJT11" s="9"/>
      <c r="HJU11" s="9"/>
      <c r="HJV11" s="9"/>
      <c r="HJW11" s="9"/>
      <c r="HJX11" s="9"/>
      <c r="HJY11" s="9"/>
      <c r="HJZ11" s="9"/>
      <c r="HKA11" s="9"/>
      <c r="HKB11" s="9"/>
      <c r="HKC11" s="9"/>
      <c r="HKD11" s="9"/>
      <c r="HKE11" s="9"/>
      <c r="HKF11" s="9"/>
      <c r="HKG11" s="9"/>
      <c r="HKH11" s="9"/>
      <c r="HKI11" s="9"/>
      <c r="HKJ11" s="9"/>
      <c r="HKK11" s="9"/>
      <c r="HKL11" s="9"/>
      <c r="HKM11" s="9"/>
      <c r="HKN11" s="9"/>
      <c r="HKO11" s="9"/>
      <c r="HKP11" s="9"/>
      <c r="HKQ11" s="9"/>
      <c r="HKR11" s="9"/>
      <c r="HKS11" s="9"/>
      <c r="HKT11" s="9"/>
      <c r="HKU11" s="9"/>
      <c r="HKV11" s="9"/>
      <c r="HKW11" s="9"/>
      <c r="HKX11" s="9"/>
      <c r="HKY11" s="9"/>
      <c r="HKZ11" s="9"/>
      <c r="HLA11" s="9"/>
      <c r="HLB11" s="9"/>
      <c r="HLC11" s="9"/>
      <c r="HLD11" s="9"/>
      <c r="HLE11" s="9"/>
      <c r="HLF11" s="9"/>
      <c r="HLG11" s="9"/>
      <c r="HLH11" s="9"/>
      <c r="HLI11" s="9"/>
      <c r="HLJ11" s="9"/>
      <c r="HLK11" s="9"/>
      <c r="HLL11" s="9"/>
      <c r="HLM11" s="9"/>
      <c r="HLN11" s="9"/>
      <c r="HLO11" s="9"/>
      <c r="HLP11" s="9"/>
      <c r="HLQ11" s="9"/>
      <c r="HLR11" s="9"/>
      <c r="HLS11" s="9"/>
      <c r="HLT11" s="9"/>
      <c r="HLU11" s="9"/>
      <c r="HLV11" s="9"/>
      <c r="HLW11" s="9"/>
      <c r="HLX11" s="9"/>
      <c r="HLY11" s="9"/>
      <c r="HLZ11" s="9"/>
      <c r="HMA11" s="9"/>
      <c r="HMB11" s="9"/>
      <c r="HMC11" s="9"/>
      <c r="HMD11" s="9"/>
      <c r="HME11" s="9"/>
      <c r="HMF11" s="9"/>
      <c r="HMG11" s="9"/>
      <c r="HMH11" s="9"/>
      <c r="HMI11" s="9"/>
      <c r="HMJ11" s="9"/>
      <c r="HMK11" s="9"/>
      <c r="HML11" s="9"/>
      <c r="HMM11" s="9"/>
      <c r="HMN11" s="9"/>
      <c r="HMO11" s="9"/>
      <c r="HMP11" s="9"/>
      <c r="HMQ11" s="9"/>
      <c r="HMR11" s="9"/>
      <c r="HMS11" s="9"/>
      <c r="HMT11" s="9"/>
      <c r="HMU11" s="9"/>
      <c r="HMV11" s="9"/>
      <c r="HMW11" s="9"/>
      <c r="HMX11" s="9"/>
      <c r="HMY11" s="9"/>
      <c r="HMZ11" s="9"/>
      <c r="HNA11" s="9"/>
      <c r="HNB11" s="9"/>
      <c r="HNC11" s="9"/>
      <c r="HND11" s="9"/>
      <c r="HNE11" s="9"/>
      <c r="HNF11" s="9"/>
      <c r="HNG11" s="9"/>
      <c r="HNH11" s="9"/>
      <c r="HNI11" s="9"/>
      <c r="HNJ11" s="9"/>
      <c r="HNK11" s="9"/>
      <c r="HNL11" s="9"/>
      <c r="HNM11" s="9"/>
      <c r="HNN11" s="9"/>
      <c r="HNO11" s="9"/>
      <c r="HNP11" s="9"/>
      <c r="HNQ11" s="9"/>
      <c r="HNR11" s="9"/>
      <c r="HNS11" s="9"/>
      <c r="HNT11" s="9"/>
      <c r="HNU11" s="9"/>
      <c r="HNV11" s="9"/>
      <c r="HNW11" s="9"/>
      <c r="HNX11" s="9"/>
      <c r="HNY11" s="9"/>
      <c r="HNZ11" s="9"/>
      <c r="HOA11" s="9"/>
      <c r="HOB11" s="9"/>
      <c r="HOC11" s="9"/>
      <c r="HOD11" s="9"/>
      <c r="HOE11" s="9"/>
      <c r="HOF11" s="9"/>
      <c r="HOG11" s="9"/>
      <c r="HOH11" s="9"/>
      <c r="HOI11" s="9"/>
      <c r="HOJ11" s="9"/>
      <c r="HOK11" s="9"/>
      <c r="HOL11" s="9"/>
      <c r="HOM11" s="9"/>
      <c r="HON11" s="9"/>
      <c r="HOO11" s="9"/>
      <c r="HOP11" s="9"/>
      <c r="HOQ11" s="9"/>
      <c r="HOR11" s="9"/>
      <c r="HOS11" s="9"/>
      <c r="HOT11" s="9"/>
      <c r="HOU11" s="9"/>
      <c r="HOV11" s="9"/>
      <c r="HOW11" s="9"/>
      <c r="HOX11" s="9"/>
      <c r="HOY11" s="9"/>
      <c r="HOZ11" s="9"/>
      <c r="HPA11" s="9"/>
      <c r="HPB11" s="9"/>
      <c r="HPC11" s="9"/>
      <c r="HPD11" s="9"/>
      <c r="HPE11" s="9"/>
      <c r="HPF11" s="9"/>
      <c r="HPG11" s="9"/>
      <c r="HPH11" s="9"/>
      <c r="HPI11" s="9"/>
      <c r="HPJ11" s="9"/>
      <c r="HPK11" s="9"/>
      <c r="HPL11" s="9"/>
      <c r="HPM11" s="9"/>
      <c r="HPN11" s="9"/>
      <c r="HPO11" s="9"/>
      <c r="HPP11" s="9"/>
      <c r="HPQ11" s="9"/>
      <c r="HPR11" s="9"/>
      <c r="HPS11" s="9"/>
      <c r="HPT11" s="9"/>
      <c r="HPU11" s="9"/>
      <c r="HPV11" s="9"/>
      <c r="HPW11" s="9"/>
      <c r="HPX11" s="9"/>
      <c r="HPY11" s="9"/>
      <c r="HPZ11" s="9"/>
      <c r="HQA11" s="9"/>
      <c r="HQB11" s="9"/>
      <c r="HQC11" s="9"/>
      <c r="HQD11" s="9"/>
      <c r="HQE11" s="9"/>
      <c r="HQF11" s="9"/>
      <c r="HQG11" s="9"/>
      <c r="HQH11" s="9"/>
      <c r="HQI11" s="9"/>
      <c r="HQJ11" s="9"/>
      <c r="HQK11" s="9"/>
      <c r="HQL11" s="9"/>
      <c r="HQM11" s="9"/>
      <c r="HQN11" s="9"/>
      <c r="HQO11" s="9"/>
      <c r="HQP11" s="9"/>
      <c r="HQQ11" s="9"/>
      <c r="HQR11" s="9"/>
      <c r="HQS11" s="9"/>
      <c r="HQT11" s="9"/>
      <c r="HQU11" s="9"/>
      <c r="HQV11" s="9"/>
      <c r="HQW11" s="9"/>
      <c r="HQX11" s="9"/>
      <c r="HQY11" s="9"/>
      <c r="HQZ11" s="9"/>
      <c r="HRA11" s="9"/>
      <c r="HRB11" s="9"/>
      <c r="HRC11" s="9"/>
      <c r="HRD11" s="9"/>
      <c r="HRE11" s="9"/>
      <c r="HRF11" s="9"/>
      <c r="HRG11" s="9"/>
      <c r="HRH11" s="9"/>
      <c r="HRI11" s="9"/>
      <c r="HRJ11" s="9"/>
      <c r="HRK11" s="9"/>
      <c r="HRL11" s="9"/>
      <c r="HRM11" s="9"/>
      <c r="HRN11" s="9"/>
      <c r="HRO11" s="9"/>
      <c r="HRP11" s="9"/>
      <c r="HRQ11" s="9"/>
      <c r="HRR11" s="9"/>
      <c r="HRS11" s="9"/>
      <c r="HRT11" s="9"/>
      <c r="HRU11" s="9"/>
      <c r="HRV11" s="9"/>
      <c r="HRW11" s="9"/>
      <c r="HRX11" s="9"/>
      <c r="HRY11" s="9"/>
      <c r="HRZ11" s="9"/>
      <c r="HSA11" s="9"/>
      <c r="HSB11" s="9"/>
      <c r="HSC11" s="9"/>
      <c r="HSD11" s="9"/>
      <c r="HSE11" s="9"/>
      <c r="HSF11" s="9"/>
      <c r="HSG11" s="9"/>
      <c r="HSH11" s="9"/>
      <c r="HSI11" s="9"/>
      <c r="HSJ11" s="9"/>
      <c r="HSK11" s="9"/>
      <c r="HSL11" s="9"/>
      <c r="HSM11" s="9"/>
      <c r="HSN11" s="9"/>
      <c r="HSO11" s="9"/>
      <c r="HSP11" s="9"/>
      <c r="HSQ11" s="9"/>
      <c r="HSR11" s="9"/>
      <c r="HSS11" s="9"/>
      <c r="HST11" s="9"/>
      <c r="HSU11" s="9"/>
      <c r="HSV11" s="9"/>
      <c r="HSW11" s="9"/>
      <c r="HSX11" s="9"/>
      <c r="HSY11" s="9"/>
      <c r="HSZ11" s="9"/>
      <c r="HTA11" s="9"/>
      <c r="HTB11" s="9"/>
      <c r="HTC11" s="9"/>
      <c r="HTD11" s="9"/>
      <c r="HTE11" s="9"/>
      <c r="HTF11" s="9"/>
      <c r="HTG11" s="9"/>
      <c r="HTH11" s="9"/>
      <c r="HTI11" s="9"/>
      <c r="HTJ11" s="9"/>
      <c r="HTK11" s="9"/>
      <c r="HTL11" s="9"/>
      <c r="HTM11" s="9"/>
      <c r="HTN11" s="9"/>
      <c r="HTO11" s="9"/>
      <c r="HTP11" s="9"/>
      <c r="HTQ11" s="9"/>
      <c r="HTR11" s="9"/>
      <c r="HTS11" s="9"/>
      <c r="HTT11" s="9"/>
      <c r="HTU11" s="9"/>
      <c r="HTV11" s="9"/>
      <c r="HTW11" s="9"/>
      <c r="HTX11" s="9"/>
      <c r="HTY11" s="9"/>
      <c r="HTZ11" s="9"/>
      <c r="HUA11" s="9"/>
      <c r="HUB11" s="9"/>
      <c r="HUC11" s="9"/>
      <c r="HUD11" s="9"/>
      <c r="HUE11" s="9"/>
      <c r="HUF11" s="9"/>
      <c r="HUG11" s="9"/>
      <c r="HUH11" s="9"/>
      <c r="HUI11" s="9"/>
      <c r="HUJ11" s="9"/>
      <c r="HUK11" s="9"/>
      <c r="HUL11" s="9"/>
      <c r="HUM11" s="9"/>
      <c r="HUN11" s="9"/>
      <c r="HUO11" s="9"/>
      <c r="HUP11" s="9"/>
      <c r="HUQ11" s="9"/>
      <c r="HUR11" s="9"/>
      <c r="HUS11" s="9"/>
      <c r="HUT11" s="9"/>
      <c r="HUU11" s="9"/>
      <c r="HUV11" s="9"/>
      <c r="HUW11" s="9"/>
      <c r="HUX11" s="9"/>
      <c r="HUY11" s="9"/>
      <c r="HUZ11" s="9"/>
      <c r="HVA11" s="9"/>
      <c r="HVB11" s="9"/>
      <c r="HVC11" s="9"/>
      <c r="HVD11" s="9"/>
      <c r="HVE11" s="9"/>
      <c r="HVF11" s="9"/>
      <c r="HVG11" s="9"/>
      <c r="HVH11" s="9"/>
      <c r="HVI11" s="9"/>
      <c r="HVJ11" s="9"/>
      <c r="HVK11" s="9"/>
      <c r="HVL11" s="9"/>
      <c r="HVM11" s="9"/>
      <c r="HVN11" s="9"/>
      <c r="HVO11" s="9"/>
      <c r="HVP11" s="9"/>
      <c r="HVQ11" s="9"/>
      <c r="HVR11" s="9"/>
      <c r="HVS11" s="9"/>
      <c r="HVT11" s="9"/>
      <c r="HVU11" s="9"/>
      <c r="HVV11" s="9"/>
      <c r="HVW11" s="9"/>
      <c r="HVX11" s="9"/>
      <c r="HVY11" s="9"/>
      <c r="HVZ11" s="9"/>
      <c r="HWA11" s="9"/>
      <c r="HWB11" s="9"/>
      <c r="HWC11" s="9"/>
      <c r="HWD11" s="9"/>
      <c r="HWE11" s="9"/>
      <c r="HWF11" s="9"/>
      <c r="HWG11" s="9"/>
      <c r="HWH11" s="9"/>
      <c r="HWI11" s="9"/>
      <c r="HWJ11" s="9"/>
      <c r="HWK11" s="9"/>
      <c r="HWL11" s="9"/>
      <c r="HWM11" s="9"/>
      <c r="HWN11" s="9"/>
      <c r="HWO11" s="9"/>
      <c r="HWP11" s="9"/>
      <c r="HWQ11" s="9"/>
      <c r="HWR11" s="9"/>
      <c r="HWS11" s="9"/>
      <c r="HWT11" s="9"/>
      <c r="HWU11" s="9"/>
      <c r="HWV11" s="9"/>
      <c r="HWW11" s="9"/>
      <c r="HWX11" s="9"/>
      <c r="HWY11" s="9"/>
      <c r="HWZ11" s="9"/>
      <c r="HXA11" s="9"/>
      <c r="HXB11" s="9"/>
      <c r="HXC11" s="9"/>
      <c r="HXD11" s="9"/>
      <c r="HXE11" s="9"/>
      <c r="HXF11" s="9"/>
      <c r="HXG11" s="9"/>
      <c r="HXH11" s="9"/>
      <c r="HXI11" s="9"/>
      <c r="HXJ11" s="9"/>
      <c r="HXK11" s="9"/>
      <c r="HXL11" s="9"/>
      <c r="HXM11" s="9"/>
      <c r="HXN11" s="9"/>
      <c r="HXO11" s="9"/>
      <c r="HXP11" s="9"/>
      <c r="HXQ11" s="9"/>
      <c r="HXR11" s="9"/>
      <c r="HXS11" s="9"/>
      <c r="HXT11" s="9"/>
      <c r="HXU11" s="9"/>
      <c r="HXV11" s="9"/>
      <c r="HXW11" s="9"/>
      <c r="HXX11" s="9"/>
      <c r="HXY11" s="9"/>
      <c r="HXZ11" s="9"/>
      <c r="HYA11" s="9"/>
      <c r="HYB11" s="9"/>
      <c r="HYC11" s="9"/>
      <c r="HYD11" s="9"/>
      <c r="HYE11" s="9"/>
      <c r="HYF11" s="9"/>
      <c r="HYG11" s="9"/>
      <c r="HYH11" s="9"/>
      <c r="HYI11" s="9"/>
      <c r="HYJ11" s="9"/>
      <c r="HYK11" s="9"/>
      <c r="HYL11" s="9"/>
      <c r="HYM11" s="9"/>
      <c r="HYN11" s="9"/>
      <c r="HYO11" s="9"/>
      <c r="HYP11" s="9"/>
      <c r="HYQ11" s="9"/>
      <c r="HYR11" s="9"/>
      <c r="HYS11" s="9"/>
      <c r="HYT11" s="9"/>
      <c r="HYU11" s="9"/>
      <c r="HYV11" s="9"/>
      <c r="HYW11" s="9"/>
      <c r="HYX11" s="9"/>
      <c r="HYY11" s="9"/>
      <c r="HYZ11" s="9"/>
      <c r="HZA11" s="9"/>
      <c r="HZB11" s="9"/>
      <c r="HZC11" s="9"/>
      <c r="HZD11" s="9"/>
      <c r="HZE11" s="9"/>
      <c r="HZF11" s="9"/>
      <c r="HZG11" s="9"/>
      <c r="HZH11" s="9"/>
      <c r="HZI11" s="9"/>
      <c r="HZJ11" s="9"/>
      <c r="HZK11" s="9"/>
      <c r="HZL11" s="9"/>
      <c r="HZM11" s="9"/>
      <c r="HZN11" s="9"/>
      <c r="HZO11" s="9"/>
      <c r="HZP11" s="9"/>
      <c r="HZQ11" s="9"/>
      <c r="HZR11" s="9"/>
      <c r="HZS11" s="9"/>
      <c r="HZT11" s="9"/>
      <c r="HZU11" s="9"/>
      <c r="HZV11" s="9"/>
      <c r="HZW11" s="9"/>
      <c r="HZX11" s="9"/>
      <c r="HZY11" s="9"/>
      <c r="HZZ11" s="9"/>
      <c r="IAA11" s="9"/>
      <c r="IAB11" s="9"/>
      <c r="IAC11" s="9"/>
      <c r="IAD11" s="9"/>
      <c r="IAE11" s="9"/>
      <c r="IAF11" s="9"/>
      <c r="IAG11" s="9"/>
      <c r="IAH11" s="9"/>
      <c r="IAI11" s="9"/>
      <c r="IAJ11" s="9"/>
      <c r="IAK11" s="9"/>
      <c r="IAL11" s="9"/>
      <c r="IAM11" s="9"/>
      <c r="IAN11" s="9"/>
      <c r="IAO11" s="9"/>
      <c r="IAP11" s="9"/>
      <c r="IAQ11" s="9"/>
      <c r="IAR11" s="9"/>
      <c r="IAS11" s="9"/>
      <c r="IAT11" s="9"/>
      <c r="IAU11" s="9"/>
      <c r="IAV11" s="9"/>
      <c r="IAW11" s="9"/>
      <c r="IAX11" s="9"/>
      <c r="IAY11" s="9"/>
      <c r="IAZ11" s="9"/>
      <c r="IBA11" s="9"/>
      <c r="IBB11" s="9"/>
      <c r="IBC11" s="9"/>
      <c r="IBD11" s="9"/>
      <c r="IBE11" s="9"/>
      <c r="IBF11" s="9"/>
      <c r="IBG11" s="9"/>
      <c r="IBH11" s="9"/>
      <c r="IBI11" s="9"/>
      <c r="IBJ11" s="9"/>
      <c r="IBK11" s="9"/>
      <c r="IBL11" s="9"/>
      <c r="IBM11" s="9"/>
      <c r="IBN11" s="9"/>
      <c r="IBO11" s="9"/>
      <c r="IBP11" s="9"/>
      <c r="IBQ11" s="9"/>
      <c r="IBR11" s="9"/>
      <c r="IBS11" s="9"/>
      <c r="IBT11" s="9"/>
      <c r="IBU11" s="9"/>
      <c r="IBV11" s="9"/>
      <c r="IBW11" s="9"/>
      <c r="IBX11" s="9"/>
      <c r="IBY11" s="9"/>
      <c r="IBZ11" s="9"/>
      <c r="ICA11" s="9"/>
      <c r="ICB11" s="9"/>
      <c r="ICC11" s="9"/>
      <c r="ICD11" s="9"/>
      <c r="ICE11" s="9"/>
      <c r="ICF11" s="9"/>
      <c r="ICG11" s="9"/>
      <c r="ICH11" s="9"/>
      <c r="ICI11" s="9"/>
      <c r="ICJ11" s="9"/>
      <c r="ICK11" s="9"/>
      <c r="ICL11" s="9"/>
      <c r="ICM11" s="9"/>
      <c r="ICN11" s="9"/>
      <c r="ICO11" s="9"/>
      <c r="ICP11" s="9"/>
      <c r="ICQ11" s="9"/>
      <c r="ICR11" s="9"/>
      <c r="ICS11" s="9"/>
      <c r="ICT11" s="9"/>
      <c r="ICU11" s="9"/>
      <c r="ICV11" s="9"/>
      <c r="ICW11" s="9"/>
      <c r="ICX11" s="9"/>
      <c r="ICY11" s="9"/>
      <c r="ICZ11" s="9"/>
      <c r="IDA11" s="9"/>
      <c r="IDB11" s="9"/>
      <c r="IDC11" s="9"/>
      <c r="IDD11" s="9"/>
      <c r="IDE11" s="9"/>
      <c r="IDF11" s="9"/>
      <c r="IDG11" s="9"/>
      <c r="IDH11" s="9"/>
      <c r="IDI11" s="9"/>
      <c r="IDJ11" s="9"/>
      <c r="IDK11" s="9"/>
      <c r="IDL11" s="9"/>
      <c r="IDM11" s="9"/>
      <c r="IDN11" s="9"/>
      <c r="IDO11" s="9"/>
      <c r="IDP11" s="9"/>
      <c r="IDQ11" s="9"/>
      <c r="IDR11" s="9"/>
      <c r="IDS11" s="9"/>
      <c r="IDT11" s="9"/>
      <c r="IDU11" s="9"/>
      <c r="IDV11" s="9"/>
      <c r="IDW11" s="9"/>
      <c r="IDX11" s="9"/>
      <c r="IDY11" s="9"/>
      <c r="IDZ11" s="9"/>
      <c r="IEA11" s="9"/>
      <c r="IEB11" s="9"/>
      <c r="IEC11" s="9"/>
      <c r="IED11" s="9"/>
      <c r="IEE11" s="9"/>
      <c r="IEF11" s="9"/>
      <c r="IEG11" s="9"/>
      <c r="IEH11" s="9"/>
      <c r="IEI11" s="9"/>
      <c r="IEJ11" s="9"/>
      <c r="IEK11" s="9"/>
      <c r="IEL11" s="9"/>
      <c r="IEM11" s="9"/>
      <c r="IEN11" s="9"/>
      <c r="IEO11" s="9"/>
      <c r="IEP11" s="9"/>
      <c r="IEQ11" s="9"/>
      <c r="IER11" s="9"/>
      <c r="IES11" s="9"/>
      <c r="IET11" s="9"/>
      <c r="IEU11" s="9"/>
      <c r="IEV11" s="9"/>
      <c r="IEW11" s="9"/>
      <c r="IEX11" s="9"/>
      <c r="IEY11" s="9"/>
      <c r="IEZ11" s="9"/>
      <c r="IFA11" s="9"/>
      <c r="IFB11" s="9"/>
      <c r="IFC11" s="9"/>
      <c r="IFD11" s="9"/>
      <c r="IFE11" s="9"/>
      <c r="IFF11" s="9"/>
      <c r="IFG11" s="9"/>
      <c r="IFH11" s="9"/>
      <c r="IFI11" s="9"/>
      <c r="IFJ11" s="9"/>
      <c r="IFK11" s="9"/>
      <c r="IFL11" s="9"/>
      <c r="IFM11" s="9"/>
      <c r="IFN11" s="9"/>
      <c r="IFO11" s="9"/>
      <c r="IFP11" s="9"/>
      <c r="IFQ11" s="9"/>
      <c r="IFR11" s="9"/>
      <c r="IFS11" s="9"/>
      <c r="IFT11" s="9"/>
      <c r="IFU11" s="9"/>
      <c r="IFV11" s="9"/>
      <c r="IFW11" s="9"/>
      <c r="IFX11" s="9"/>
      <c r="IFY11" s="9"/>
      <c r="IFZ11" s="9"/>
      <c r="IGA11" s="9"/>
      <c r="IGB11" s="9"/>
      <c r="IGC11" s="9"/>
      <c r="IGD11" s="9"/>
      <c r="IGE11" s="9"/>
      <c r="IGF11" s="9"/>
      <c r="IGG11" s="9"/>
      <c r="IGH11" s="9"/>
      <c r="IGI11" s="9"/>
      <c r="IGJ11" s="9"/>
      <c r="IGK11" s="9"/>
      <c r="IGL11" s="9"/>
      <c r="IGM11" s="9"/>
      <c r="IGN11" s="9"/>
      <c r="IGO11" s="9"/>
      <c r="IGP11" s="9"/>
      <c r="IGQ11" s="9"/>
      <c r="IGR11" s="9"/>
      <c r="IGS11" s="9"/>
      <c r="IGT11" s="9"/>
      <c r="IGU11" s="9"/>
      <c r="IGV11" s="9"/>
      <c r="IGW11" s="9"/>
      <c r="IGX11" s="9"/>
      <c r="IGY11" s="9"/>
      <c r="IGZ11" s="9"/>
      <c r="IHA11" s="9"/>
      <c r="IHB11" s="9"/>
      <c r="IHC11" s="9"/>
      <c r="IHD11" s="9"/>
      <c r="IHE11" s="9"/>
      <c r="IHF11" s="9"/>
      <c r="IHG11" s="9"/>
      <c r="IHH11" s="9"/>
      <c r="IHI11" s="9"/>
      <c r="IHJ11" s="9"/>
      <c r="IHK11" s="9"/>
      <c r="IHL11" s="9"/>
      <c r="IHM11" s="9"/>
      <c r="IHN11" s="9"/>
      <c r="IHO11" s="9"/>
      <c r="IHP11" s="9"/>
      <c r="IHQ11" s="9"/>
      <c r="IHR11" s="9"/>
      <c r="IHS11" s="9"/>
      <c r="IHT11" s="9"/>
      <c r="IHU11" s="9"/>
      <c r="IHV11" s="9"/>
      <c r="IHW11" s="9"/>
      <c r="IHX11" s="9"/>
      <c r="IHY11" s="9"/>
      <c r="IHZ11" s="9"/>
      <c r="IIA11" s="9"/>
      <c r="IIB11" s="9"/>
      <c r="IIC11" s="9"/>
      <c r="IID11" s="9"/>
      <c r="IIE11" s="9"/>
      <c r="IIF11" s="9"/>
      <c r="IIG11" s="9"/>
      <c r="IIH11" s="9"/>
      <c r="III11" s="9"/>
      <c r="IIJ11" s="9"/>
      <c r="IIK11" s="9"/>
      <c r="IIL11" s="9"/>
      <c r="IIM11" s="9"/>
      <c r="IIN11" s="9"/>
      <c r="IIO11" s="9"/>
      <c r="IIP11" s="9"/>
      <c r="IIQ11" s="9"/>
      <c r="IIR11" s="9"/>
      <c r="IIS11" s="9"/>
      <c r="IIT11" s="9"/>
      <c r="IIU11" s="9"/>
      <c r="IIV11" s="9"/>
      <c r="IIW11" s="9"/>
      <c r="IIX11" s="9"/>
      <c r="IIY11" s="9"/>
      <c r="IIZ11" s="9"/>
      <c r="IJA11" s="9"/>
      <c r="IJB11" s="9"/>
      <c r="IJC11" s="9"/>
      <c r="IJD11" s="9"/>
      <c r="IJE11" s="9"/>
      <c r="IJF11" s="9"/>
      <c r="IJG11" s="9"/>
      <c r="IJH11" s="9"/>
      <c r="IJI11" s="9"/>
      <c r="IJJ11" s="9"/>
      <c r="IJK11" s="9"/>
      <c r="IJL11" s="9"/>
      <c r="IJM11" s="9"/>
      <c r="IJN11" s="9"/>
      <c r="IJO11" s="9"/>
      <c r="IJP11" s="9"/>
      <c r="IJQ11" s="9"/>
      <c r="IJR11" s="9"/>
      <c r="IJS11" s="9"/>
      <c r="IJT11" s="9"/>
      <c r="IJU11" s="9"/>
      <c r="IJV11" s="9"/>
      <c r="IJW11" s="9"/>
      <c r="IJX11" s="9"/>
      <c r="IJY11" s="9"/>
      <c r="IJZ11" s="9"/>
      <c r="IKA11" s="9"/>
      <c r="IKB11" s="9"/>
      <c r="IKC11" s="9"/>
      <c r="IKD11" s="9"/>
      <c r="IKE11" s="9"/>
      <c r="IKF11" s="9"/>
      <c r="IKG11" s="9"/>
      <c r="IKH11" s="9"/>
      <c r="IKI11" s="9"/>
      <c r="IKJ11" s="9"/>
      <c r="IKK11" s="9"/>
      <c r="IKL11" s="9"/>
      <c r="IKM11" s="9"/>
      <c r="IKN11" s="9"/>
      <c r="IKO11" s="9"/>
      <c r="IKP11" s="9"/>
      <c r="IKQ11" s="9"/>
      <c r="IKR11" s="9"/>
      <c r="IKS11" s="9"/>
      <c r="IKT11" s="9"/>
      <c r="IKU11" s="9"/>
      <c r="IKV11" s="9"/>
      <c r="IKW11" s="9"/>
      <c r="IKX11" s="9"/>
      <c r="IKY11" s="9"/>
      <c r="IKZ11" s="9"/>
      <c r="ILA11" s="9"/>
      <c r="ILB11" s="9"/>
      <c r="ILC11" s="9"/>
      <c r="ILD11" s="9"/>
      <c r="ILE11" s="9"/>
      <c r="ILF11" s="9"/>
      <c r="ILG11" s="9"/>
      <c r="ILH11" s="9"/>
      <c r="ILI11" s="9"/>
      <c r="ILJ11" s="9"/>
      <c r="ILK11" s="9"/>
      <c r="ILL11" s="9"/>
      <c r="ILM11" s="9"/>
      <c r="ILN11" s="9"/>
      <c r="ILO11" s="9"/>
      <c r="ILP11" s="9"/>
      <c r="ILQ11" s="9"/>
      <c r="ILR11" s="9"/>
      <c r="ILS11" s="9"/>
      <c r="ILT11" s="9"/>
      <c r="ILU11" s="9"/>
      <c r="ILV11" s="9"/>
      <c r="ILW11" s="9"/>
      <c r="ILX11" s="9"/>
      <c r="ILY11" s="9"/>
      <c r="ILZ11" s="9"/>
      <c r="IMA11" s="9"/>
      <c r="IMB11" s="9"/>
      <c r="IMC11" s="9"/>
      <c r="IMD11" s="9"/>
      <c r="IME11" s="9"/>
      <c r="IMF11" s="9"/>
      <c r="IMG11" s="9"/>
      <c r="IMH11" s="9"/>
      <c r="IMI11" s="9"/>
      <c r="IMJ11" s="9"/>
      <c r="IMK11" s="9"/>
      <c r="IML11" s="9"/>
      <c r="IMM11" s="9"/>
      <c r="IMN11" s="9"/>
      <c r="IMO11" s="9"/>
      <c r="IMP11" s="9"/>
      <c r="IMQ11" s="9"/>
      <c r="IMR11" s="9"/>
      <c r="IMS11" s="9"/>
      <c r="IMT11" s="9"/>
      <c r="IMU11" s="9"/>
      <c r="IMV11" s="9"/>
      <c r="IMW11" s="9"/>
      <c r="IMX11" s="9"/>
      <c r="IMY11" s="9"/>
      <c r="IMZ11" s="9"/>
      <c r="INA11" s="9"/>
      <c r="INB11" s="9"/>
      <c r="INC11" s="9"/>
      <c r="IND11" s="9"/>
      <c r="INE11" s="9"/>
      <c r="INF11" s="9"/>
      <c r="ING11" s="9"/>
      <c r="INH11" s="9"/>
      <c r="INI11" s="9"/>
      <c r="INJ11" s="9"/>
      <c r="INK11" s="9"/>
      <c r="INL11" s="9"/>
      <c r="INM11" s="9"/>
      <c r="INN11" s="9"/>
      <c r="INO11" s="9"/>
      <c r="INP11" s="9"/>
      <c r="INQ11" s="9"/>
      <c r="INR11" s="9"/>
      <c r="INS11" s="9"/>
      <c r="INT11" s="9"/>
      <c r="INU11" s="9"/>
      <c r="INV11" s="9"/>
      <c r="INW11" s="9"/>
      <c r="INX11" s="9"/>
      <c r="INY11" s="9"/>
      <c r="INZ11" s="9"/>
      <c r="IOA11" s="9"/>
      <c r="IOB11" s="9"/>
      <c r="IOC11" s="9"/>
      <c r="IOD11" s="9"/>
      <c r="IOE11" s="9"/>
      <c r="IOF11" s="9"/>
      <c r="IOG11" s="9"/>
      <c r="IOH11" s="9"/>
      <c r="IOI11" s="9"/>
      <c r="IOJ11" s="9"/>
      <c r="IOK11" s="9"/>
      <c r="IOL11" s="9"/>
      <c r="IOM11" s="9"/>
      <c r="ION11" s="9"/>
      <c r="IOO11" s="9"/>
      <c r="IOP11" s="9"/>
      <c r="IOQ11" s="9"/>
      <c r="IOR11" s="9"/>
      <c r="IOS11" s="9"/>
      <c r="IOT11" s="9"/>
      <c r="IOU11" s="9"/>
      <c r="IOV11" s="9"/>
      <c r="IOW11" s="9"/>
      <c r="IOX11" s="9"/>
      <c r="IOY11" s="9"/>
      <c r="IOZ11" s="9"/>
      <c r="IPA11" s="9"/>
      <c r="IPB11" s="9"/>
      <c r="IPC11" s="9"/>
      <c r="IPD11" s="9"/>
      <c r="IPE11" s="9"/>
      <c r="IPF11" s="9"/>
      <c r="IPG11" s="9"/>
      <c r="IPH11" s="9"/>
      <c r="IPI11" s="9"/>
      <c r="IPJ11" s="9"/>
      <c r="IPK11" s="9"/>
      <c r="IPL11" s="9"/>
      <c r="IPM11" s="9"/>
      <c r="IPN11" s="9"/>
      <c r="IPO11" s="9"/>
      <c r="IPP11" s="9"/>
      <c r="IPQ11" s="9"/>
      <c r="IPR11" s="9"/>
      <c r="IPS11" s="9"/>
      <c r="IPT11" s="9"/>
      <c r="IPU11" s="9"/>
      <c r="IPV11" s="9"/>
      <c r="IPW11" s="9"/>
      <c r="IPX11" s="9"/>
      <c r="IPY11" s="9"/>
      <c r="IPZ11" s="9"/>
      <c r="IQA11" s="9"/>
      <c r="IQB11" s="9"/>
      <c r="IQC11" s="9"/>
      <c r="IQD11" s="9"/>
      <c r="IQE11" s="9"/>
      <c r="IQF11" s="9"/>
      <c r="IQG11" s="9"/>
      <c r="IQH11" s="9"/>
      <c r="IQI11" s="9"/>
      <c r="IQJ11" s="9"/>
      <c r="IQK11" s="9"/>
      <c r="IQL11" s="9"/>
      <c r="IQM11" s="9"/>
      <c r="IQN11" s="9"/>
      <c r="IQO11" s="9"/>
      <c r="IQP11" s="9"/>
      <c r="IQQ11" s="9"/>
      <c r="IQR11" s="9"/>
      <c r="IQS11" s="9"/>
      <c r="IQT11" s="9"/>
      <c r="IQU11" s="9"/>
      <c r="IQV11" s="9"/>
      <c r="IQW11" s="9"/>
      <c r="IQX11" s="9"/>
      <c r="IQY11" s="9"/>
      <c r="IQZ11" s="9"/>
      <c r="IRA11" s="9"/>
      <c r="IRB11" s="9"/>
      <c r="IRC11" s="9"/>
      <c r="IRD11" s="9"/>
      <c r="IRE11" s="9"/>
      <c r="IRF11" s="9"/>
      <c r="IRG11" s="9"/>
      <c r="IRH11" s="9"/>
      <c r="IRI11" s="9"/>
      <c r="IRJ11" s="9"/>
      <c r="IRK11" s="9"/>
      <c r="IRL11" s="9"/>
      <c r="IRM11" s="9"/>
      <c r="IRN11" s="9"/>
      <c r="IRO11" s="9"/>
      <c r="IRP11" s="9"/>
      <c r="IRQ11" s="9"/>
      <c r="IRR11" s="9"/>
      <c r="IRS11" s="9"/>
      <c r="IRT11" s="9"/>
      <c r="IRU11" s="9"/>
      <c r="IRV11" s="9"/>
      <c r="IRW11" s="9"/>
      <c r="IRX11" s="9"/>
      <c r="IRY11" s="9"/>
      <c r="IRZ11" s="9"/>
      <c r="ISA11" s="9"/>
      <c r="ISB11" s="9"/>
      <c r="ISC11" s="9"/>
      <c r="ISD11" s="9"/>
      <c r="ISE11" s="9"/>
      <c r="ISF11" s="9"/>
      <c r="ISG11" s="9"/>
      <c r="ISH11" s="9"/>
      <c r="ISI11" s="9"/>
      <c r="ISJ11" s="9"/>
      <c r="ISK11" s="9"/>
      <c r="ISL11" s="9"/>
      <c r="ISM11" s="9"/>
      <c r="ISN11" s="9"/>
      <c r="ISO11" s="9"/>
      <c r="ISP11" s="9"/>
      <c r="ISQ11" s="9"/>
      <c r="ISR11" s="9"/>
      <c r="ISS11" s="9"/>
      <c r="IST11" s="9"/>
      <c r="ISU11" s="9"/>
      <c r="ISV11" s="9"/>
      <c r="ISW11" s="9"/>
      <c r="ISX11" s="9"/>
      <c r="ISY11" s="9"/>
      <c r="ISZ11" s="9"/>
      <c r="ITA11" s="9"/>
      <c r="ITB11" s="9"/>
      <c r="ITC11" s="9"/>
      <c r="ITD11" s="9"/>
      <c r="ITE11" s="9"/>
      <c r="ITF11" s="9"/>
      <c r="ITG11" s="9"/>
      <c r="ITH11" s="9"/>
      <c r="ITI11" s="9"/>
      <c r="ITJ11" s="9"/>
      <c r="ITK11" s="9"/>
      <c r="ITL11" s="9"/>
      <c r="ITM11" s="9"/>
      <c r="ITN11" s="9"/>
      <c r="ITO11" s="9"/>
      <c r="ITP11" s="9"/>
      <c r="ITQ11" s="9"/>
      <c r="ITR11" s="9"/>
      <c r="ITS11" s="9"/>
      <c r="ITT11" s="9"/>
      <c r="ITU11" s="9"/>
      <c r="ITV11" s="9"/>
      <c r="ITW11" s="9"/>
      <c r="ITX11" s="9"/>
      <c r="ITY11" s="9"/>
      <c r="ITZ11" s="9"/>
      <c r="IUA11" s="9"/>
      <c r="IUB11" s="9"/>
      <c r="IUC11" s="9"/>
      <c r="IUD11" s="9"/>
      <c r="IUE11" s="9"/>
      <c r="IUF11" s="9"/>
      <c r="IUG11" s="9"/>
      <c r="IUH11" s="9"/>
      <c r="IUI11" s="9"/>
      <c r="IUJ11" s="9"/>
      <c r="IUK11" s="9"/>
      <c r="IUL11" s="9"/>
      <c r="IUM11" s="9"/>
      <c r="IUN11" s="9"/>
      <c r="IUO11" s="9"/>
      <c r="IUP11" s="9"/>
      <c r="IUQ11" s="9"/>
      <c r="IUR11" s="9"/>
      <c r="IUS11" s="9"/>
      <c r="IUT11" s="9"/>
      <c r="IUU11" s="9"/>
      <c r="IUV11" s="9"/>
      <c r="IUW11" s="9"/>
      <c r="IUX11" s="9"/>
      <c r="IUY11" s="9"/>
      <c r="IUZ11" s="9"/>
      <c r="IVA11" s="9"/>
      <c r="IVB11" s="9"/>
      <c r="IVC11" s="9"/>
      <c r="IVD11" s="9"/>
      <c r="IVE11" s="9"/>
      <c r="IVF11" s="9"/>
      <c r="IVG11" s="9"/>
      <c r="IVH11" s="9"/>
      <c r="IVI11" s="9"/>
      <c r="IVJ11" s="9"/>
      <c r="IVK11" s="9"/>
      <c r="IVL11" s="9"/>
      <c r="IVM11" s="9"/>
      <c r="IVN11" s="9"/>
      <c r="IVO11" s="9"/>
      <c r="IVP11" s="9"/>
      <c r="IVQ11" s="9"/>
      <c r="IVR11" s="9"/>
      <c r="IVS11" s="9"/>
      <c r="IVT11" s="9"/>
      <c r="IVU11" s="9"/>
      <c r="IVV11" s="9"/>
      <c r="IVW11" s="9"/>
      <c r="IVX11" s="9"/>
      <c r="IVY11" s="9"/>
      <c r="IVZ11" s="9"/>
      <c r="IWA11" s="9"/>
      <c r="IWB11" s="9"/>
      <c r="IWC11" s="9"/>
      <c r="IWD11" s="9"/>
      <c r="IWE11" s="9"/>
      <c r="IWF11" s="9"/>
      <c r="IWG11" s="9"/>
      <c r="IWH11" s="9"/>
      <c r="IWI11" s="9"/>
      <c r="IWJ11" s="9"/>
      <c r="IWK11" s="9"/>
      <c r="IWL11" s="9"/>
      <c r="IWM11" s="9"/>
      <c r="IWN11" s="9"/>
      <c r="IWO11" s="9"/>
      <c r="IWP11" s="9"/>
      <c r="IWQ11" s="9"/>
      <c r="IWR11" s="9"/>
      <c r="IWS11" s="9"/>
      <c r="IWT11" s="9"/>
      <c r="IWU11" s="9"/>
      <c r="IWV11" s="9"/>
      <c r="IWW11" s="9"/>
      <c r="IWX11" s="9"/>
      <c r="IWY11" s="9"/>
      <c r="IWZ11" s="9"/>
      <c r="IXA11" s="9"/>
      <c r="IXB11" s="9"/>
      <c r="IXC11" s="9"/>
      <c r="IXD11" s="9"/>
      <c r="IXE11" s="9"/>
      <c r="IXF11" s="9"/>
      <c r="IXG11" s="9"/>
      <c r="IXH11" s="9"/>
      <c r="IXI11" s="9"/>
      <c r="IXJ11" s="9"/>
      <c r="IXK11" s="9"/>
      <c r="IXL11" s="9"/>
      <c r="IXM11" s="9"/>
      <c r="IXN11" s="9"/>
      <c r="IXO11" s="9"/>
      <c r="IXP11" s="9"/>
      <c r="IXQ11" s="9"/>
      <c r="IXR11" s="9"/>
      <c r="IXS11" s="9"/>
      <c r="IXT11" s="9"/>
      <c r="IXU11" s="9"/>
      <c r="IXV11" s="9"/>
      <c r="IXW11" s="9"/>
      <c r="IXX11" s="9"/>
      <c r="IXY11" s="9"/>
      <c r="IXZ11" s="9"/>
      <c r="IYA11" s="9"/>
      <c r="IYB11" s="9"/>
      <c r="IYC11" s="9"/>
      <c r="IYD11" s="9"/>
      <c r="IYE11" s="9"/>
      <c r="IYF11" s="9"/>
      <c r="IYG11" s="9"/>
      <c r="IYH11" s="9"/>
      <c r="IYI11" s="9"/>
      <c r="IYJ11" s="9"/>
      <c r="IYK11" s="9"/>
      <c r="IYL11" s="9"/>
      <c r="IYM11" s="9"/>
      <c r="IYN11" s="9"/>
      <c r="IYO11" s="9"/>
      <c r="IYP11" s="9"/>
      <c r="IYQ11" s="9"/>
      <c r="IYR11" s="9"/>
      <c r="IYS11" s="9"/>
      <c r="IYT11" s="9"/>
      <c r="IYU11" s="9"/>
      <c r="IYV11" s="9"/>
      <c r="IYW11" s="9"/>
      <c r="IYX11" s="9"/>
      <c r="IYY11" s="9"/>
      <c r="IYZ11" s="9"/>
      <c r="IZA11" s="9"/>
      <c r="IZB11" s="9"/>
      <c r="IZC11" s="9"/>
      <c r="IZD11" s="9"/>
      <c r="IZE11" s="9"/>
      <c r="IZF11" s="9"/>
      <c r="IZG11" s="9"/>
      <c r="IZH11" s="9"/>
      <c r="IZI11" s="9"/>
      <c r="IZJ11" s="9"/>
      <c r="IZK11" s="9"/>
      <c r="IZL11" s="9"/>
      <c r="IZM11" s="9"/>
      <c r="IZN11" s="9"/>
      <c r="IZO11" s="9"/>
      <c r="IZP11" s="9"/>
      <c r="IZQ11" s="9"/>
      <c r="IZR11" s="9"/>
      <c r="IZS11" s="9"/>
      <c r="IZT11" s="9"/>
      <c r="IZU11" s="9"/>
      <c r="IZV11" s="9"/>
      <c r="IZW11" s="9"/>
      <c r="IZX11" s="9"/>
      <c r="IZY11" s="9"/>
      <c r="IZZ11" s="9"/>
      <c r="JAA11" s="9"/>
      <c r="JAB11" s="9"/>
      <c r="JAC11" s="9"/>
      <c r="JAD11" s="9"/>
      <c r="JAE11" s="9"/>
      <c r="JAF11" s="9"/>
      <c r="JAG11" s="9"/>
      <c r="JAH11" s="9"/>
      <c r="JAI11" s="9"/>
      <c r="JAJ11" s="9"/>
      <c r="JAK11" s="9"/>
      <c r="JAL11" s="9"/>
      <c r="JAM11" s="9"/>
      <c r="JAN11" s="9"/>
      <c r="JAO11" s="9"/>
      <c r="JAP11" s="9"/>
      <c r="JAQ11" s="9"/>
      <c r="JAR11" s="9"/>
      <c r="JAS11" s="9"/>
      <c r="JAT11" s="9"/>
      <c r="JAU11" s="9"/>
      <c r="JAV11" s="9"/>
      <c r="JAW11" s="9"/>
      <c r="JAX11" s="9"/>
      <c r="JAY11" s="9"/>
      <c r="JAZ11" s="9"/>
      <c r="JBA11" s="9"/>
      <c r="JBB11" s="9"/>
      <c r="JBC11" s="9"/>
      <c r="JBD11" s="9"/>
      <c r="JBE11" s="9"/>
      <c r="JBF11" s="9"/>
      <c r="JBG11" s="9"/>
      <c r="JBH11" s="9"/>
      <c r="JBI11" s="9"/>
      <c r="JBJ11" s="9"/>
      <c r="JBK11" s="9"/>
      <c r="JBL11" s="9"/>
      <c r="JBM11" s="9"/>
      <c r="JBN11" s="9"/>
      <c r="JBO11" s="9"/>
      <c r="JBP11" s="9"/>
      <c r="JBQ11" s="9"/>
      <c r="JBR11" s="9"/>
      <c r="JBS11" s="9"/>
      <c r="JBT11" s="9"/>
      <c r="JBU11" s="9"/>
      <c r="JBV11" s="9"/>
      <c r="JBW11" s="9"/>
      <c r="JBX11" s="9"/>
      <c r="JBY11" s="9"/>
      <c r="JBZ11" s="9"/>
      <c r="JCA11" s="9"/>
      <c r="JCB11" s="9"/>
      <c r="JCC11" s="9"/>
      <c r="JCD11" s="9"/>
      <c r="JCE11" s="9"/>
      <c r="JCF11" s="9"/>
      <c r="JCG11" s="9"/>
      <c r="JCH11" s="9"/>
      <c r="JCI11" s="9"/>
      <c r="JCJ11" s="9"/>
      <c r="JCK11" s="9"/>
      <c r="JCL11" s="9"/>
      <c r="JCM11" s="9"/>
      <c r="JCN11" s="9"/>
      <c r="JCO11" s="9"/>
      <c r="JCP11" s="9"/>
      <c r="JCQ11" s="9"/>
      <c r="JCR11" s="9"/>
      <c r="JCS11" s="9"/>
      <c r="JCT11" s="9"/>
      <c r="JCU11" s="9"/>
      <c r="JCV11" s="9"/>
      <c r="JCW11" s="9"/>
      <c r="JCX11" s="9"/>
      <c r="JCY11" s="9"/>
      <c r="JCZ11" s="9"/>
      <c r="JDA11" s="9"/>
      <c r="JDB11" s="9"/>
      <c r="JDC11" s="9"/>
      <c r="JDD11" s="9"/>
      <c r="JDE11" s="9"/>
      <c r="JDF11" s="9"/>
      <c r="JDG11" s="9"/>
      <c r="JDH11" s="9"/>
      <c r="JDI11" s="9"/>
      <c r="JDJ11" s="9"/>
      <c r="JDK11" s="9"/>
      <c r="JDL11" s="9"/>
      <c r="JDM11" s="9"/>
      <c r="JDN11" s="9"/>
      <c r="JDO11" s="9"/>
      <c r="JDP11" s="9"/>
      <c r="JDQ11" s="9"/>
      <c r="JDR11" s="9"/>
      <c r="JDS11" s="9"/>
      <c r="JDT11" s="9"/>
      <c r="JDU11" s="9"/>
      <c r="JDV11" s="9"/>
      <c r="JDW11" s="9"/>
      <c r="JDX11" s="9"/>
      <c r="JDY11" s="9"/>
      <c r="JDZ11" s="9"/>
      <c r="JEA11" s="9"/>
      <c r="JEB11" s="9"/>
      <c r="JEC11" s="9"/>
      <c r="JED11" s="9"/>
      <c r="JEE11" s="9"/>
      <c r="JEF11" s="9"/>
      <c r="JEG11" s="9"/>
      <c r="JEH11" s="9"/>
      <c r="JEI11" s="9"/>
      <c r="JEJ11" s="9"/>
      <c r="JEK11" s="9"/>
      <c r="JEL11" s="9"/>
      <c r="JEM11" s="9"/>
      <c r="JEN11" s="9"/>
      <c r="JEO11" s="9"/>
      <c r="JEP11" s="9"/>
      <c r="JEQ11" s="9"/>
      <c r="JER11" s="9"/>
      <c r="JES11" s="9"/>
      <c r="JET11" s="9"/>
      <c r="JEU11" s="9"/>
      <c r="JEV11" s="9"/>
      <c r="JEW11" s="9"/>
      <c r="JEX11" s="9"/>
      <c r="JEY11" s="9"/>
      <c r="JEZ11" s="9"/>
      <c r="JFA11" s="9"/>
      <c r="JFB11" s="9"/>
      <c r="JFC11" s="9"/>
      <c r="JFD11" s="9"/>
      <c r="JFE11" s="9"/>
      <c r="JFF11" s="9"/>
      <c r="JFG11" s="9"/>
      <c r="JFH11" s="9"/>
      <c r="JFI11" s="9"/>
      <c r="JFJ11" s="9"/>
      <c r="JFK11" s="9"/>
      <c r="JFL11" s="9"/>
      <c r="JFM11" s="9"/>
      <c r="JFN11" s="9"/>
      <c r="JFO11" s="9"/>
      <c r="JFP11" s="9"/>
      <c r="JFQ11" s="9"/>
      <c r="JFR11" s="9"/>
      <c r="JFS11" s="9"/>
      <c r="JFT11" s="9"/>
      <c r="JFU11" s="9"/>
      <c r="JFV11" s="9"/>
      <c r="JFW11" s="9"/>
      <c r="JFX11" s="9"/>
      <c r="JFY11" s="9"/>
      <c r="JFZ11" s="9"/>
      <c r="JGA11" s="9"/>
      <c r="JGB11" s="9"/>
      <c r="JGC11" s="9"/>
      <c r="JGD11" s="9"/>
      <c r="JGE11" s="9"/>
      <c r="JGF11" s="9"/>
      <c r="JGG11" s="9"/>
      <c r="JGH11" s="9"/>
      <c r="JGI11" s="9"/>
      <c r="JGJ11" s="9"/>
      <c r="JGK11" s="9"/>
      <c r="JGL11" s="9"/>
      <c r="JGM11" s="9"/>
      <c r="JGN11" s="9"/>
      <c r="JGO11" s="9"/>
      <c r="JGP11" s="9"/>
      <c r="JGQ11" s="9"/>
      <c r="JGR11" s="9"/>
      <c r="JGS11" s="9"/>
      <c r="JGT11" s="9"/>
      <c r="JGU11" s="9"/>
      <c r="JGV11" s="9"/>
      <c r="JGW11" s="9"/>
      <c r="JGX11" s="9"/>
      <c r="JGY11" s="9"/>
      <c r="JGZ11" s="9"/>
      <c r="JHA11" s="9"/>
      <c r="JHB11" s="9"/>
      <c r="JHC11" s="9"/>
      <c r="JHD11" s="9"/>
      <c r="JHE11" s="9"/>
      <c r="JHF11" s="9"/>
      <c r="JHG11" s="9"/>
      <c r="JHH11" s="9"/>
      <c r="JHI11" s="9"/>
      <c r="JHJ11" s="9"/>
      <c r="JHK11" s="9"/>
      <c r="JHL11" s="9"/>
      <c r="JHM11" s="9"/>
      <c r="JHN11" s="9"/>
      <c r="JHO11" s="9"/>
      <c r="JHP11" s="9"/>
      <c r="JHQ11" s="9"/>
      <c r="JHR11" s="9"/>
      <c r="JHS11" s="9"/>
      <c r="JHT11" s="9"/>
      <c r="JHU11" s="9"/>
      <c r="JHV11" s="9"/>
      <c r="JHW11" s="9"/>
      <c r="JHX11" s="9"/>
      <c r="JHY11" s="9"/>
      <c r="JHZ11" s="9"/>
      <c r="JIA11" s="9"/>
      <c r="JIB11" s="9"/>
      <c r="JIC11" s="9"/>
      <c r="JID11" s="9"/>
      <c r="JIE11" s="9"/>
      <c r="JIF11" s="9"/>
      <c r="JIG11" s="9"/>
      <c r="JIH11" s="9"/>
      <c r="JII11" s="9"/>
      <c r="JIJ11" s="9"/>
      <c r="JIK11" s="9"/>
      <c r="JIL11" s="9"/>
      <c r="JIM11" s="9"/>
      <c r="JIN11" s="9"/>
      <c r="JIO11" s="9"/>
      <c r="JIP11" s="9"/>
      <c r="JIQ11" s="9"/>
      <c r="JIR11" s="9"/>
      <c r="JIS11" s="9"/>
      <c r="JIT11" s="9"/>
      <c r="JIU11" s="9"/>
      <c r="JIV11" s="9"/>
      <c r="JIW11" s="9"/>
      <c r="JIX11" s="9"/>
      <c r="JIY11" s="9"/>
      <c r="JIZ11" s="9"/>
      <c r="JJA11" s="9"/>
      <c r="JJB11" s="9"/>
      <c r="JJC11" s="9"/>
      <c r="JJD11" s="9"/>
      <c r="JJE11" s="9"/>
      <c r="JJF11" s="9"/>
      <c r="JJG11" s="9"/>
      <c r="JJH11" s="9"/>
      <c r="JJI11" s="9"/>
      <c r="JJJ11" s="9"/>
      <c r="JJK11" s="9"/>
      <c r="JJL11" s="9"/>
      <c r="JJM11" s="9"/>
      <c r="JJN11" s="9"/>
      <c r="JJO11" s="9"/>
      <c r="JJP11" s="9"/>
      <c r="JJQ11" s="9"/>
      <c r="JJR11" s="9"/>
      <c r="JJS11" s="9"/>
      <c r="JJT11" s="9"/>
      <c r="JJU11" s="9"/>
      <c r="JJV11" s="9"/>
      <c r="JJW11" s="9"/>
      <c r="JJX11" s="9"/>
      <c r="JJY11" s="9"/>
      <c r="JJZ11" s="9"/>
      <c r="JKA11" s="9"/>
      <c r="JKB11" s="9"/>
      <c r="JKC11" s="9"/>
      <c r="JKD11" s="9"/>
      <c r="JKE11" s="9"/>
      <c r="JKF11" s="9"/>
      <c r="JKG11" s="9"/>
      <c r="JKH11" s="9"/>
      <c r="JKI11" s="9"/>
      <c r="JKJ11" s="9"/>
      <c r="JKK11" s="9"/>
      <c r="JKL11" s="9"/>
      <c r="JKM11" s="9"/>
      <c r="JKN11" s="9"/>
      <c r="JKO11" s="9"/>
      <c r="JKP11" s="9"/>
      <c r="JKQ11" s="9"/>
      <c r="JKR11" s="9"/>
      <c r="JKS11" s="9"/>
      <c r="JKT11" s="9"/>
      <c r="JKU11" s="9"/>
      <c r="JKV11" s="9"/>
      <c r="JKW11" s="9"/>
      <c r="JKX11" s="9"/>
      <c r="JKY11" s="9"/>
      <c r="JKZ11" s="9"/>
      <c r="JLA11" s="9"/>
      <c r="JLB11" s="9"/>
      <c r="JLC11" s="9"/>
      <c r="JLD11" s="9"/>
      <c r="JLE11" s="9"/>
      <c r="JLF11" s="9"/>
      <c r="JLG11" s="9"/>
      <c r="JLH11" s="9"/>
      <c r="JLI11" s="9"/>
      <c r="JLJ11" s="9"/>
      <c r="JLK11" s="9"/>
      <c r="JLL11" s="9"/>
      <c r="JLM11" s="9"/>
      <c r="JLN11" s="9"/>
      <c r="JLO11" s="9"/>
      <c r="JLP11" s="9"/>
      <c r="JLQ11" s="9"/>
      <c r="JLR11" s="9"/>
      <c r="JLS11" s="9"/>
      <c r="JLT11" s="9"/>
      <c r="JLU11" s="9"/>
      <c r="JLV11" s="9"/>
      <c r="JLW11" s="9"/>
      <c r="JLX11" s="9"/>
      <c r="JLY11" s="9"/>
      <c r="JLZ11" s="9"/>
      <c r="JMA11" s="9"/>
      <c r="JMB11" s="9"/>
      <c r="JMC11" s="9"/>
      <c r="JMD11" s="9"/>
      <c r="JME11" s="9"/>
      <c r="JMF11" s="9"/>
      <c r="JMG11" s="9"/>
      <c r="JMH11" s="9"/>
      <c r="JMI11" s="9"/>
      <c r="JMJ11" s="9"/>
      <c r="JMK11" s="9"/>
      <c r="JML11" s="9"/>
      <c r="JMM11" s="9"/>
      <c r="JMN11" s="9"/>
      <c r="JMO11" s="9"/>
      <c r="JMP11" s="9"/>
      <c r="JMQ11" s="9"/>
      <c r="JMR11" s="9"/>
      <c r="JMS11" s="9"/>
      <c r="JMT11" s="9"/>
      <c r="JMU11" s="9"/>
      <c r="JMV11" s="9"/>
      <c r="JMW11" s="9"/>
      <c r="JMX11" s="9"/>
      <c r="JMY11" s="9"/>
      <c r="JMZ11" s="9"/>
      <c r="JNA11" s="9"/>
      <c r="JNB11" s="9"/>
      <c r="JNC11" s="9"/>
      <c r="JND11" s="9"/>
      <c r="JNE11" s="9"/>
      <c r="JNF11" s="9"/>
      <c r="JNG11" s="9"/>
      <c r="JNH11" s="9"/>
      <c r="JNI11" s="9"/>
      <c r="JNJ11" s="9"/>
      <c r="JNK11" s="9"/>
      <c r="JNL11" s="9"/>
      <c r="JNM11" s="9"/>
      <c r="JNN11" s="9"/>
      <c r="JNO11" s="9"/>
      <c r="JNP11" s="9"/>
      <c r="JNQ11" s="9"/>
      <c r="JNR11" s="9"/>
      <c r="JNS11" s="9"/>
      <c r="JNT11" s="9"/>
      <c r="JNU11" s="9"/>
      <c r="JNV11" s="9"/>
      <c r="JNW11" s="9"/>
      <c r="JNX11" s="9"/>
      <c r="JNY11" s="9"/>
      <c r="JNZ11" s="9"/>
      <c r="JOA11" s="9"/>
      <c r="JOB11" s="9"/>
      <c r="JOC11" s="9"/>
      <c r="JOD11" s="9"/>
      <c r="JOE11" s="9"/>
      <c r="JOF11" s="9"/>
      <c r="JOG11" s="9"/>
      <c r="JOH11" s="9"/>
      <c r="JOI11" s="9"/>
      <c r="JOJ11" s="9"/>
      <c r="JOK11" s="9"/>
      <c r="JOL11" s="9"/>
      <c r="JOM11" s="9"/>
      <c r="JON11" s="9"/>
      <c r="JOO11" s="9"/>
      <c r="JOP11" s="9"/>
      <c r="JOQ11" s="9"/>
      <c r="JOR11" s="9"/>
      <c r="JOS11" s="9"/>
      <c r="JOT11" s="9"/>
      <c r="JOU11" s="9"/>
      <c r="JOV11" s="9"/>
      <c r="JOW11" s="9"/>
      <c r="JOX11" s="9"/>
      <c r="JOY11" s="9"/>
      <c r="JOZ11" s="9"/>
      <c r="JPA11" s="9"/>
      <c r="JPB11" s="9"/>
      <c r="JPC11" s="9"/>
      <c r="JPD11" s="9"/>
      <c r="JPE11" s="9"/>
      <c r="JPF11" s="9"/>
      <c r="JPG11" s="9"/>
      <c r="JPH11" s="9"/>
      <c r="JPI11" s="9"/>
      <c r="JPJ11" s="9"/>
      <c r="JPK11" s="9"/>
      <c r="JPL11" s="9"/>
      <c r="JPM11" s="9"/>
      <c r="JPN11" s="9"/>
      <c r="JPO11" s="9"/>
      <c r="JPP11" s="9"/>
      <c r="JPQ11" s="9"/>
      <c r="JPR11" s="9"/>
      <c r="JPS11" s="9"/>
      <c r="JPT11" s="9"/>
      <c r="JPU11" s="9"/>
      <c r="JPV11" s="9"/>
      <c r="JPW11" s="9"/>
      <c r="JPX11" s="9"/>
      <c r="JPY11" s="9"/>
      <c r="JPZ11" s="9"/>
      <c r="JQA11" s="9"/>
      <c r="JQB11" s="9"/>
      <c r="JQC11" s="9"/>
      <c r="JQD11" s="9"/>
      <c r="JQE11" s="9"/>
      <c r="JQF11" s="9"/>
      <c r="JQG11" s="9"/>
      <c r="JQH11" s="9"/>
      <c r="JQI11" s="9"/>
      <c r="JQJ11" s="9"/>
      <c r="JQK11" s="9"/>
      <c r="JQL11" s="9"/>
      <c r="JQM11" s="9"/>
      <c r="JQN11" s="9"/>
      <c r="JQO11" s="9"/>
      <c r="JQP11" s="9"/>
      <c r="JQQ11" s="9"/>
      <c r="JQR11" s="9"/>
      <c r="JQS11" s="9"/>
      <c r="JQT11" s="9"/>
      <c r="JQU11" s="9"/>
      <c r="JQV11" s="9"/>
      <c r="JQW11" s="9"/>
      <c r="JQX11" s="9"/>
      <c r="JQY11" s="9"/>
      <c r="JQZ11" s="9"/>
      <c r="JRA11" s="9"/>
      <c r="JRB11" s="9"/>
      <c r="JRC11" s="9"/>
      <c r="JRD11" s="9"/>
      <c r="JRE11" s="9"/>
      <c r="JRF11" s="9"/>
      <c r="JRG11" s="9"/>
      <c r="JRH11" s="9"/>
      <c r="JRI11" s="9"/>
      <c r="JRJ11" s="9"/>
      <c r="JRK11" s="9"/>
      <c r="JRL11" s="9"/>
      <c r="JRM11" s="9"/>
      <c r="JRN11" s="9"/>
      <c r="JRO11" s="9"/>
      <c r="JRP11" s="9"/>
      <c r="JRQ11" s="9"/>
      <c r="JRR11" s="9"/>
      <c r="JRS11" s="9"/>
      <c r="JRT11" s="9"/>
      <c r="JRU11" s="9"/>
      <c r="JRV11" s="9"/>
      <c r="JRW11" s="9"/>
      <c r="JRX11" s="9"/>
      <c r="JRY11" s="9"/>
      <c r="JRZ11" s="9"/>
      <c r="JSA11" s="9"/>
      <c r="JSB11" s="9"/>
      <c r="JSC11" s="9"/>
      <c r="JSD11" s="9"/>
      <c r="JSE11" s="9"/>
      <c r="JSF11" s="9"/>
      <c r="JSG11" s="9"/>
      <c r="JSH11" s="9"/>
      <c r="JSI11" s="9"/>
      <c r="JSJ11" s="9"/>
      <c r="JSK11" s="9"/>
      <c r="JSL11" s="9"/>
      <c r="JSM11" s="9"/>
      <c r="JSN11" s="9"/>
      <c r="JSO11" s="9"/>
      <c r="JSP11" s="9"/>
      <c r="JSQ11" s="9"/>
      <c r="JSR11" s="9"/>
      <c r="JSS11" s="9"/>
      <c r="JST11" s="9"/>
      <c r="JSU11" s="9"/>
      <c r="JSV11" s="9"/>
      <c r="JSW11" s="9"/>
      <c r="JSX11" s="9"/>
      <c r="JSY11" s="9"/>
      <c r="JSZ11" s="9"/>
      <c r="JTA11" s="9"/>
      <c r="JTB11" s="9"/>
      <c r="JTC11" s="9"/>
      <c r="JTD11" s="9"/>
      <c r="JTE11" s="9"/>
      <c r="JTF11" s="9"/>
      <c r="JTG11" s="9"/>
      <c r="JTH11" s="9"/>
      <c r="JTI11" s="9"/>
      <c r="JTJ11" s="9"/>
      <c r="JTK11" s="9"/>
      <c r="JTL11" s="9"/>
      <c r="JTM11" s="9"/>
      <c r="JTN11" s="9"/>
      <c r="JTO11" s="9"/>
      <c r="JTP11" s="9"/>
      <c r="JTQ11" s="9"/>
      <c r="JTR11" s="9"/>
      <c r="JTS11" s="9"/>
      <c r="JTT11" s="9"/>
      <c r="JTU11" s="9"/>
      <c r="JTV11" s="9"/>
      <c r="JTW11" s="9"/>
      <c r="JTX11" s="9"/>
      <c r="JTY11" s="9"/>
      <c r="JTZ11" s="9"/>
      <c r="JUA11" s="9"/>
      <c r="JUB11" s="9"/>
      <c r="JUC11" s="9"/>
      <c r="JUD11" s="9"/>
      <c r="JUE11" s="9"/>
      <c r="JUF11" s="9"/>
      <c r="JUG11" s="9"/>
      <c r="JUH11" s="9"/>
      <c r="JUI11" s="9"/>
      <c r="JUJ11" s="9"/>
      <c r="JUK11" s="9"/>
      <c r="JUL11" s="9"/>
      <c r="JUM11" s="9"/>
      <c r="JUN11" s="9"/>
      <c r="JUO11" s="9"/>
      <c r="JUP11" s="9"/>
      <c r="JUQ11" s="9"/>
      <c r="JUR11" s="9"/>
      <c r="JUS11" s="9"/>
      <c r="JUT11" s="9"/>
      <c r="JUU11" s="9"/>
      <c r="JUV11" s="9"/>
      <c r="JUW11" s="9"/>
      <c r="JUX11" s="9"/>
      <c r="JUY11" s="9"/>
      <c r="JUZ11" s="9"/>
      <c r="JVA11" s="9"/>
      <c r="JVB11" s="9"/>
      <c r="JVC11" s="9"/>
      <c r="JVD11" s="9"/>
      <c r="JVE11" s="9"/>
      <c r="JVF11" s="9"/>
      <c r="JVG11" s="9"/>
      <c r="JVH11" s="9"/>
      <c r="JVI11" s="9"/>
      <c r="JVJ11" s="9"/>
      <c r="JVK11" s="9"/>
      <c r="JVL11" s="9"/>
      <c r="JVM11" s="9"/>
      <c r="JVN11" s="9"/>
      <c r="JVO11" s="9"/>
      <c r="JVP11" s="9"/>
      <c r="JVQ11" s="9"/>
      <c r="JVR11" s="9"/>
      <c r="JVS11" s="9"/>
      <c r="JVT11" s="9"/>
      <c r="JVU11" s="9"/>
      <c r="JVV11" s="9"/>
      <c r="JVW11" s="9"/>
      <c r="JVX11" s="9"/>
      <c r="JVY11" s="9"/>
      <c r="JVZ11" s="9"/>
      <c r="JWA11" s="9"/>
      <c r="JWB11" s="9"/>
      <c r="JWC11" s="9"/>
      <c r="JWD11" s="9"/>
      <c r="JWE11" s="9"/>
      <c r="JWF11" s="9"/>
      <c r="JWG11" s="9"/>
      <c r="JWH11" s="9"/>
      <c r="JWI11" s="9"/>
      <c r="JWJ11" s="9"/>
      <c r="JWK11" s="9"/>
      <c r="JWL11" s="9"/>
      <c r="JWM11" s="9"/>
      <c r="JWN11" s="9"/>
      <c r="JWO11" s="9"/>
      <c r="JWP11" s="9"/>
      <c r="JWQ11" s="9"/>
      <c r="JWR11" s="9"/>
      <c r="JWS11" s="9"/>
      <c r="JWT11" s="9"/>
      <c r="JWU11" s="9"/>
      <c r="JWV11" s="9"/>
      <c r="JWW11" s="9"/>
      <c r="JWX11" s="9"/>
      <c r="JWY11" s="9"/>
      <c r="JWZ11" s="9"/>
      <c r="JXA11" s="9"/>
      <c r="JXB11" s="9"/>
      <c r="JXC11" s="9"/>
      <c r="JXD11" s="9"/>
      <c r="JXE11" s="9"/>
      <c r="JXF11" s="9"/>
      <c r="JXG11" s="9"/>
      <c r="JXH11" s="9"/>
      <c r="JXI11" s="9"/>
      <c r="JXJ11" s="9"/>
      <c r="JXK11" s="9"/>
      <c r="JXL11" s="9"/>
      <c r="JXM11" s="9"/>
      <c r="JXN11" s="9"/>
      <c r="JXO11" s="9"/>
      <c r="JXP11" s="9"/>
      <c r="JXQ11" s="9"/>
      <c r="JXR11" s="9"/>
      <c r="JXS11" s="9"/>
      <c r="JXT11" s="9"/>
      <c r="JXU11" s="9"/>
      <c r="JXV11" s="9"/>
      <c r="JXW11" s="9"/>
      <c r="JXX11" s="9"/>
      <c r="JXY11" s="9"/>
      <c r="JXZ11" s="9"/>
      <c r="JYA11" s="9"/>
      <c r="JYB11" s="9"/>
      <c r="JYC11" s="9"/>
      <c r="JYD11" s="9"/>
      <c r="JYE11" s="9"/>
      <c r="JYF11" s="9"/>
      <c r="JYG11" s="9"/>
      <c r="JYH11" s="9"/>
      <c r="JYI11" s="9"/>
      <c r="JYJ11" s="9"/>
      <c r="JYK11" s="9"/>
      <c r="JYL11" s="9"/>
      <c r="JYM11" s="9"/>
      <c r="JYN11" s="9"/>
      <c r="JYO11" s="9"/>
      <c r="JYP11" s="9"/>
      <c r="JYQ11" s="9"/>
      <c r="JYR11" s="9"/>
      <c r="JYS11" s="9"/>
      <c r="JYT11" s="9"/>
      <c r="JYU11" s="9"/>
      <c r="JYV11" s="9"/>
      <c r="JYW11" s="9"/>
      <c r="JYX11" s="9"/>
      <c r="JYY11" s="9"/>
      <c r="JYZ11" s="9"/>
      <c r="JZA11" s="9"/>
      <c r="JZB11" s="9"/>
      <c r="JZC11" s="9"/>
      <c r="JZD11" s="9"/>
      <c r="JZE11" s="9"/>
      <c r="JZF11" s="9"/>
      <c r="JZG11" s="9"/>
      <c r="JZH11" s="9"/>
      <c r="JZI11" s="9"/>
      <c r="JZJ11" s="9"/>
      <c r="JZK11" s="9"/>
      <c r="JZL11" s="9"/>
      <c r="JZM11" s="9"/>
      <c r="JZN11" s="9"/>
      <c r="JZO11" s="9"/>
      <c r="JZP11" s="9"/>
      <c r="JZQ11" s="9"/>
      <c r="JZR11" s="9"/>
      <c r="JZS11" s="9"/>
      <c r="JZT11" s="9"/>
      <c r="JZU11" s="9"/>
      <c r="JZV11" s="9"/>
      <c r="JZW11" s="9"/>
      <c r="JZX11" s="9"/>
      <c r="JZY11" s="9"/>
      <c r="JZZ11" s="9"/>
      <c r="KAA11" s="9"/>
      <c r="KAB11" s="9"/>
      <c r="KAC11" s="9"/>
      <c r="KAD11" s="9"/>
      <c r="KAE11" s="9"/>
      <c r="KAF11" s="9"/>
      <c r="KAG11" s="9"/>
      <c r="KAH11" s="9"/>
      <c r="KAI11" s="9"/>
      <c r="KAJ11" s="9"/>
      <c r="KAK11" s="9"/>
      <c r="KAL11" s="9"/>
      <c r="KAM11" s="9"/>
      <c r="KAN11" s="9"/>
      <c r="KAO11" s="9"/>
      <c r="KAP11" s="9"/>
      <c r="KAQ11" s="9"/>
      <c r="KAR11" s="9"/>
      <c r="KAS11" s="9"/>
      <c r="KAT11" s="9"/>
      <c r="KAU11" s="9"/>
      <c r="KAV11" s="9"/>
      <c r="KAW11" s="9"/>
      <c r="KAX11" s="9"/>
      <c r="KAY11" s="9"/>
      <c r="KAZ11" s="9"/>
      <c r="KBA11" s="9"/>
      <c r="KBB11" s="9"/>
      <c r="KBC11" s="9"/>
      <c r="KBD11" s="9"/>
      <c r="KBE11" s="9"/>
      <c r="KBF11" s="9"/>
      <c r="KBG11" s="9"/>
      <c r="KBH11" s="9"/>
      <c r="KBI11" s="9"/>
      <c r="KBJ11" s="9"/>
      <c r="KBK11" s="9"/>
      <c r="KBL11" s="9"/>
      <c r="KBM11" s="9"/>
      <c r="KBN11" s="9"/>
      <c r="KBO11" s="9"/>
      <c r="KBP11" s="9"/>
      <c r="KBQ11" s="9"/>
      <c r="KBR11" s="9"/>
      <c r="KBS11" s="9"/>
      <c r="KBT11" s="9"/>
      <c r="KBU11" s="9"/>
      <c r="KBV11" s="9"/>
      <c r="KBW11" s="9"/>
      <c r="KBX11" s="9"/>
      <c r="KBY11" s="9"/>
      <c r="KBZ11" s="9"/>
      <c r="KCA11" s="9"/>
      <c r="KCB11" s="9"/>
      <c r="KCC11" s="9"/>
      <c r="KCD11" s="9"/>
      <c r="KCE11" s="9"/>
      <c r="KCF11" s="9"/>
      <c r="KCG11" s="9"/>
      <c r="KCH11" s="9"/>
      <c r="KCI11" s="9"/>
      <c r="KCJ11" s="9"/>
      <c r="KCK11" s="9"/>
      <c r="KCL11" s="9"/>
      <c r="KCM11" s="9"/>
      <c r="KCN11" s="9"/>
      <c r="KCO11" s="9"/>
      <c r="KCP11" s="9"/>
      <c r="KCQ11" s="9"/>
      <c r="KCR11" s="9"/>
      <c r="KCS11" s="9"/>
      <c r="KCT11" s="9"/>
      <c r="KCU11" s="9"/>
      <c r="KCV11" s="9"/>
      <c r="KCW11" s="9"/>
      <c r="KCX11" s="9"/>
      <c r="KCY11" s="9"/>
      <c r="KCZ11" s="9"/>
      <c r="KDA11" s="9"/>
      <c r="KDB11" s="9"/>
      <c r="KDC11" s="9"/>
      <c r="KDD11" s="9"/>
      <c r="KDE11" s="9"/>
      <c r="KDF11" s="9"/>
      <c r="KDG11" s="9"/>
      <c r="KDH11" s="9"/>
      <c r="KDI11" s="9"/>
      <c r="KDJ11" s="9"/>
      <c r="KDK11" s="9"/>
      <c r="KDL11" s="9"/>
      <c r="KDM11" s="9"/>
      <c r="KDN11" s="9"/>
      <c r="KDO11" s="9"/>
      <c r="KDP11" s="9"/>
      <c r="KDQ11" s="9"/>
      <c r="KDR11" s="9"/>
      <c r="KDS11" s="9"/>
      <c r="KDT11" s="9"/>
      <c r="KDU11" s="9"/>
      <c r="KDV11" s="9"/>
      <c r="KDW11" s="9"/>
      <c r="KDX11" s="9"/>
      <c r="KDY11" s="9"/>
      <c r="KDZ11" s="9"/>
      <c r="KEA11" s="9"/>
      <c r="KEB11" s="9"/>
      <c r="KEC11" s="9"/>
      <c r="KED11" s="9"/>
      <c r="KEE11" s="9"/>
      <c r="KEF11" s="9"/>
      <c r="KEG11" s="9"/>
      <c r="KEH11" s="9"/>
      <c r="KEI11" s="9"/>
      <c r="KEJ11" s="9"/>
      <c r="KEK11" s="9"/>
      <c r="KEL11" s="9"/>
      <c r="KEM11" s="9"/>
      <c r="KEN11" s="9"/>
      <c r="KEO11" s="9"/>
      <c r="KEP11" s="9"/>
      <c r="KEQ11" s="9"/>
      <c r="KER11" s="9"/>
      <c r="KES11" s="9"/>
      <c r="KET11" s="9"/>
      <c r="KEU11" s="9"/>
      <c r="KEV11" s="9"/>
      <c r="KEW11" s="9"/>
      <c r="KEX11" s="9"/>
      <c r="KEY11" s="9"/>
      <c r="KEZ11" s="9"/>
      <c r="KFA11" s="9"/>
      <c r="KFB11" s="9"/>
      <c r="KFC11" s="9"/>
      <c r="KFD11" s="9"/>
      <c r="KFE11" s="9"/>
      <c r="KFF11" s="9"/>
      <c r="KFG11" s="9"/>
      <c r="KFH11" s="9"/>
      <c r="KFI11" s="9"/>
      <c r="KFJ11" s="9"/>
      <c r="KFK11" s="9"/>
      <c r="KFL11" s="9"/>
      <c r="KFM11" s="9"/>
      <c r="KFN11" s="9"/>
      <c r="KFO11" s="9"/>
      <c r="KFP11" s="9"/>
      <c r="KFQ11" s="9"/>
      <c r="KFR11" s="9"/>
      <c r="KFS11" s="9"/>
      <c r="KFT11" s="9"/>
      <c r="KFU11" s="9"/>
      <c r="KFV11" s="9"/>
      <c r="KFW11" s="9"/>
      <c r="KFX11" s="9"/>
      <c r="KFY11" s="9"/>
      <c r="KFZ11" s="9"/>
      <c r="KGA11" s="9"/>
      <c r="KGB11" s="9"/>
      <c r="KGC11" s="9"/>
      <c r="KGD11" s="9"/>
      <c r="KGE11" s="9"/>
      <c r="KGF11" s="9"/>
      <c r="KGG11" s="9"/>
      <c r="KGH11" s="9"/>
      <c r="KGI11" s="9"/>
      <c r="KGJ11" s="9"/>
      <c r="KGK11" s="9"/>
      <c r="KGL11" s="9"/>
      <c r="KGM11" s="9"/>
      <c r="KGN11" s="9"/>
      <c r="KGO11" s="9"/>
      <c r="KGP11" s="9"/>
      <c r="KGQ11" s="9"/>
      <c r="KGR11" s="9"/>
      <c r="KGS11" s="9"/>
      <c r="KGT11" s="9"/>
      <c r="KGU11" s="9"/>
      <c r="KGV11" s="9"/>
      <c r="KGW11" s="9"/>
      <c r="KGX11" s="9"/>
      <c r="KGY11" s="9"/>
      <c r="KGZ11" s="9"/>
      <c r="KHA11" s="9"/>
      <c r="KHB11" s="9"/>
      <c r="KHC11" s="9"/>
      <c r="KHD11" s="9"/>
      <c r="KHE11" s="9"/>
      <c r="KHF11" s="9"/>
      <c r="KHG11" s="9"/>
      <c r="KHH11" s="9"/>
      <c r="KHI11" s="9"/>
      <c r="KHJ11" s="9"/>
      <c r="KHK11" s="9"/>
      <c r="KHL11" s="9"/>
      <c r="KHM11" s="9"/>
      <c r="KHN11" s="9"/>
      <c r="KHO11" s="9"/>
      <c r="KHP11" s="9"/>
      <c r="KHQ11" s="9"/>
      <c r="KHR11" s="9"/>
      <c r="KHS11" s="9"/>
      <c r="KHT11" s="9"/>
      <c r="KHU11" s="9"/>
      <c r="KHV11" s="9"/>
      <c r="KHW11" s="9"/>
      <c r="KHX11" s="9"/>
      <c r="KHY11" s="9"/>
      <c r="KHZ11" s="9"/>
      <c r="KIA11" s="9"/>
      <c r="KIB11" s="9"/>
      <c r="KIC11" s="9"/>
      <c r="KID11" s="9"/>
      <c r="KIE11" s="9"/>
      <c r="KIF11" s="9"/>
      <c r="KIG11" s="9"/>
      <c r="KIH11" s="9"/>
      <c r="KII11" s="9"/>
      <c r="KIJ11" s="9"/>
      <c r="KIK11" s="9"/>
      <c r="KIL11" s="9"/>
      <c r="KIM11" s="9"/>
      <c r="KIN11" s="9"/>
      <c r="KIO11" s="9"/>
      <c r="KIP11" s="9"/>
      <c r="KIQ11" s="9"/>
      <c r="KIR11" s="9"/>
      <c r="KIS11" s="9"/>
      <c r="KIT11" s="9"/>
      <c r="KIU11" s="9"/>
      <c r="KIV11" s="9"/>
      <c r="KIW11" s="9"/>
      <c r="KIX11" s="9"/>
      <c r="KIY11" s="9"/>
      <c r="KIZ11" s="9"/>
      <c r="KJA11" s="9"/>
      <c r="KJB11" s="9"/>
      <c r="KJC11" s="9"/>
      <c r="KJD11" s="9"/>
      <c r="KJE11" s="9"/>
      <c r="KJF11" s="9"/>
      <c r="KJG11" s="9"/>
      <c r="KJH11" s="9"/>
      <c r="KJI11" s="9"/>
      <c r="KJJ11" s="9"/>
      <c r="KJK11" s="9"/>
      <c r="KJL11" s="9"/>
      <c r="KJM11" s="9"/>
      <c r="KJN11" s="9"/>
      <c r="KJO11" s="9"/>
      <c r="KJP11" s="9"/>
      <c r="KJQ11" s="9"/>
      <c r="KJR11" s="9"/>
      <c r="KJS11" s="9"/>
      <c r="KJT11" s="9"/>
      <c r="KJU11" s="9"/>
      <c r="KJV11" s="9"/>
      <c r="KJW11" s="9"/>
      <c r="KJX11" s="9"/>
      <c r="KJY11" s="9"/>
      <c r="KJZ11" s="9"/>
      <c r="KKA11" s="9"/>
      <c r="KKB11" s="9"/>
      <c r="KKC11" s="9"/>
      <c r="KKD11" s="9"/>
      <c r="KKE11" s="9"/>
      <c r="KKF11" s="9"/>
      <c r="KKG11" s="9"/>
      <c r="KKH11" s="9"/>
      <c r="KKI11" s="9"/>
      <c r="KKJ11" s="9"/>
      <c r="KKK11" s="9"/>
      <c r="KKL11" s="9"/>
      <c r="KKM11" s="9"/>
      <c r="KKN11" s="9"/>
      <c r="KKO11" s="9"/>
      <c r="KKP11" s="9"/>
      <c r="KKQ11" s="9"/>
      <c r="KKR11" s="9"/>
      <c r="KKS11" s="9"/>
      <c r="KKT11" s="9"/>
      <c r="KKU11" s="9"/>
      <c r="KKV11" s="9"/>
      <c r="KKW11" s="9"/>
      <c r="KKX11" s="9"/>
      <c r="KKY11" s="9"/>
      <c r="KKZ11" s="9"/>
      <c r="KLA11" s="9"/>
      <c r="KLB11" s="9"/>
      <c r="KLC11" s="9"/>
      <c r="KLD11" s="9"/>
      <c r="KLE11" s="9"/>
      <c r="KLF11" s="9"/>
      <c r="KLG11" s="9"/>
      <c r="KLH11" s="9"/>
      <c r="KLI11" s="9"/>
      <c r="KLJ11" s="9"/>
      <c r="KLK11" s="9"/>
      <c r="KLL11" s="9"/>
      <c r="KLM11" s="9"/>
      <c r="KLN11" s="9"/>
      <c r="KLO11" s="9"/>
      <c r="KLP11" s="9"/>
      <c r="KLQ11" s="9"/>
      <c r="KLR11" s="9"/>
      <c r="KLS11" s="9"/>
      <c r="KLT11" s="9"/>
      <c r="KLU11" s="9"/>
      <c r="KLV11" s="9"/>
      <c r="KLW11" s="9"/>
      <c r="KLX11" s="9"/>
      <c r="KLY11" s="9"/>
      <c r="KLZ11" s="9"/>
      <c r="KMA11" s="9"/>
      <c r="KMB11" s="9"/>
      <c r="KMC11" s="9"/>
      <c r="KMD11" s="9"/>
      <c r="KME11" s="9"/>
      <c r="KMF11" s="9"/>
      <c r="KMG11" s="9"/>
      <c r="KMH11" s="9"/>
      <c r="KMI11" s="9"/>
      <c r="KMJ11" s="9"/>
      <c r="KMK11" s="9"/>
      <c r="KML11" s="9"/>
      <c r="KMM11" s="9"/>
      <c r="KMN11" s="9"/>
      <c r="KMO11" s="9"/>
      <c r="KMP11" s="9"/>
      <c r="KMQ11" s="9"/>
      <c r="KMR11" s="9"/>
      <c r="KMS11" s="9"/>
      <c r="KMT11" s="9"/>
      <c r="KMU11" s="9"/>
      <c r="KMV11" s="9"/>
      <c r="KMW11" s="9"/>
      <c r="KMX11" s="9"/>
      <c r="KMY11" s="9"/>
      <c r="KMZ11" s="9"/>
      <c r="KNA11" s="9"/>
      <c r="KNB11" s="9"/>
      <c r="KNC11" s="9"/>
      <c r="KND11" s="9"/>
      <c r="KNE11" s="9"/>
      <c r="KNF11" s="9"/>
      <c r="KNG11" s="9"/>
      <c r="KNH11" s="9"/>
      <c r="KNI11" s="9"/>
      <c r="KNJ11" s="9"/>
      <c r="KNK11" s="9"/>
      <c r="KNL11" s="9"/>
      <c r="KNM11" s="9"/>
      <c r="KNN11" s="9"/>
      <c r="KNO11" s="9"/>
      <c r="KNP11" s="9"/>
      <c r="KNQ11" s="9"/>
      <c r="KNR11" s="9"/>
      <c r="KNS11" s="9"/>
      <c r="KNT11" s="9"/>
      <c r="KNU11" s="9"/>
      <c r="KNV11" s="9"/>
      <c r="KNW11" s="9"/>
      <c r="KNX11" s="9"/>
      <c r="KNY11" s="9"/>
      <c r="KNZ11" s="9"/>
      <c r="KOA11" s="9"/>
      <c r="KOB11" s="9"/>
      <c r="KOC11" s="9"/>
      <c r="KOD11" s="9"/>
      <c r="KOE11" s="9"/>
      <c r="KOF11" s="9"/>
      <c r="KOG11" s="9"/>
      <c r="KOH11" s="9"/>
      <c r="KOI11" s="9"/>
      <c r="KOJ11" s="9"/>
      <c r="KOK11" s="9"/>
      <c r="KOL11" s="9"/>
      <c r="KOM11" s="9"/>
      <c r="KON11" s="9"/>
      <c r="KOO11" s="9"/>
      <c r="KOP11" s="9"/>
      <c r="KOQ11" s="9"/>
      <c r="KOR11" s="9"/>
      <c r="KOS11" s="9"/>
      <c r="KOT11" s="9"/>
      <c r="KOU11" s="9"/>
      <c r="KOV11" s="9"/>
      <c r="KOW11" s="9"/>
      <c r="KOX11" s="9"/>
      <c r="KOY11" s="9"/>
      <c r="KOZ11" s="9"/>
      <c r="KPA11" s="9"/>
      <c r="KPB11" s="9"/>
      <c r="KPC11" s="9"/>
      <c r="KPD11" s="9"/>
      <c r="KPE11" s="9"/>
      <c r="KPF11" s="9"/>
      <c r="KPG11" s="9"/>
      <c r="KPH11" s="9"/>
      <c r="KPI11" s="9"/>
      <c r="KPJ11" s="9"/>
      <c r="KPK11" s="9"/>
      <c r="KPL11" s="9"/>
      <c r="KPM11" s="9"/>
      <c r="KPN11" s="9"/>
      <c r="KPO11" s="9"/>
      <c r="KPP11" s="9"/>
      <c r="KPQ11" s="9"/>
      <c r="KPR11" s="9"/>
      <c r="KPS11" s="9"/>
      <c r="KPT11" s="9"/>
      <c r="KPU11" s="9"/>
      <c r="KPV11" s="9"/>
      <c r="KPW11" s="9"/>
      <c r="KPX11" s="9"/>
      <c r="KPY11" s="9"/>
      <c r="KPZ11" s="9"/>
      <c r="KQA11" s="9"/>
      <c r="KQB11" s="9"/>
      <c r="KQC11" s="9"/>
      <c r="KQD11" s="9"/>
      <c r="KQE11" s="9"/>
      <c r="KQF11" s="9"/>
      <c r="KQG11" s="9"/>
      <c r="KQH11" s="9"/>
      <c r="KQI11" s="9"/>
      <c r="KQJ11" s="9"/>
      <c r="KQK11" s="9"/>
      <c r="KQL11" s="9"/>
      <c r="KQM11" s="9"/>
      <c r="KQN11" s="9"/>
      <c r="KQO11" s="9"/>
      <c r="KQP11" s="9"/>
      <c r="KQQ11" s="9"/>
      <c r="KQR11" s="9"/>
      <c r="KQS11" s="9"/>
      <c r="KQT11" s="9"/>
      <c r="KQU11" s="9"/>
      <c r="KQV11" s="9"/>
      <c r="KQW11" s="9"/>
      <c r="KQX11" s="9"/>
      <c r="KQY11" s="9"/>
      <c r="KQZ11" s="9"/>
      <c r="KRA11" s="9"/>
      <c r="KRB11" s="9"/>
      <c r="KRC11" s="9"/>
      <c r="KRD11" s="9"/>
      <c r="KRE11" s="9"/>
      <c r="KRF11" s="9"/>
      <c r="KRG11" s="9"/>
      <c r="KRH11" s="9"/>
      <c r="KRI11" s="9"/>
      <c r="KRJ11" s="9"/>
      <c r="KRK11" s="9"/>
      <c r="KRL11" s="9"/>
      <c r="KRM11" s="9"/>
      <c r="KRN11" s="9"/>
      <c r="KRO11" s="9"/>
      <c r="KRP11" s="9"/>
      <c r="KRQ11" s="9"/>
      <c r="KRR11" s="9"/>
      <c r="KRS11" s="9"/>
      <c r="KRT11" s="9"/>
      <c r="KRU11" s="9"/>
      <c r="KRV11" s="9"/>
      <c r="KRW11" s="9"/>
      <c r="KRX11" s="9"/>
      <c r="KRY11" s="9"/>
      <c r="KRZ11" s="9"/>
      <c r="KSA11" s="9"/>
      <c r="KSB11" s="9"/>
      <c r="KSC11" s="9"/>
      <c r="KSD11" s="9"/>
      <c r="KSE11" s="9"/>
      <c r="KSF11" s="9"/>
      <c r="KSG11" s="9"/>
      <c r="KSH11" s="9"/>
      <c r="KSI11" s="9"/>
      <c r="KSJ11" s="9"/>
      <c r="KSK11" s="9"/>
      <c r="KSL11" s="9"/>
      <c r="KSM11" s="9"/>
      <c r="KSN11" s="9"/>
      <c r="KSO11" s="9"/>
      <c r="KSP11" s="9"/>
      <c r="KSQ11" s="9"/>
      <c r="KSR11" s="9"/>
      <c r="KSS11" s="9"/>
      <c r="KST11" s="9"/>
      <c r="KSU11" s="9"/>
      <c r="KSV11" s="9"/>
      <c r="KSW11" s="9"/>
      <c r="KSX11" s="9"/>
      <c r="KSY11" s="9"/>
      <c r="KSZ11" s="9"/>
      <c r="KTA11" s="9"/>
      <c r="KTB11" s="9"/>
      <c r="KTC11" s="9"/>
      <c r="KTD11" s="9"/>
      <c r="KTE11" s="9"/>
      <c r="KTF11" s="9"/>
      <c r="KTG11" s="9"/>
      <c r="KTH11" s="9"/>
      <c r="KTI11" s="9"/>
      <c r="KTJ11" s="9"/>
      <c r="KTK11" s="9"/>
      <c r="KTL11" s="9"/>
      <c r="KTM11" s="9"/>
      <c r="KTN11" s="9"/>
      <c r="KTO11" s="9"/>
      <c r="KTP11" s="9"/>
      <c r="KTQ11" s="9"/>
      <c r="KTR11" s="9"/>
      <c r="KTS11" s="9"/>
      <c r="KTT11" s="9"/>
      <c r="KTU11" s="9"/>
      <c r="KTV11" s="9"/>
      <c r="KTW11" s="9"/>
      <c r="KTX11" s="9"/>
      <c r="KTY11" s="9"/>
      <c r="KTZ11" s="9"/>
      <c r="KUA11" s="9"/>
      <c r="KUB11" s="9"/>
      <c r="KUC11" s="9"/>
      <c r="KUD11" s="9"/>
      <c r="KUE11" s="9"/>
      <c r="KUF11" s="9"/>
      <c r="KUG11" s="9"/>
      <c r="KUH11" s="9"/>
      <c r="KUI11" s="9"/>
      <c r="KUJ11" s="9"/>
      <c r="KUK11" s="9"/>
      <c r="KUL11" s="9"/>
      <c r="KUM11" s="9"/>
      <c r="KUN11" s="9"/>
      <c r="KUO11" s="9"/>
      <c r="KUP11" s="9"/>
      <c r="KUQ11" s="9"/>
      <c r="KUR11" s="9"/>
      <c r="KUS11" s="9"/>
      <c r="KUT11" s="9"/>
      <c r="KUU11" s="9"/>
      <c r="KUV11" s="9"/>
      <c r="KUW11" s="9"/>
      <c r="KUX11" s="9"/>
      <c r="KUY11" s="9"/>
      <c r="KUZ11" s="9"/>
      <c r="KVA11" s="9"/>
      <c r="KVB11" s="9"/>
      <c r="KVC11" s="9"/>
      <c r="KVD11" s="9"/>
      <c r="KVE11" s="9"/>
      <c r="KVF11" s="9"/>
      <c r="KVG11" s="9"/>
      <c r="KVH11" s="9"/>
      <c r="KVI11" s="9"/>
      <c r="KVJ11" s="9"/>
      <c r="KVK11" s="9"/>
      <c r="KVL11" s="9"/>
      <c r="KVM11" s="9"/>
      <c r="KVN11" s="9"/>
      <c r="KVO11" s="9"/>
      <c r="KVP11" s="9"/>
      <c r="KVQ11" s="9"/>
      <c r="KVR11" s="9"/>
      <c r="KVS11" s="9"/>
      <c r="KVT11" s="9"/>
      <c r="KVU11" s="9"/>
      <c r="KVV11" s="9"/>
      <c r="KVW11" s="9"/>
      <c r="KVX11" s="9"/>
      <c r="KVY11" s="9"/>
      <c r="KVZ11" s="9"/>
      <c r="KWA11" s="9"/>
      <c r="KWB11" s="9"/>
      <c r="KWC11" s="9"/>
      <c r="KWD11" s="9"/>
      <c r="KWE11" s="9"/>
      <c r="KWF11" s="9"/>
      <c r="KWG11" s="9"/>
      <c r="KWH11" s="9"/>
      <c r="KWI11" s="9"/>
      <c r="KWJ11" s="9"/>
      <c r="KWK11" s="9"/>
      <c r="KWL11" s="9"/>
      <c r="KWM11" s="9"/>
      <c r="KWN11" s="9"/>
      <c r="KWO11" s="9"/>
      <c r="KWP11" s="9"/>
      <c r="KWQ11" s="9"/>
      <c r="KWR11" s="9"/>
      <c r="KWS11" s="9"/>
      <c r="KWT11" s="9"/>
      <c r="KWU11" s="9"/>
      <c r="KWV11" s="9"/>
      <c r="KWW11" s="9"/>
      <c r="KWX11" s="9"/>
      <c r="KWY11" s="9"/>
      <c r="KWZ11" s="9"/>
      <c r="KXA11" s="9"/>
      <c r="KXB11" s="9"/>
      <c r="KXC11" s="9"/>
      <c r="KXD11" s="9"/>
      <c r="KXE11" s="9"/>
      <c r="KXF11" s="9"/>
      <c r="KXG11" s="9"/>
      <c r="KXH11" s="9"/>
      <c r="KXI11" s="9"/>
      <c r="KXJ11" s="9"/>
      <c r="KXK11" s="9"/>
      <c r="KXL11" s="9"/>
      <c r="KXM11" s="9"/>
      <c r="KXN11" s="9"/>
      <c r="KXO11" s="9"/>
      <c r="KXP11" s="9"/>
      <c r="KXQ11" s="9"/>
      <c r="KXR11" s="9"/>
      <c r="KXS11" s="9"/>
      <c r="KXT11" s="9"/>
      <c r="KXU11" s="9"/>
      <c r="KXV11" s="9"/>
      <c r="KXW11" s="9"/>
      <c r="KXX11" s="9"/>
      <c r="KXY11" s="9"/>
      <c r="KXZ11" s="9"/>
      <c r="KYA11" s="9"/>
      <c r="KYB11" s="9"/>
      <c r="KYC11" s="9"/>
      <c r="KYD11" s="9"/>
      <c r="KYE11" s="9"/>
      <c r="KYF11" s="9"/>
      <c r="KYG11" s="9"/>
      <c r="KYH11" s="9"/>
      <c r="KYI11" s="9"/>
      <c r="KYJ11" s="9"/>
      <c r="KYK11" s="9"/>
      <c r="KYL11" s="9"/>
      <c r="KYM11" s="9"/>
      <c r="KYN11" s="9"/>
      <c r="KYO11" s="9"/>
      <c r="KYP11" s="9"/>
      <c r="KYQ11" s="9"/>
      <c r="KYR11" s="9"/>
      <c r="KYS11" s="9"/>
      <c r="KYT11" s="9"/>
      <c r="KYU11" s="9"/>
      <c r="KYV11" s="9"/>
      <c r="KYW11" s="9"/>
      <c r="KYX11" s="9"/>
      <c r="KYY11" s="9"/>
      <c r="KYZ11" s="9"/>
      <c r="KZA11" s="9"/>
      <c r="KZB11" s="9"/>
      <c r="KZC11" s="9"/>
      <c r="KZD11" s="9"/>
      <c r="KZE11" s="9"/>
      <c r="KZF11" s="9"/>
      <c r="KZG11" s="9"/>
      <c r="KZH11" s="9"/>
      <c r="KZI11" s="9"/>
      <c r="KZJ11" s="9"/>
      <c r="KZK11" s="9"/>
      <c r="KZL11" s="9"/>
      <c r="KZM11" s="9"/>
      <c r="KZN11" s="9"/>
      <c r="KZO11" s="9"/>
      <c r="KZP11" s="9"/>
      <c r="KZQ11" s="9"/>
      <c r="KZR11" s="9"/>
      <c r="KZS11" s="9"/>
      <c r="KZT11" s="9"/>
      <c r="KZU11" s="9"/>
      <c r="KZV11" s="9"/>
      <c r="KZW11" s="9"/>
      <c r="KZX11" s="9"/>
      <c r="KZY11" s="9"/>
      <c r="KZZ11" s="9"/>
      <c r="LAA11" s="9"/>
      <c r="LAB11" s="9"/>
      <c r="LAC11" s="9"/>
      <c r="LAD11" s="9"/>
      <c r="LAE11" s="9"/>
      <c r="LAF11" s="9"/>
      <c r="LAG11" s="9"/>
      <c r="LAH11" s="9"/>
      <c r="LAI11" s="9"/>
      <c r="LAJ11" s="9"/>
      <c r="LAK11" s="9"/>
      <c r="LAL11" s="9"/>
      <c r="LAM11" s="9"/>
      <c r="LAN11" s="9"/>
      <c r="LAO11" s="9"/>
      <c r="LAP11" s="9"/>
      <c r="LAQ11" s="9"/>
      <c r="LAR11" s="9"/>
      <c r="LAS11" s="9"/>
      <c r="LAT11" s="9"/>
      <c r="LAU11" s="9"/>
      <c r="LAV11" s="9"/>
      <c r="LAW11" s="9"/>
      <c r="LAX11" s="9"/>
      <c r="LAY11" s="9"/>
      <c r="LAZ11" s="9"/>
      <c r="LBA11" s="9"/>
      <c r="LBB11" s="9"/>
      <c r="LBC11" s="9"/>
      <c r="LBD11" s="9"/>
      <c r="LBE11" s="9"/>
      <c r="LBF11" s="9"/>
      <c r="LBG11" s="9"/>
      <c r="LBH11" s="9"/>
      <c r="LBI11" s="9"/>
      <c r="LBJ11" s="9"/>
      <c r="LBK11" s="9"/>
      <c r="LBL11" s="9"/>
      <c r="LBM11" s="9"/>
      <c r="LBN11" s="9"/>
      <c r="LBO11" s="9"/>
      <c r="LBP11" s="9"/>
      <c r="LBQ11" s="9"/>
      <c r="LBR11" s="9"/>
      <c r="LBS11" s="9"/>
      <c r="LBT11" s="9"/>
      <c r="LBU11" s="9"/>
      <c r="LBV11" s="9"/>
      <c r="LBW11" s="9"/>
      <c r="LBX11" s="9"/>
      <c r="LBY11" s="9"/>
      <c r="LBZ11" s="9"/>
      <c r="LCA11" s="9"/>
      <c r="LCB11" s="9"/>
      <c r="LCC11" s="9"/>
      <c r="LCD11" s="9"/>
      <c r="LCE11" s="9"/>
      <c r="LCF11" s="9"/>
      <c r="LCG11" s="9"/>
      <c r="LCH11" s="9"/>
      <c r="LCI11" s="9"/>
      <c r="LCJ11" s="9"/>
      <c r="LCK11" s="9"/>
      <c r="LCL11" s="9"/>
      <c r="LCM11" s="9"/>
      <c r="LCN11" s="9"/>
      <c r="LCO11" s="9"/>
      <c r="LCP11" s="9"/>
      <c r="LCQ11" s="9"/>
      <c r="LCR11" s="9"/>
      <c r="LCS11" s="9"/>
      <c r="LCT11" s="9"/>
      <c r="LCU11" s="9"/>
      <c r="LCV11" s="9"/>
      <c r="LCW11" s="9"/>
      <c r="LCX11" s="9"/>
      <c r="LCY11" s="9"/>
      <c r="LCZ11" s="9"/>
      <c r="LDA11" s="9"/>
      <c r="LDB11" s="9"/>
      <c r="LDC11" s="9"/>
      <c r="LDD11" s="9"/>
      <c r="LDE11" s="9"/>
      <c r="LDF11" s="9"/>
      <c r="LDG11" s="9"/>
      <c r="LDH11" s="9"/>
      <c r="LDI11" s="9"/>
      <c r="LDJ11" s="9"/>
      <c r="LDK11" s="9"/>
      <c r="LDL11" s="9"/>
      <c r="LDM11" s="9"/>
      <c r="LDN11" s="9"/>
      <c r="LDO11" s="9"/>
      <c r="LDP11" s="9"/>
      <c r="LDQ11" s="9"/>
      <c r="LDR11" s="9"/>
      <c r="LDS11" s="9"/>
      <c r="LDT11" s="9"/>
      <c r="LDU11" s="9"/>
      <c r="LDV11" s="9"/>
      <c r="LDW11" s="9"/>
      <c r="LDX11" s="9"/>
      <c r="LDY11" s="9"/>
      <c r="LDZ11" s="9"/>
      <c r="LEA11" s="9"/>
      <c r="LEB11" s="9"/>
      <c r="LEC11" s="9"/>
      <c r="LED11" s="9"/>
      <c r="LEE11" s="9"/>
      <c r="LEF11" s="9"/>
      <c r="LEG11" s="9"/>
      <c r="LEH11" s="9"/>
      <c r="LEI11" s="9"/>
      <c r="LEJ11" s="9"/>
      <c r="LEK11" s="9"/>
      <c r="LEL11" s="9"/>
      <c r="LEM11" s="9"/>
      <c r="LEN11" s="9"/>
      <c r="LEO11" s="9"/>
      <c r="LEP11" s="9"/>
      <c r="LEQ11" s="9"/>
      <c r="LER11" s="9"/>
      <c r="LES11" s="9"/>
      <c r="LET11" s="9"/>
      <c r="LEU11" s="9"/>
      <c r="LEV11" s="9"/>
      <c r="LEW11" s="9"/>
      <c r="LEX11" s="9"/>
      <c r="LEY11" s="9"/>
      <c r="LEZ11" s="9"/>
      <c r="LFA11" s="9"/>
      <c r="LFB11" s="9"/>
      <c r="LFC11" s="9"/>
      <c r="LFD11" s="9"/>
      <c r="LFE11" s="9"/>
      <c r="LFF11" s="9"/>
      <c r="LFG11" s="9"/>
      <c r="LFH11" s="9"/>
      <c r="LFI11" s="9"/>
      <c r="LFJ11" s="9"/>
      <c r="LFK11" s="9"/>
      <c r="LFL11" s="9"/>
      <c r="LFM11" s="9"/>
      <c r="LFN11" s="9"/>
      <c r="LFO11" s="9"/>
      <c r="LFP11" s="9"/>
      <c r="LFQ11" s="9"/>
      <c r="LFR11" s="9"/>
      <c r="LFS11" s="9"/>
      <c r="LFT11" s="9"/>
      <c r="LFU11" s="9"/>
      <c r="LFV11" s="9"/>
      <c r="LFW11" s="9"/>
      <c r="LFX11" s="9"/>
      <c r="LFY11" s="9"/>
      <c r="LFZ11" s="9"/>
      <c r="LGA11" s="9"/>
      <c r="LGB11" s="9"/>
      <c r="LGC11" s="9"/>
      <c r="LGD11" s="9"/>
      <c r="LGE11" s="9"/>
      <c r="LGF11" s="9"/>
      <c r="LGG11" s="9"/>
      <c r="LGH11" s="9"/>
      <c r="LGI11" s="9"/>
      <c r="LGJ11" s="9"/>
      <c r="LGK11" s="9"/>
      <c r="LGL11" s="9"/>
      <c r="LGM11" s="9"/>
      <c r="LGN11" s="9"/>
      <c r="LGO11" s="9"/>
      <c r="LGP11" s="9"/>
      <c r="LGQ11" s="9"/>
      <c r="LGR11" s="9"/>
      <c r="LGS11" s="9"/>
      <c r="LGT11" s="9"/>
      <c r="LGU11" s="9"/>
      <c r="LGV11" s="9"/>
      <c r="LGW11" s="9"/>
      <c r="LGX11" s="9"/>
      <c r="LGY11" s="9"/>
      <c r="LGZ11" s="9"/>
      <c r="LHA11" s="9"/>
      <c r="LHB11" s="9"/>
      <c r="LHC11" s="9"/>
      <c r="LHD11" s="9"/>
      <c r="LHE11" s="9"/>
      <c r="LHF11" s="9"/>
      <c r="LHG11" s="9"/>
      <c r="LHH11" s="9"/>
      <c r="LHI11" s="9"/>
      <c r="LHJ11" s="9"/>
      <c r="LHK11" s="9"/>
      <c r="LHL11" s="9"/>
      <c r="LHM11" s="9"/>
      <c r="LHN11" s="9"/>
      <c r="LHO11" s="9"/>
      <c r="LHP11" s="9"/>
      <c r="LHQ11" s="9"/>
      <c r="LHR11" s="9"/>
      <c r="LHS11" s="9"/>
      <c r="LHT11" s="9"/>
      <c r="LHU11" s="9"/>
      <c r="LHV11" s="9"/>
      <c r="LHW11" s="9"/>
      <c r="LHX11" s="9"/>
      <c r="LHY11" s="9"/>
      <c r="LHZ11" s="9"/>
      <c r="LIA11" s="9"/>
      <c r="LIB11" s="9"/>
      <c r="LIC11" s="9"/>
      <c r="LID11" s="9"/>
      <c r="LIE11" s="9"/>
      <c r="LIF11" s="9"/>
      <c r="LIG11" s="9"/>
      <c r="LIH11" s="9"/>
      <c r="LII11" s="9"/>
      <c r="LIJ11" s="9"/>
      <c r="LIK11" s="9"/>
      <c r="LIL11" s="9"/>
      <c r="LIM11" s="9"/>
      <c r="LIN11" s="9"/>
      <c r="LIO11" s="9"/>
      <c r="LIP11" s="9"/>
      <c r="LIQ11" s="9"/>
      <c r="LIR11" s="9"/>
      <c r="LIS11" s="9"/>
      <c r="LIT11" s="9"/>
      <c r="LIU11" s="9"/>
      <c r="LIV11" s="9"/>
      <c r="LIW11" s="9"/>
      <c r="LIX11" s="9"/>
      <c r="LIY11" s="9"/>
      <c r="LIZ11" s="9"/>
      <c r="LJA11" s="9"/>
      <c r="LJB11" s="9"/>
      <c r="LJC11" s="9"/>
      <c r="LJD11" s="9"/>
      <c r="LJE11" s="9"/>
      <c r="LJF11" s="9"/>
      <c r="LJG11" s="9"/>
      <c r="LJH11" s="9"/>
      <c r="LJI11" s="9"/>
      <c r="LJJ11" s="9"/>
      <c r="LJK11" s="9"/>
      <c r="LJL11" s="9"/>
      <c r="LJM11" s="9"/>
      <c r="LJN11" s="9"/>
      <c r="LJO11" s="9"/>
      <c r="LJP11" s="9"/>
      <c r="LJQ11" s="9"/>
      <c r="LJR11" s="9"/>
      <c r="LJS11" s="9"/>
      <c r="LJT11" s="9"/>
      <c r="LJU11" s="9"/>
      <c r="LJV11" s="9"/>
      <c r="LJW11" s="9"/>
      <c r="LJX11" s="9"/>
      <c r="LJY11" s="9"/>
      <c r="LJZ11" s="9"/>
      <c r="LKA11" s="9"/>
      <c r="LKB11" s="9"/>
      <c r="LKC11" s="9"/>
      <c r="LKD11" s="9"/>
      <c r="LKE11" s="9"/>
      <c r="LKF11" s="9"/>
      <c r="LKG11" s="9"/>
      <c r="LKH11" s="9"/>
      <c r="LKI11" s="9"/>
      <c r="LKJ11" s="9"/>
      <c r="LKK11" s="9"/>
      <c r="LKL11" s="9"/>
      <c r="LKM11" s="9"/>
      <c r="LKN11" s="9"/>
      <c r="LKO11" s="9"/>
      <c r="LKP11" s="9"/>
      <c r="LKQ11" s="9"/>
      <c r="LKR11" s="9"/>
      <c r="LKS11" s="9"/>
      <c r="LKT11" s="9"/>
      <c r="LKU11" s="9"/>
      <c r="LKV11" s="9"/>
      <c r="LKW11" s="9"/>
      <c r="LKX11" s="9"/>
      <c r="LKY11" s="9"/>
      <c r="LKZ11" s="9"/>
      <c r="LLA11" s="9"/>
      <c r="LLB11" s="9"/>
      <c r="LLC11" s="9"/>
      <c r="LLD11" s="9"/>
      <c r="LLE11" s="9"/>
      <c r="LLF11" s="9"/>
      <c r="LLG11" s="9"/>
      <c r="LLH11" s="9"/>
      <c r="LLI11" s="9"/>
      <c r="LLJ11" s="9"/>
      <c r="LLK11" s="9"/>
      <c r="LLL11" s="9"/>
      <c r="LLM11" s="9"/>
      <c r="LLN11" s="9"/>
      <c r="LLO11" s="9"/>
      <c r="LLP11" s="9"/>
      <c r="LLQ11" s="9"/>
      <c r="LLR11" s="9"/>
      <c r="LLS11" s="9"/>
      <c r="LLT11" s="9"/>
      <c r="LLU11" s="9"/>
      <c r="LLV11" s="9"/>
      <c r="LLW11" s="9"/>
      <c r="LLX11" s="9"/>
      <c r="LLY11" s="9"/>
      <c r="LLZ11" s="9"/>
      <c r="LMA11" s="9"/>
      <c r="LMB11" s="9"/>
      <c r="LMC11" s="9"/>
      <c r="LMD11" s="9"/>
      <c r="LME11" s="9"/>
      <c r="LMF11" s="9"/>
      <c r="LMG11" s="9"/>
      <c r="LMH11" s="9"/>
      <c r="LMI11" s="9"/>
      <c r="LMJ11" s="9"/>
      <c r="LMK11" s="9"/>
      <c r="LML11" s="9"/>
      <c r="LMM11" s="9"/>
      <c r="LMN11" s="9"/>
      <c r="LMO11" s="9"/>
      <c r="LMP11" s="9"/>
      <c r="LMQ11" s="9"/>
      <c r="LMR11" s="9"/>
      <c r="LMS11" s="9"/>
      <c r="LMT11" s="9"/>
      <c r="LMU11" s="9"/>
      <c r="LMV11" s="9"/>
      <c r="LMW11" s="9"/>
      <c r="LMX11" s="9"/>
      <c r="LMY11" s="9"/>
      <c r="LMZ11" s="9"/>
      <c r="LNA11" s="9"/>
      <c r="LNB11" s="9"/>
      <c r="LNC11" s="9"/>
      <c r="LND11" s="9"/>
      <c r="LNE11" s="9"/>
      <c r="LNF11" s="9"/>
      <c r="LNG11" s="9"/>
      <c r="LNH11" s="9"/>
      <c r="LNI11" s="9"/>
      <c r="LNJ11" s="9"/>
      <c r="LNK11" s="9"/>
      <c r="LNL11" s="9"/>
      <c r="LNM11" s="9"/>
      <c r="LNN11" s="9"/>
      <c r="LNO11" s="9"/>
      <c r="LNP11" s="9"/>
      <c r="LNQ11" s="9"/>
      <c r="LNR11" s="9"/>
      <c r="LNS11" s="9"/>
      <c r="LNT11" s="9"/>
      <c r="LNU11" s="9"/>
      <c r="LNV11" s="9"/>
      <c r="LNW11" s="9"/>
      <c r="LNX11" s="9"/>
      <c r="LNY11" s="9"/>
      <c r="LNZ11" s="9"/>
      <c r="LOA11" s="9"/>
      <c r="LOB11" s="9"/>
      <c r="LOC11" s="9"/>
      <c r="LOD11" s="9"/>
      <c r="LOE11" s="9"/>
      <c r="LOF11" s="9"/>
      <c r="LOG11" s="9"/>
      <c r="LOH11" s="9"/>
      <c r="LOI11" s="9"/>
      <c r="LOJ11" s="9"/>
      <c r="LOK11" s="9"/>
      <c r="LOL11" s="9"/>
      <c r="LOM11" s="9"/>
      <c r="LON11" s="9"/>
      <c r="LOO11" s="9"/>
      <c r="LOP11" s="9"/>
      <c r="LOQ11" s="9"/>
      <c r="LOR11" s="9"/>
      <c r="LOS11" s="9"/>
      <c r="LOT11" s="9"/>
      <c r="LOU11" s="9"/>
      <c r="LOV11" s="9"/>
      <c r="LOW11" s="9"/>
      <c r="LOX11" s="9"/>
      <c r="LOY11" s="9"/>
      <c r="LOZ11" s="9"/>
      <c r="LPA11" s="9"/>
      <c r="LPB11" s="9"/>
      <c r="LPC11" s="9"/>
      <c r="LPD11" s="9"/>
      <c r="LPE11" s="9"/>
      <c r="LPF11" s="9"/>
      <c r="LPG11" s="9"/>
      <c r="LPH11" s="9"/>
      <c r="LPI11" s="9"/>
      <c r="LPJ11" s="9"/>
      <c r="LPK11" s="9"/>
      <c r="LPL11" s="9"/>
      <c r="LPM11" s="9"/>
      <c r="LPN11" s="9"/>
      <c r="LPO11" s="9"/>
      <c r="LPP11" s="9"/>
      <c r="LPQ11" s="9"/>
      <c r="LPR11" s="9"/>
      <c r="LPS11" s="9"/>
      <c r="LPT11" s="9"/>
      <c r="LPU11" s="9"/>
      <c r="LPV11" s="9"/>
      <c r="LPW11" s="9"/>
      <c r="LPX11" s="9"/>
      <c r="LPY11" s="9"/>
      <c r="LPZ11" s="9"/>
      <c r="LQA11" s="9"/>
      <c r="LQB11" s="9"/>
      <c r="LQC11" s="9"/>
      <c r="LQD11" s="9"/>
      <c r="LQE11" s="9"/>
      <c r="LQF11" s="9"/>
      <c r="LQG11" s="9"/>
      <c r="LQH11" s="9"/>
      <c r="LQI11" s="9"/>
      <c r="LQJ11" s="9"/>
      <c r="LQK11" s="9"/>
      <c r="LQL11" s="9"/>
      <c r="LQM11" s="9"/>
      <c r="LQN11" s="9"/>
      <c r="LQO11" s="9"/>
      <c r="LQP11" s="9"/>
      <c r="LQQ11" s="9"/>
      <c r="LQR11" s="9"/>
      <c r="LQS11" s="9"/>
      <c r="LQT11" s="9"/>
      <c r="LQU11" s="9"/>
      <c r="LQV11" s="9"/>
      <c r="LQW11" s="9"/>
      <c r="LQX11" s="9"/>
      <c r="LQY11" s="9"/>
      <c r="LQZ11" s="9"/>
      <c r="LRA11" s="9"/>
      <c r="LRB11" s="9"/>
      <c r="LRC11" s="9"/>
      <c r="LRD11" s="9"/>
      <c r="LRE11" s="9"/>
      <c r="LRF11" s="9"/>
      <c r="LRG11" s="9"/>
      <c r="LRH11" s="9"/>
      <c r="LRI11" s="9"/>
      <c r="LRJ11" s="9"/>
      <c r="LRK11" s="9"/>
      <c r="LRL11" s="9"/>
      <c r="LRM11" s="9"/>
      <c r="LRN11" s="9"/>
      <c r="LRO11" s="9"/>
      <c r="LRP11" s="9"/>
      <c r="LRQ11" s="9"/>
      <c r="LRR11" s="9"/>
      <c r="LRS11" s="9"/>
      <c r="LRT11" s="9"/>
      <c r="LRU11" s="9"/>
      <c r="LRV11" s="9"/>
      <c r="LRW11" s="9"/>
      <c r="LRX11" s="9"/>
      <c r="LRY11" s="9"/>
      <c r="LRZ11" s="9"/>
      <c r="LSA11" s="9"/>
      <c r="LSB11" s="9"/>
      <c r="LSC11" s="9"/>
      <c r="LSD11" s="9"/>
      <c r="LSE11" s="9"/>
      <c r="LSF11" s="9"/>
      <c r="LSG11" s="9"/>
      <c r="LSH11" s="9"/>
      <c r="LSI11" s="9"/>
      <c r="LSJ11" s="9"/>
      <c r="LSK11" s="9"/>
      <c r="LSL11" s="9"/>
      <c r="LSM11" s="9"/>
      <c r="LSN11" s="9"/>
      <c r="LSO11" s="9"/>
      <c r="LSP11" s="9"/>
      <c r="LSQ11" s="9"/>
      <c r="LSR11" s="9"/>
      <c r="LSS11" s="9"/>
      <c r="LST11" s="9"/>
      <c r="LSU11" s="9"/>
      <c r="LSV11" s="9"/>
      <c r="LSW11" s="9"/>
      <c r="LSX11" s="9"/>
      <c r="LSY11" s="9"/>
      <c r="LSZ11" s="9"/>
      <c r="LTA11" s="9"/>
      <c r="LTB11" s="9"/>
      <c r="LTC11" s="9"/>
      <c r="LTD11" s="9"/>
      <c r="LTE11" s="9"/>
      <c r="LTF11" s="9"/>
      <c r="LTG11" s="9"/>
      <c r="LTH11" s="9"/>
      <c r="LTI11" s="9"/>
      <c r="LTJ11" s="9"/>
      <c r="LTK11" s="9"/>
      <c r="LTL11" s="9"/>
      <c r="LTM11" s="9"/>
      <c r="LTN11" s="9"/>
      <c r="LTO11" s="9"/>
      <c r="LTP11" s="9"/>
      <c r="LTQ11" s="9"/>
      <c r="LTR11" s="9"/>
      <c r="LTS11" s="9"/>
      <c r="LTT11" s="9"/>
      <c r="LTU11" s="9"/>
      <c r="LTV11" s="9"/>
      <c r="LTW11" s="9"/>
      <c r="LTX11" s="9"/>
      <c r="LTY11" s="9"/>
      <c r="LTZ11" s="9"/>
      <c r="LUA11" s="9"/>
      <c r="LUB11" s="9"/>
      <c r="LUC11" s="9"/>
      <c r="LUD11" s="9"/>
      <c r="LUE11" s="9"/>
      <c r="LUF11" s="9"/>
      <c r="LUG11" s="9"/>
      <c r="LUH11" s="9"/>
      <c r="LUI11" s="9"/>
      <c r="LUJ11" s="9"/>
      <c r="LUK11" s="9"/>
      <c r="LUL11" s="9"/>
      <c r="LUM11" s="9"/>
      <c r="LUN11" s="9"/>
      <c r="LUO11" s="9"/>
      <c r="LUP11" s="9"/>
      <c r="LUQ11" s="9"/>
      <c r="LUR11" s="9"/>
      <c r="LUS11" s="9"/>
      <c r="LUT11" s="9"/>
      <c r="LUU11" s="9"/>
      <c r="LUV11" s="9"/>
      <c r="LUW11" s="9"/>
      <c r="LUX11" s="9"/>
      <c r="LUY11" s="9"/>
      <c r="LUZ11" s="9"/>
      <c r="LVA11" s="9"/>
      <c r="LVB11" s="9"/>
      <c r="LVC11" s="9"/>
      <c r="LVD11" s="9"/>
      <c r="LVE11" s="9"/>
      <c r="LVF11" s="9"/>
      <c r="LVG11" s="9"/>
      <c r="LVH11" s="9"/>
      <c r="LVI11" s="9"/>
      <c r="LVJ11" s="9"/>
      <c r="LVK11" s="9"/>
      <c r="LVL11" s="9"/>
      <c r="LVM11" s="9"/>
      <c r="LVN11" s="9"/>
      <c r="LVO11" s="9"/>
      <c r="LVP11" s="9"/>
      <c r="LVQ11" s="9"/>
      <c r="LVR11" s="9"/>
      <c r="LVS11" s="9"/>
      <c r="LVT11" s="9"/>
      <c r="LVU11" s="9"/>
      <c r="LVV11" s="9"/>
      <c r="LVW11" s="9"/>
      <c r="LVX11" s="9"/>
      <c r="LVY11" s="9"/>
      <c r="LVZ11" s="9"/>
      <c r="LWA11" s="9"/>
      <c r="LWB11" s="9"/>
      <c r="LWC11" s="9"/>
      <c r="LWD11" s="9"/>
      <c r="LWE11" s="9"/>
      <c r="LWF11" s="9"/>
      <c r="LWG11" s="9"/>
      <c r="LWH11" s="9"/>
      <c r="LWI11" s="9"/>
      <c r="LWJ11" s="9"/>
      <c r="LWK11" s="9"/>
      <c r="LWL11" s="9"/>
      <c r="LWM11" s="9"/>
      <c r="LWN11" s="9"/>
      <c r="LWO11" s="9"/>
      <c r="LWP11" s="9"/>
      <c r="LWQ11" s="9"/>
      <c r="LWR11" s="9"/>
      <c r="LWS11" s="9"/>
      <c r="LWT11" s="9"/>
      <c r="LWU11" s="9"/>
      <c r="LWV11" s="9"/>
      <c r="LWW11" s="9"/>
      <c r="LWX11" s="9"/>
      <c r="LWY11" s="9"/>
      <c r="LWZ11" s="9"/>
      <c r="LXA11" s="9"/>
      <c r="LXB11" s="9"/>
      <c r="LXC11" s="9"/>
      <c r="LXD11" s="9"/>
      <c r="LXE11" s="9"/>
      <c r="LXF11" s="9"/>
      <c r="LXG11" s="9"/>
      <c r="LXH11" s="9"/>
      <c r="LXI11" s="9"/>
      <c r="LXJ11" s="9"/>
      <c r="LXK11" s="9"/>
      <c r="LXL11" s="9"/>
      <c r="LXM11" s="9"/>
      <c r="LXN11" s="9"/>
      <c r="LXO11" s="9"/>
      <c r="LXP11" s="9"/>
      <c r="LXQ11" s="9"/>
      <c r="LXR11" s="9"/>
      <c r="LXS11" s="9"/>
      <c r="LXT11" s="9"/>
      <c r="LXU11" s="9"/>
      <c r="LXV11" s="9"/>
      <c r="LXW11" s="9"/>
      <c r="LXX11" s="9"/>
      <c r="LXY11" s="9"/>
      <c r="LXZ11" s="9"/>
      <c r="LYA11" s="9"/>
      <c r="LYB11" s="9"/>
      <c r="LYC11" s="9"/>
      <c r="LYD11" s="9"/>
      <c r="LYE11" s="9"/>
      <c r="LYF11" s="9"/>
      <c r="LYG11" s="9"/>
      <c r="LYH11" s="9"/>
      <c r="LYI11" s="9"/>
      <c r="LYJ11" s="9"/>
      <c r="LYK11" s="9"/>
      <c r="LYL11" s="9"/>
      <c r="LYM11" s="9"/>
      <c r="LYN11" s="9"/>
      <c r="LYO11" s="9"/>
      <c r="LYP11" s="9"/>
      <c r="LYQ11" s="9"/>
      <c r="LYR11" s="9"/>
      <c r="LYS11" s="9"/>
      <c r="LYT11" s="9"/>
      <c r="LYU11" s="9"/>
      <c r="LYV11" s="9"/>
      <c r="LYW11" s="9"/>
      <c r="LYX11" s="9"/>
      <c r="LYY11" s="9"/>
      <c r="LYZ11" s="9"/>
      <c r="LZA11" s="9"/>
      <c r="LZB11" s="9"/>
      <c r="LZC11" s="9"/>
      <c r="LZD11" s="9"/>
      <c r="LZE11" s="9"/>
      <c r="LZF11" s="9"/>
      <c r="LZG11" s="9"/>
      <c r="LZH11" s="9"/>
      <c r="LZI11" s="9"/>
      <c r="LZJ11" s="9"/>
      <c r="LZK11" s="9"/>
      <c r="LZL11" s="9"/>
      <c r="LZM11" s="9"/>
      <c r="LZN11" s="9"/>
      <c r="LZO11" s="9"/>
      <c r="LZP11" s="9"/>
      <c r="LZQ11" s="9"/>
      <c r="LZR11" s="9"/>
      <c r="LZS11" s="9"/>
      <c r="LZT11" s="9"/>
      <c r="LZU11" s="9"/>
      <c r="LZV11" s="9"/>
      <c r="LZW11" s="9"/>
      <c r="LZX11" s="9"/>
      <c r="LZY11" s="9"/>
      <c r="LZZ11" s="9"/>
      <c r="MAA11" s="9"/>
      <c r="MAB11" s="9"/>
      <c r="MAC11" s="9"/>
      <c r="MAD11" s="9"/>
      <c r="MAE11" s="9"/>
      <c r="MAF11" s="9"/>
      <c r="MAG11" s="9"/>
      <c r="MAH11" s="9"/>
      <c r="MAI11" s="9"/>
      <c r="MAJ11" s="9"/>
      <c r="MAK11" s="9"/>
      <c r="MAL11" s="9"/>
      <c r="MAM11" s="9"/>
      <c r="MAN11" s="9"/>
      <c r="MAO11" s="9"/>
      <c r="MAP11" s="9"/>
      <c r="MAQ11" s="9"/>
      <c r="MAR11" s="9"/>
      <c r="MAS11" s="9"/>
      <c r="MAT11" s="9"/>
      <c r="MAU11" s="9"/>
      <c r="MAV11" s="9"/>
      <c r="MAW11" s="9"/>
      <c r="MAX11" s="9"/>
      <c r="MAY11" s="9"/>
      <c r="MAZ11" s="9"/>
      <c r="MBA11" s="9"/>
      <c r="MBB11" s="9"/>
      <c r="MBC11" s="9"/>
      <c r="MBD11" s="9"/>
      <c r="MBE11" s="9"/>
      <c r="MBF11" s="9"/>
      <c r="MBG11" s="9"/>
      <c r="MBH11" s="9"/>
      <c r="MBI11" s="9"/>
      <c r="MBJ11" s="9"/>
      <c r="MBK11" s="9"/>
      <c r="MBL11" s="9"/>
      <c r="MBM11" s="9"/>
      <c r="MBN11" s="9"/>
      <c r="MBO11" s="9"/>
      <c r="MBP11" s="9"/>
      <c r="MBQ11" s="9"/>
      <c r="MBR11" s="9"/>
      <c r="MBS11" s="9"/>
      <c r="MBT11" s="9"/>
      <c r="MBU11" s="9"/>
      <c r="MBV11" s="9"/>
      <c r="MBW11" s="9"/>
      <c r="MBX11" s="9"/>
      <c r="MBY11" s="9"/>
      <c r="MBZ11" s="9"/>
      <c r="MCA11" s="9"/>
      <c r="MCB11" s="9"/>
      <c r="MCC11" s="9"/>
      <c r="MCD11" s="9"/>
      <c r="MCE11" s="9"/>
      <c r="MCF11" s="9"/>
      <c r="MCG11" s="9"/>
      <c r="MCH11" s="9"/>
      <c r="MCI11" s="9"/>
      <c r="MCJ11" s="9"/>
      <c r="MCK11" s="9"/>
      <c r="MCL11" s="9"/>
      <c r="MCM11" s="9"/>
      <c r="MCN11" s="9"/>
      <c r="MCO11" s="9"/>
      <c r="MCP11" s="9"/>
      <c r="MCQ11" s="9"/>
      <c r="MCR11" s="9"/>
      <c r="MCS11" s="9"/>
      <c r="MCT11" s="9"/>
      <c r="MCU11" s="9"/>
      <c r="MCV11" s="9"/>
      <c r="MCW11" s="9"/>
      <c r="MCX11" s="9"/>
      <c r="MCY11" s="9"/>
      <c r="MCZ11" s="9"/>
      <c r="MDA11" s="9"/>
      <c r="MDB11" s="9"/>
      <c r="MDC11" s="9"/>
      <c r="MDD11" s="9"/>
      <c r="MDE11" s="9"/>
      <c r="MDF11" s="9"/>
      <c r="MDG11" s="9"/>
      <c r="MDH11" s="9"/>
      <c r="MDI11" s="9"/>
      <c r="MDJ11" s="9"/>
      <c r="MDK11" s="9"/>
      <c r="MDL11" s="9"/>
      <c r="MDM11" s="9"/>
      <c r="MDN11" s="9"/>
      <c r="MDO11" s="9"/>
      <c r="MDP11" s="9"/>
      <c r="MDQ11" s="9"/>
      <c r="MDR11" s="9"/>
      <c r="MDS11" s="9"/>
      <c r="MDT11" s="9"/>
      <c r="MDU11" s="9"/>
      <c r="MDV11" s="9"/>
      <c r="MDW11" s="9"/>
      <c r="MDX11" s="9"/>
      <c r="MDY11" s="9"/>
      <c r="MDZ11" s="9"/>
      <c r="MEA11" s="9"/>
      <c r="MEB11" s="9"/>
      <c r="MEC11" s="9"/>
      <c r="MED11" s="9"/>
      <c r="MEE11" s="9"/>
      <c r="MEF11" s="9"/>
      <c r="MEG11" s="9"/>
      <c r="MEH11" s="9"/>
      <c r="MEI11" s="9"/>
      <c r="MEJ11" s="9"/>
      <c r="MEK11" s="9"/>
      <c r="MEL11" s="9"/>
      <c r="MEM11" s="9"/>
      <c r="MEN11" s="9"/>
      <c r="MEO11" s="9"/>
      <c r="MEP11" s="9"/>
      <c r="MEQ11" s="9"/>
      <c r="MER11" s="9"/>
      <c r="MES11" s="9"/>
      <c r="MET11" s="9"/>
      <c r="MEU11" s="9"/>
      <c r="MEV11" s="9"/>
      <c r="MEW11" s="9"/>
      <c r="MEX11" s="9"/>
      <c r="MEY11" s="9"/>
      <c r="MEZ11" s="9"/>
      <c r="MFA11" s="9"/>
      <c r="MFB11" s="9"/>
      <c r="MFC11" s="9"/>
      <c r="MFD11" s="9"/>
      <c r="MFE11" s="9"/>
      <c r="MFF11" s="9"/>
      <c r="MFG11" s="9"/>
      <c r="MFH11" s="9"/>
      <c r="MFI11" s="9"/>
      <c r="MFJ11" s="9"/>
      <c r="MFK11" s="9"/>
      <c r="MFL11" s="9"/>
      <c r="MFM11" s="9"/>
      <c r="MFN11" s="9"/>
      <c r="MFO11" s="9"/>
      <c r="MFP11" s="9"/>
      <c r="MFQ11" s="9"/>
      <c r="MFR11" s="9"/>
      <c r="MFS11" s="9"/>
      <c r="MFT11" s="9"/>
      <c r="MFU11" s="9"/>
      <c r="MFV11" s="9"/>
      <c r="MFW11" s="9"/>
      <c r="MFX11" s="9"/>
      <c r="MFY11" s="9"/>
      <c r="MFZ11" s="9"/>
      <c r="MGA11" s="9"/>
      <c r="MGB11" s="9"/>
      <c r="MGC11" s="9"/>
      <c r="MGD11" s="9"/>
      <c r="MGE11" s="9"/>
      <c r="MGF11" s="9"/>
      <c r="MGG11" s="9"/>
      <c r="MGH11" s="9"/>
      <c r="MGI11" s="9"/>
      <c r="MGJ11" s="9"/>
      <c r="MGK11" s="9"/>
      <c r="MGL11" s="9"/>
      <c r="MGM11" s="9"/>
      <c r="MGN11" s="9"/>
      <c r="MGO11" s="9"/>
      <c r="MGP11" s="9"/>
      <c r="MGQ11" s="9"/>
      <c r="MGR11" s="9"/>
      <c r="MGS11" s="9"/>
      <c r="MGT11" s="9"/>
      <c r="MGU11" s="9"/>
      <c r="MGV11" s="9"/>
      <c r="MGW11" s="9"/>
      <c r="MGX11" s="9"/>
      <c r="MGY11" s="9"/>
      <c r="MGZ11" s="9"/>
      <c r="MHA11" s="9"/>
      <c r="MHB11" s="9"/>
      <c r="MHC11" s="9"/>
      <c r="MHD11" s="9"/>
      <c r="MHE11" s="9"/>
      <c r="MHF11" s="9"/>
      <c r="MHG11" s="9"/>
      <c r="MHH11" s="9"/>
      <c r="MHI11" s="9"/>
      <c r="MHJ11" s="9"/>
      <c r="MHK11" s="9"/>
      <c r="MHL11" s="9"/>
      <c r="MHM11" s="9"/>
      <c r="MHN11" s="9"/>
      <c r="MHO11" s="9"/>
      <c r="MHP11" s="9"/>
      <c r="MHQ11" s="9"/>
      <c r="MHR11" s="9"/>
      <c r="MHS11" s="9"/>
      <c r="MHT11" s="9"/>
      <c r="MHU11" s="9"/>
      <c r="MHV11" s="9"/>
      <c r="MHW11" s="9"/>
      <c r="MHX11" s="9"/>
      <c r="MHY11" s="9"/>
      <c r="MHZ11" s="9"/>
      <c r="MIA11" s="9"/>
      <c r="MIB11" s="9"/>
      <c r="MIC11" s="9"/>
      <c r="MID11" s="9"/>
      <c r="MIE11" s="9"/>
      <c r="MIF11" s="9"/>
      <c r="MIG11" s="9"/>
      <c r="MIH11" s="9"/>
      <c r="MII11" s="9"/>
      <c r="MIJ11" s="9"/>
      <c r="MIK11" s="9"/>
      <c r="MIL11" s="9"/>
      <c r="MIM11" s="9"/>
      <c r="MIN11" s="9"/>
      <c r="MIO11" s="9"/>
      <c r="MIP11" s="9"/>
      <c r="MIQ11" s="9"/>
      <c r="MIR11" s="9"/>
      <c r="MIS11" s="9"/>
      <c r="MIT11" s="9"/>
      <c r="MIU11" s="9"/>
      <c r="MIV11" s="9"/>
      <c r="MIW11" s="9"/>
      <c r="MIX11" s="9"/>
      <c r="MIY11" s="9"/>
      <c r="MIZ11" s="9"/>
      <c r="MJA11" s="9"/>
      <c r="MJB11" s="9"/>
      <c r="MJC11" s="9"/>
      <c r="MJD11" s="9"/>
      <c r="MJE11" s="9"/>
      <c r="MJF11" s="9"/>
      <c r="MJG11" s="9"/>
      <c r="MJH11" s="9"/>
      <c r="MJI11" s="9"/>
      <c r="MJJ11" s="9"/>
      <c r="MJK11" s="9"/>
      <c r="MJL11" s="9"/>
      <c r="MJM11" s="9"/>
      <c r="MJN11" s="9"/>
      <c r="MJO11" s="9"/>
      <c r="MJP11" s="9"/>
      <c r="MJQ11" s="9"/>
      <c r="MJR11" s="9"/>
      <c r="MJS11" s="9"/>
      <c r="MJT11" s="9"/>
      <c r="MJU11" s="9"/>
      <c r="MJV11" s="9"/>
      <c r="MJW11" s="9"/>
      <c r="MJX11" s="9"/>
      <c r="MJY11" s="9"/>
      <c r="MJZ11" s="9"/>
      <c r="MKA11" s="9"/>
      <c r="MKB11" s="9"/>
      <c r="MKC11" s="9"/>
      <c r="MKD11" s="9"/>
      <c r="MKE11" s="9"/>
      <c r="MKF11" s="9"/>
      <c r="MKG11" s="9"/>
      <c r="MKH11" s="9"/>
      <c r="MKI11" s="9"/>
      <c r="MKJ11" s="9"/>
      <c r="MKK11" s="9"/>
      <c r="MKL11" s="9"/>
      <c r="MKM11" s="9"/>
      <c r="MKN11" s="9"/>
      <c r="MKO11" s="9"/>
      <c r="MKP11" s="9"/>
      <c r="MKQ11" s="9"/>
      <c r="MKR11" s="9"/>
      <c r="MKS11" s="9"/>
      <c r="MKT11" s="9"/>
      <c r="MKU11" s="9"/>
      <c r="MKV11" s="9"/>
      <c r="MKW11" s="9"/>
      <c r="MKX11" s="9"/>
      <c r="MKY11" s="9"/>
      <c r="MKZ11" s="9"/>
      <c r="MLA11" s="9"/>
      <c r="MLB11" s="9"/>
      <c r="MLC11" s="9"/>
      <c r="MLD11" s="9"/>
      <c r="MLE11" s="9"/>
      <c r="MLF11" s="9"/>
      <c r="MLG11" s="9"/>
      <c r="MLH11" s="9"/>
      <c r="MLI11" s="9"/>
      <c r="MLJ11" s="9"/>
      <c r="MLK11" s="9"/>
      <c r="MLL11" s="9"/>
      <c r="MLM11" s="9"/>
      <c r="MLN11" s="9"/>
      <c r="MLO11" s="9"/>
      <c r="MLP11" s="9"/>
      <c r="MLQ11" s="9"/>
      <c r="MLR11" s="9"/>
      <c r="MLS11" s="9"/>
      <c r="MLT11" s="9"/>
      <c r="MLU11" s="9"/>
      <c r="MLV11" s="9"/>
      <c r="MLW11" s="9"/>
      <c r="MLX11" s="9"/>
      <c r="MLY11" s="9"/>
      <c r="MLZ11" s="9"/>
      <c r="MMA11" s="9"/>
      <c r="MMB11" s="9"/>
      <c r="MMC11" s="9"/>
      <c r="MMD11" s="9"/>
      <c r="MME11" s="9"/>
      <c r="MMF11" s="9"/>
      <c r="MMG11" s="9"/>
      <c r="MMH11" s="9"/>
      <c r="MMI11" s="9"/>
      <c r="MMJ11" s="9"/>
      <c r="MMK11" s="9"/>
      <c r="MML11" s="9"/>
      <c r="MMM11" s="9"/>
      <c r="MMN11" s="9"/>
      <c r="MMO11" s="9"/>
      <c r="MMP11" s="9"/>
      <c r="MMQ11" s="9"/>
      <c r="MMR11" s="9"/>
      <c r="MMS11" s="9"/>
      <c r="MMT11" s="9"/>
      <c r="MMU11" s="9"/>
      <c r="MMV11" s="9"/>
      <c r="MMW11" s="9"/>
      <c r="MMX11" s="9"/>
      <c r="MMY11" s="9"/>
      <c r="MMZ11" s="9"/>
      <c r="MNA11" s="9"/>
      <c r="MNB11" s="9"/>
      <c r="MNC11" s="9"/>
      <c r="MND11" s="9"/>
      <c r="MNE11" s="9"/>
      <c r="MNF11" s="9"/>
      <c r="MNG11" s="9"/>
      <c r="MNH11" s="9"/>
      <c r="MNI11" s="9"/>
      <c r="MNJ11" s="9"/>
      <c r="MNK11" s="9"/>
      <c r="MNL11" s="9"/>
      <c r="MNM11" s="9"/>
      <c r="MNN11" s="9"/>
      <c r="MNO11" s="9"/>
      <c r="MNP11" s="9"/>
      <c r="MNQ11" s="9"/>
      <c r="MNR11" s="9"/>
      <c r="MNS11" s="9"/>
      <c r="MNT11" s="9"/>
      <c r="MNU11" s="9"/>
      <c r="MNV11" s="9"/>
      <c r="MNW11" s="9"/>
      <c r="MNX11" s="9"/>
      <c r="MNY11" s="9"/>
      <c r="MNZ11" s="9"/>
      <c r="MOA11" s="9"/>
      <c r="MOB11" s="9"/>
      <c r="MOC11" s="9"/>
      <c r="MOD11" s="9"/>
      <c r="MOE11" s="9"/>
      <c r="MOF11" s="9"/>
      <c r="MOG11" s="9"/>
      <c r="MOH11" s="9"/>
      <c r="MOI11" s="9"/>
      <c r="MOJ11" s="9"/>
      <c r="MOK11" s="9"/>
      <c r="MOL11" s="9"/>
      <c r="MOM11" s="9"/>
      <c r="MON11" s="9"/>
      <c r="MOO11" s="9"/>
      <c r="MOP11" s="9"/>
      <c r="MOQ11" s="9"/>
      <c r="MOR11" s="9"/>
      <c r="MOS11" s="9"/>
      <c r="MOT11" s="9"/>
      <c r="MOU11" s="9"/>
      <c r="MOV11" s="9"/>
      <c r="MOW11" s="9"/>
      <c r="MOX11" s="9"/>
      <c r="MOY11" s="9"/>
      <c r="MOZ11" s="9"/>
      <c r="MPA11" s="9"/>
      <c r="MPB11" s="9"/>
      <c r="MPC11" s="9"/>
      <c r="MPD11" s="9"/>
      <c r="MPE11" s="9"/>
      <c r="MPF11" s="9"/>
      <c r="MPG11" s="9"/>
      <c r="MPH11" s="9"/>
      <c r="MPI11" s="9"/>
      <c r="MPJ11" s="9"/>
      <c r="MPK11" s="9"/>
      <c r="MPL11" s="9"/>
      <c r="MPM11" s="9"/>
      <c r="MPN11" s="9"/>
      <c r="MPO11" s="9"/>
      <c r="MPP11" s="9"/>
      <c r="MPQ11" s="9"/>
      <c r="MPR11" s="9"/>
      <c r="MPS11" s="9"/>
      <c r="MPT11" s="9"/>
      <c r="MPU11" s="9"/>
      <c r="MPV11" s="9"/>
      <c r="MPW11" s="9"/>
      <c r="MPX11" s="9"/>
      <c r="MPY11" s="9"/>
      <c r="MPZ11" s="9"/>
      <c r="MQA11" s="9"/>
      <c r="MQB11" s="9"/>
      <c r="MQC11" s="9"/>
      <c r="MQD11" s="9"/>
      <c r="MQE11" s="9"/>
      <c r="MQF11" s="9"/>
      <c r="MQG11" s="9"/>
      <c r="MQH11" s="9"/>
      <c r="MQI11" s="9"/>
      <c r="MQJ11" s="9"/>
      <c r="MQK11" s="9"/>
      <c r="MQL11" s="9"/>
      <c r="MQM11" s="9"/>
      <c r="MQN11" s="9"/>
      <c r="MQO11" s="9"/>
      <c r="MQP11" s="9"/>
      <c r="MQQ11" s="9"/>
      <c r="MQR11" s="9"/>
      <c r="MQS11" s="9"/>
      <c r="MQT11" s="9"/>
      <c r="MQU11" s="9"/>
      <c r="MQV11" s="9"/>
      <c r="MQW11" s="9"/>
      <c r="MQX11" s="9"/>
      <c r="MQY11" s="9"/>
      <c r="MQZ11" s="9"/>
      <c r="MRA11" s="9"/>
      <c r="MRB11" s="9"/>
      <c r="MRC11" s="9"/>
      <c r="MRD11" s="9"/>
      <c r="MRE11" s="9"/>
      <c r="MRF11" s="9"/>
      <c r="MRG11" s="9"/>
      <c r="MRH11" s="9"/>
      <c r="MRI11" s="9"/>
      <c r="MRJ11" s="9"/>
      <c r="MRK11" s="9"/>
      <c r="MRL11" s="9"/>
      <c r="MRM11" s="9"/>
      <c r="MRN11" s="9"/>
      <c r="MRO11" s="9"/>
      <c r="MRP11" s="9"/>
      <c r="MRQ11" s="9"/>
      <c r="MRR11" s="9"/>
      <c r="MRS11" s="9"/>
      <c r="MRT11" s="9"/>
      <c r="MRU11" s="9"/>
      <c r="MRV11" s="9"/>
      <c r="MRW11" s="9"/>
      <c r="MRX11" s="9"/>
      <c r="MRY11" s="9"/>
      <c r="MRZ11" s="9"/>
      <c r="MSA11" s="9"/>
      <c r="MSB11" s="9"/>
      <c r="MSC11" s="9"/>
      <c r="MSD11" s="9"/>
      <c r="MSE11" s="9"/>
      <c r="MSF11" s="9"/>
      <c r="MSG11" s="9"/>
      <c r="MSH11" s="9"/>
      <c r="MSI11" s="9"/>
      <c r="MSJ11" s="9"/>
      <c r="MSK11" s="9"/>
      <c r="MSL11" s="9"/>
      <c r="MSM11" s="9"/>
      <c r="MSN11" s="9"/>
      <c r="MSO11" s="9"/>
      <c r="MSP11" s="9"/>
      <c r="MSQ11" s="9"/>
      <c r="MSR11" s="9"/>
      <c r="MSS11" s="9"/>
      <c r="MST11" s="9"/>
      <c r="MSU11" s="9"/>
      <c r="MSV11" s="9"/>
      <c r="MSW11" s="9"/>
      <c r="MSX11" s="9"/>
      <c r="MSY11" s="9"/>
      <c r="MSZ11" s="9"/>
      <c r="MTA11" s="9"/>
      <c r="MTB11" s="9"/>
      <c r="MTC11" s="9"/>
      <c r="MTD11" s="9"/>
      <c r="MTE11" s="9"/>
      <c r="MTF11" s="9"/>
      <c r="MTG11" s="9"/>
      <c r="MTH11" s="9"/>
      <c r="MTI11" s="9"/>
      <c r="MTJ11" s="9"/>
      <c r="MTK11" s="9"/>
      <c r="MTL11" s="9"/>
      <c r="MTM11" s="9"/>
      <c r="MTN11" s="9"/>
      <c r="MTO11" s="9"/>
      <c r="MTP11" s="9"/>
      <c r="MTQ11" s="9"/>
      <c r="MTR11" s="9"/>
      <c r="MTS11" s="9"/>
      <c r="MTT11" s="9"/>
      <c r="MTU11" s="9"/>
      <c r="MTV11" s="9"/>
      <c r="MTW11" s="9"/>
      <c r="MTX11" s="9"/>
      <c r="MTY11" s="9"/>
      <c r="MTZ11" s="9"/>
      <c r="MUA11" s="9"/>
      <c r="MUB11" s="9"/>
      <c r="MUC11" s="9"/>
      <c r="MUD11" s="9"/>
      <c r="MUE11" s="9"/>
      <c r="MUF11" s="9"/>
      <c r="MUG11" s="9"/>
      <c r="MUH11" s="9"/>
      <c r="MUI11" s="9"/>
      <c r="MUJ11" s="9"/>
      <c r="MUK11" s="9"/>
      <c r="MUL11" s="9"/>
      <c r="MUM11" s="9"/>
      <c r="MUN11" s="9"/>
      <c r="MUO11" s="9"/>
      <c r="MUP11" s="9"/>
      <c r="MUQ11" s="9"/>
      <c r="MUR11" s="9"/>
      <c r="MUS11" s="9"/>
      <c r="MUT11" s="9"/>
      <c r="MUU11" s="9"/>
      <c r="MUV11" s="9"/>
      <c r="MUW11" s="9"/>
      <c r="MUX11" s="9"/>
      <c r="MUY11" s="9"/>
      <c r="MUZ11" s="9"/>
      <c r="MVA11" s="9"/>
      <c r="MVB11" s="9"/>
      <c r="MVC11" s="9"/>
      <c r="MVD11" s="9"/>
      <c r="MVE11" s="9"/>
      <c r="MVF11" s="9"/>
      <c r="MVG11" s="9"/>
      <c r="MVH11" s="9"/>
      <c r="MVI11" s="9"/>
      <c r="MVJ11" s="9"/>
      <c r="MVK11" s="9"/>
      <c r="MVL11" s="9"/>
      <c r="MVM11" s="9"/>
      <c r="MVN11" s="9"/>
      <c r="MVO11" s="9"/>
      <c r="MVP11" s="9"/>
      <c r="MVQ11" s="9"/>
      <c r="MVR11" s="9"/>
      <c r="MVS11" s="9"/>
      <c r="MVT11" s="9"/>
      <c r="MVU11" s="9"/>
      <c r="MVV11" s="9"/>
      <c r="MVW11" s="9"/>
      <c r="MVX11" s="9"/>
      <c r="MVY11" s="9"/>
      <c r="MVZ11" s="9"/>
      <c r="MWA11" s="9"/>
      <c r="MWB11" s="9"/>
      <c r="MWC11" s="9"/>
      <c r="MWD11" s="9"/>
      <c r="MWE11" s="9"/>
      <c r="MWF11" s="9"/>
      <c r="MWG11" s="9"/>
      <c r="MWH11" s="9"/>
      <c r="MWI11" s="9"/>
      <c r="MWJ11" s="9"/>
      <c r="MWK11" s="9"/>
      <c r="MWL11" s="9"/>
      <c r="MWM11" s="9"/>
      <c r="MWN11" s="9"/>
      <c r="MWO11" s="9"/>
      <c r="MWP11" s="9"/>
      <c r="MWQ11" s="9"/>
      <c r="MWR11" s="9"/>
      <c r="MWS11" s="9"/>
      <c r="MWT11" s="9"/>
      <c r="MWU11" s="9"/>
      <c r="MWV11" s="9"/>
      <c r="MWW11" s="9"/>
      <c r="MWX11" s="9"/>
      <c r="MWY11" s="9"/>
      <c r="MWZ11" s="9"/>
      <c r="MXA11" s="9"/>
      <c r="MXB11" s="9"/>
      <c r="MXC11" s="9"/>
      <c r="MXD11" s="9"/>
      <c r="MXE11" s="9"/>
      <c r="MXF11" s="9"/>
      <c r="MXG11" s="9"/>
      <c r="MXH11" s="9"/>
      <c r="MXI11" s="9"/>
      <c r="MXJ11" s="9"/>
      <c r="MXK11" s="9"/>
      <c r="MXL11" s="9"/>
      <c r="MXM11" s="9"/>
      <c r="MXN11" s="9"/>
      <c r="MXO11" s="9"/>
      <c r="MXP11" s="9"/>
      <c r="MXQ11" s="9"/>
      <c r="MXR11" s="9"/>
      <c r="MXS11" s="9"/>
      <c r="MXT11" s="9"/>
      <c r="MXU11" s="9"/>
      <c r="MXV11" s="9"/>
      <c r="MXW11" s="9"/>
      <c r="MXX11" s="9"/>
      <c r="MXY11" s="9"/>
      <c r="MXZ11" s="9"/>
      <c r="MYA11" s="9"/>
      <c r="MYB11" s="9"/>
      <c r="MYC11" s="9"/>
      <c r="MYD11" s="9"/>
      <c r="MYE11" s="9"/>
      <c r="MYF11" s="9"/>
      <c r="MYG11" s="9"/>
      <c r="MYH11" s="9"/>
      <c r="MYI11" s="9"/>
      <c r="MYJ11" s="9"/>
      <c r="MYK11" s="9"/>
      <c r="MYL11" s="9"/>
      <c r="MYM11" s="9"/>
      <c r="MYN11" s="9"/>
      <c r="MYO11" s="9"/>
      <c r="MYP11" s="9"/>
      <c r="MYQ11" s="9"/>
      <c r="MYR11" s="9"/>
      <c r="MYS11" s="9"/>
      <c r="MYT11" s="9"/>
      <c r="MYU11" s="9"/>
      <c r="MYV11" s="9"/>
      <c r="MYW11" s="9"/>
      <c r="MYX11" s="9"/>
      <c r="MYY11" s="9"/>
      <c r="MYZ11" s="9"/>
      <c r="MZA11" s="9"/>
      <c r="MZB11" s="9"/>
      <c r="MZC11" s="9"/>
      <c r="MZD11" s="9"/>
      <c r="MZE11" s="9"/>
      <c r="MZF11" s="9"/>
      <c r="MZG11" s="9"/>
      <c r="MZH11" s="9"/>
      <c r="MZI11" s="9"/>
      <c r="MZJ11" s="9"/>
      <c r="MZK11" s="9"/>
      <c r="MZL11" s="9"/>
      <c r="MZM11" s="9"/>
      <c r="MZN11" s="9"/>
      <c r="MZO11" s="9"/>
      <c r="MZP11" s="9"/>
      <c r="MZQ11" s="9"/>
      <c r="MZR11" s="9"/>
      <c r="MZS11" s="9"/>
      <c r="MZT11" s="9"/>
      <c r="MZU11" s="9"/>
      <c r="MZV11" s="9"/>
      <c r="MZW11" s="9"/>
      <c r="MZX11" s="9"/>
      <c r="MZY11" s="9"/>
      <c r="MZZ11" s="9"/>
      <c r="NAA11" s="9"/>
      <c r="NAB11" s="9"/>
      <c r="NAC11" s="9"/>
      <c r="NAD11" s="9"/>
      <c r="NAE11" s="9"/>
      <c r="NAF11" s="9"/>
      <c r="NAG11" s="9"/>
      <c r="NAH11" s="9"/>
      <c r="NAI11" s="9"/>
      <c r="NAJ11" s="9"/>
      <c r="NAK11" s="9"/>
      <c r="NAL11" s="9"/>
      <c r="NAM11" s="9"/>
      <c r="NAN11" s="9"/>
      <c r="NAO11" s="9"/>
      <c r="NAP11" s="9"/>
      <c r="NAQ11" s="9"/>
      <c r="NAR11" s="9"/>
      <c r="NAS11" s="9"/>
      <c r="NAT11" s="9"/>
      <c r="NAU11" s="9"/>
      <c r="NAV11" s="9"/>
      <c r="NAW11" s="9"/>
      <c r="NAX11" s="9"/>
      <c r="NAY11" s="9"/>
      <c r="NAZ11" s="9"/>
      <c r="NBA11" s="9"/>
      <c r="NBB11" s="9"/>
      <c r="NBC11" s="9"/>
      <c r="NBD11" s="9"/>
      <c r="NBE11" s="9"/>
      <c r="NBF11" s="9"/>
      <c r="NBG11" s="9"/>
      <c r="NBH11" s="9"/>
      <c r="NBI11" s="9"/>
      <c r="NBJ11" s="9"/>
      <c r="NBK11" s="9"/>
      <c r="NBL11" s="9"/>
      <c r="NBM11" s="9"/>
      <c r="NBN11" s="9"/>
      <c r="NBO11" s="9"/>
      <c r="NBP11" s="9"/>
      <c r="NBQ11" s="9"/>
      <c r="NBR11" s="9"/>
      <c r="NBS11" s="9"/>
      <c r="NBT11" s="9"/>
      <c r="NBU11" s="9"/>
      <c r="NBV11" s="9"/>
      <c r="NBW11" s="9"/>
      <c r="NBX11" s="9"/>
      <c r="NBY11" s="9"/>
      <c r="NBZ11" s="9"/>
      <c r="NCA11" s="9"/>
      <c r="NCB11" s="9"/>
      <c r="NCC11" s="9"/>
      <c r="NCD11" s="9"/>
      <c r="NCE11" s="9"/>
      <c r="NCF11" s="9"/>
      <c r="NCG11" s="9"/>
      <c r="NCH11" s="9"/>
      <c r="NCI11" s="9"/>
      <c r="NCJ11" s="9"/>
      <c r="NCK11" s="9"/>
      <c r="NCL11" s="9"/>
      <c r="NCM11" s="9"/>
      <c r="NCN11" s="9"/>
      <c r="NCO11" s="9"/>
      <c r="NCP11" s="9"/>
      <c r="NCQ11" s="9"/>
      <c r="NCR11" s="9"/>
      <c r="NCS11" s="9"/>
      <c r="NCT11" s="9"/>
      <c r="NCU11" s="9"/>
      <c r="NCV11" s="9"/>
      <c r="NCW11" s="9"/>
      <c r="NCX11" s="9"/>
      <c r="NCY11" s="9"/>
      <c r="NCZ11" s="9"/>
      <c r="NDA11" s="9"/>
      <c r="NDB11" s="9"/>
      <c r="NDC11" s="9"/>
      <c r="NDD11" s="9"/>
      <c r="NDE11" s="9"/>
      <c r="NDF11" s="9"/>
      <c r="NDG11" s="9"/>
      <c r="NDH11" s="9"/>
      <c r="NDI11" s="9"/>
      <c r="NDJ11" s="9"/>
      <c r="NDK11" s="9"/>
      <c r="NDL11" s="9"/>
      <c r="NDM11" s="9"/>
      <c r="NDN11" s="9"/>
      <c r="NDO11" s="9"/>
      <c r="NDP11" s="9"/>
      <c r="NDQ11" s="9"/>
      <c r="NDR11" s="9"/>
      <c r="NDS11" s="9"/>
      <c r="NDT11" s="9"/>
      <c r="NDU11" s="9"/>
      <c r="NDV11" s="9"/>
      <c r="NDW11" s="9"/>
      <c r="NDX11" s="9"/>
      <c r="NDY11" s="9"/>
      <c r="NDZ11" s="9"/>
      <c r="NEA11" s="9"/>
      <c r="NEB11" s="9"/>
      <c r="NEC11" s="9"/>
      <c r="NED11" s="9"/>
      <c r="NEE11" s="9"/>
      <c r="NEF11" s="9"/>
      <c r="NEG11" s="9"/>
      <c r="NEH11" s="9"/>
      <c r="NEI11" s="9"/>
      <c r="NEJ11" s="9"/>
      <c r="NEK11" s="9"/>
      <c r="NEL11" s="9"/>
      <c r="NEM11" s="9"/>
      <c r="NEN11" s="9"/>
      <c r="NEO11" s="9"/>
      <c r="NEP11" s="9"/>
      <c r="NEQ11" s="9"/>
      <c r="NER11" s="9"/>
      <c r="NES11" s="9"/>
      <c r="NET11" s="9"/>
      <c r="NEU11" s="9"/>
      <c r="NEV11" s="9"/>
      <c r="NEW11" s="9"/>
      <c r="NEX11" s="9"/>
      <c r="NEY11" s="9"/>
      <c r="NEZ11" s="9"/>
      <c r="NFA11" s="9"/>
      <c r="NFB11" s="9"/>
      <c r="NFC11" s="9"/>
      <c r="NFD11" s="9"/>
      <c r="NFE11" s="9"/>
      <c r="NFF11" s="9"/>
      <c r="NFG11" s="9"/>
      <c r="NFH11" s="9"/>
      <c r="NFI11" s="9"/>
      <c r="NFJ11" s="9"/>
      <c r="NFK11" s="9"/>
      <c r="NFL11" s="9"/>
      <c r="NFM11" s="9"/>
      <c r="NFN11" s="9"/>
      <c r="NFO11" s="9"/>
      <c r="NFP11" s="9"/>
      <c r="NFQ11" s="9"/>
      <c r="NFR11" s="9"/>
      <c r="NFS11" s="9"/>
      <c r="NFT11" s="9"/>
      <c r="NFU11" s="9"/>
      <c r="NFV11" s="9"/>
      <c r="NFW11" s="9"/>
      <c r="NFX11" s="9"/>
      <c r="NFY11" s="9"/>
      <c r="NFZ11" s="9"/>
      <c r="NGA11" s="9"/>
      <c r="NGB11" s="9"/>
      <c r="NGC11" s="9"/>
      <c r="NGD11" s="9"/>
      <c r="NGE11" s="9"/>
      <c r="NGF11" s="9"/>
      <c r="NGG11" s="9"/>
      <c r="NGH11" s="9"/>
      <c r="NGI11" s="9"/>
      <c r="NGJ11" s="9"/>
      <c r="NGK11" s="9"/>
      <c r="NGL11" s="9"/>
      <c r="NGM11" s="9"/>
      <c r="NGN11" s="9"/>
      <c r="NGO11" s="9"/>
      <c r="NGP11" s="9"/>
      <c r="NGQ11" s="9"/>
      <c r="NGR11" s="9"/>
      <c r="NGS11" s="9"/>
      <c r="NGT11" s="9"/>
      <c r="NGU11" s="9"/>
      <c r="NGV11" s="9"/>
      <c r="NGW11" s="9"/>
      <c r="NGX11" s="9"/>
      <c r="NGY11" s="9"/>
      <c r="NGZ11" s="9"/>
      <c r="NHA11" s="9"/>
      <c r="NHB11" s="9"/>
      <c r="NHC11" s="9"/>
      <c r="NHD11" s="9"/>
      <c r="NHE11" s="9"/>
      <c r="NHF11" s="9"/>
      <c r="NHG11" s="9"/>
      <c r="NHH11" s="9"/>
      <c r="NHI11" s="9"/>
      <c r="NHJ11" s="9"/>
      <c r="NHK11" s="9"/>
      <c r="NHL11" s="9"/>
      <c r="NHM11" s="9"/>
      <c r="NHN11" s="9"/>
      <c r="NHO11" s="9"/>
      <c r="NHP11" s="9"/>
      <c r="NHQ11" s="9"/>
      <c r="NHR11" s="9"/>
      <c r="NHS11" s="9"/>
      <c r="NHT11" s="9"/>
      <c r="NHU11" s="9"/>
      <c r="NHV11" s="9"/>
      <c r="NHW11" s="9"/>
      <c r="NHX11" s="9"/>
      <c r="NHY11" s="9"/>
      <c r="NHZ11" s="9"/>
      <c r="NIA11" s="9"/>
      <c r="NIB11" s="9"/>
      <c r="NIC11" s="9"/>
      <c r="NID11" s="9"/>
      <c r="NIE11" s="9"/>
      <c r="NIF11" s="9"/>
      <c r="NIG11" s="9"/>
      <c r="NIH11" s="9"/>
      <c r="NII11" s="9"/>
      <c r="NIJ11" s="9"/>
      <c r="NIK11" s="9"/>
      <c r="NIL11" s="9"/>
      <c r="NIM11" s="9"/>
      <c r="NIN11" s="9"/>
      <c r="NIO11" s="9"/>
      <c r="NIP11" s="9"/>
      <c r="NIQ11" s="9"/>
      <c r="NIR11" s="9"/>
      <c r="NIS11" s="9"/>
      <c r="NIT11" s="9"/>
      <c r="NIU11" s="9"/>
      <c r="NIV11" s="9"/>
      <c r="NIW11" s="9"/>
      <c r="NIX11" s="9"/>
      <c r="NIY11" s="9"/>
      <c r="NIZ11" s="9"/>
      <c r="NJA11" s="9"/>
      <c r="NJB11" s="9"/>
      <c r="NJC11" s="9"/>
      <c r="NJD11" s="9"/>
      <c r="NJE11" s="9"/>
      <c r="NJF11" s="9"/>
      <c r="NJG11" s="9"/>
      <c r="NJH11" s="9"/>
      <c r="NJI11" s="9"/>
      <c r="NJJ11" s="9"/>
      <c r="NJK11" s="9"/>
      <c r="NJL11" s="9"/>
      <c r="NJM11" s="9"/>
      <c r="NJN11" s="9"/>
      <c r="NJO11" s="9"/>
      <c r="NJP11" s="9"/>
      <c r="NJQ11" s="9"/>
      <c r="NJR11" s="9"/>
      <c r="NJS11" s="9"/>
      <c r="NJT11" s="9"/>
      <c r="NJU11" s="9"/>
      <c r="NJV11" s="9"/>
      <c r="NJW11" s="9"/>
      <c r="NJX11" s="9"/>
      <c r="NJY11" s="9"/>
      <c r="NJZ11" s="9"/>
      <c r="NKA11" s="9"/>
      <c r="NKB11" s="9"/>
      <c r="NKC11" s="9"/>
      <c r="NKD11" s="9"/>
      <c r="NKE11" s="9"/>
      <c r="NKF11" s="9"/>
      <c r="NKG11" s="9"/>
      <c r="NKH11" s="9"/>
      <c r="NKI11" s="9"/>
      <c r="NKJ11" s="9"/>
      <c r="NKK11" s="9"/>
      <c r="NKL11" s="9"/>
      <c r="NKM11" s="9"/>
      <c r="NKN11" s="9"/>
      <c r="NKO11" s="9"/>
      <c r="NKP11" s="9"/>
      <c r="NKQ11" s="9"/>
      <c r="NKR11" s="9"/>
      <c r="NKS11" s="9"/>
      <c r="NKT11" s="9"/>
      <c r="NKU11" s="9"/>
      <c r="NKV11" s="9"/>
      <c r="NKW11" s="9"/>
      <c r="NKX11" s="9"/>
      <c r="NKY11" s="9"/>
      <c r="NKZ11" s="9"/>
      <c r="NLA11" s="9"/>
      <c r="NLB11" s="9"/>
      <c r="NLC11" s="9"/>
      <c r="NLD11" s="9"/>
      <c r="NLE11" s="9"/>
      <c r="NLF11" s="9"/>
      <c r="NLG11" s="9"/>
      <c r="NLH11" s="9"/>
      <c r="NLI11" s="9"/>
      <c r="NLJ11" s="9"/>
      <c r="NLK11" s="9"/>
      <c r="NLL11" s="9"/>
      <c r="NLM11" s="9"/>
      <c r="NLN11" s="9"/>
      <c r="NLO11" s="9"/>
      <c r="NLP11" s="9"/>
      <c r="NLQ11" s="9"/>
      <c r="NLR11" s="9"/>
      <c r="NLS11" s="9"/>
      <c r="NLT11" s="9"/>
      <c r="NLU11" s="9"/>
      <c r="NLV11" s="9"/>
      <c r="NLW11" s="9"/>
      <c r="NLX11" s="9"/>
      <c r="NLY11" s="9"/>
      <c r="NLZ11" s="9"/>
      <c r="NMA11" s="9"/>
      <c r="NMB11" s="9"/>
      <c r="NMC11" s="9"/>
      <c r="NMD11" s="9"/>
      <c r="NME11" s="9"/>
      <c r="NMF11" s="9"/>
      <c r="NMG11" s="9"/>
      <c r="NMH11" s="9"/>
      <c r="NMI11" s="9"/>
      <c r="NMJ11" s="9"/>
      <c r="NMK11" s="9"/>
      <c r="NML11" s="9"/>
      <c r="NMM11" s="9"/>
      <c r="NMN11" s="9"/>
      <c r="NMO11" s="9"/>
      <c r="NMP11" s="9"/>
      <c r="NMQ11" s="9"/>
      <c r="NMR11" s="9"/>
      <c r="NMS11" s="9"/>
      <c r="NMT11" s="9"/>
      <c r="NMU11" s="9"/>
      <c r="NMV11" s="9"/>
      <c r="NMW11" s="9"/>
      <c r="NMX11" s="9"/>
      <c r="NMY11" s="9"/>
      <c r="NMZ11" s="9"/>
      <c r="NNA11" s="9"/>
      <c r="NNB11" s="9"/>
      <c r="NNC11" s="9"/>
      <c r="NND11" s="9"/>
      <c r="NNE11" s="9"/>
      <c r="NNF11" s="9"/>
      <c r="NNG11" s="9"/>
      <c r="NNH11" s="9"/>
      <c r="NNI11" s="9"/>
      <c r="NNJ11" s="9"/>
      <c r="NNK11" s="9"/>
      <c r="NNL11" s="9"/>
      <c r="NNM11" s="9"/>
      <c r="NNN11" s="9"/>
      <c r="NNO11" s="9"/>
      <c r="NNP11" s="9"/>
      <c r="NNQ11" s="9"/>
      <c r="NNR11" s="9"/>
      <c r="NNS11" s="9"/>
      <c r="NNT11" s="9"/>
      <c r="NNU11" s="9"/>
      <c r="NNV11" s="9"/>
      <c r="NNW11" s="9"/>
      <c r="NNX11" s="9"/>
      <c r="NNY11" s="9"/>
      <c r="NNZ11" s="9"/>
      <c r="NOA11" s="9"/>
      <c r="NOB11" s="9"/>
      <c r="NOC11" s="9"/>
      <c r="NOD11" s="9"/>
      <c r="NOE11" s="9"/>
      <c r="NOF11" s="9"/>
      <c r="NOG11" s="9"/>
      <c r="NOH11" s="9"/>
      <c r="NOI11" s="9"/>
      <c r="NOJ11" s="9"/>
      <c r="NOK11" s="9"/>
      <c r="NOL11" s="9"/>
      <c r="NOM11" s="9"/>
      <c r="NON11" s="9"/>
      <c r="NOO11" s="9"/>
      <c r="NOP11" s="9"/>
      <c r="NOQ11" s="9"/>
      <c r="NOR11" s="9"/>
      <c r="NOS11" s="9"/>
      <c r="NOT11" s="9"/>
      <c r="NOU11" s="9"/>
      <c r="NOV11" s="9"/>
      <c r="NOW11" s="9"/>
      <c r="NOX11" s="9"/>
      <c r="NOY11" s="9"/>
      <c r="NOZ11" s="9"/>
      <c r="NPA11" s="9"/>
      <c r="NPB11" s="9"/>
      <c r="NPC11" s="9"/>
      <c r="NPD11" s="9"/>
      <c r="NPE11" s="9"/>
      <c r="NPF11" s="9"/>
      <c r="NPG11" s="9"/>
      <c r="NPH11" s="9"/>
      <c r="NPI11" s="9"/>
      <c r="NPJ11" s="9"/>
      <c r="NPK11" s="9"/>
      <c r="NPL11" s="9"/>
      <c r="NPM11" s="9"/>
      <c r="NPN11" s="9"/>
      <c r="NPO11" s="9"/>
      <c r="NPP11" s="9"/>
      <c r="NPQ11" s="9"/>
      <c r="NPR11" s="9"/>
      <c r="NPS11" s="9"/>
      <c r="NPT11" s="9"/>
      <c r="NPU11" s="9"/>
      <c r="NPV11" s="9"/>
      <c r="NPW11" s="9"/>
      <c r="NPX11" s="9"/>
      <c r="NPY11" s="9"/>
      <c r="NPZ11" s="9"/>
      <c r="NQA11" s="9"/>
      <c r="NQB11" s="9"/>
      <c r="NQC11" s="9"/>
      <c r="NQD11" s="9"/>
      <c r="NQE11" s="9"/>
      <c r="NQF11" s="9"/>
      <c r="NQG11" s="9"/>
      <c r="NQH11" s="9"/>
      <c r="NQI11" s="9"/>
      <c r="NQJ11" s="9"/>
      <c r="NQK11" s="9"/>
      <c r="NQL11" s="9"/>
      <c r="NQM11" s="9"/>
      <c r="NQN11" s="9"/>
      <c r="NQO11" s="9"/>
      <c r="NQP11" s="9"/>
      <c r="NQQ11" s="9"/>
      <c r="NQR11" s="9"/>
      <c r="NQS11" s="9"/>
      <c r="NQT11" s="9"/>
      <c r="NQU11" s="9"/>
      <c r="NQV11" s="9"/>
      <c r="NQW11" s="9"/>
      <c r="NQX11" s="9"/>
      <c r="NQY11" s="9"/>
      <c r="NQZ11" s="9"/>
      <c r="NRA11" s="9"/>
      <c r="NRB11" s="9"/>
      <c r="NRC11" s="9"/>
      <c r="NRD11" s="9"/>
      <c r="NRE11" s="9"/>
      <c r="NRF11" s="9"/>
      <c r="NRG11" s="9"/>
      <c r="NRH11" s="9"/>
      <c r="NRI11" s="9"/>
      <c r="NRJ11" s="9"/>
      <c r="NRK11" s="9"/>
      <c r="NRL11" s="9"/>
      <c r="NRM11" s="9"/>
      <c r="NRN11" s="9"/>
      <c r="NRO11" s="9"/>
      <c r="NRP11" s="9"/>
      <c r="NRQ11" s="9"/>
      <c r="NRR11" s="9"/>
      <c r="NRS11" s="9"/>
      <c r="NRT11" s="9"/>
      <c r="NRU11" s="9"/>
      <c r="NRV11" s="9"/>
      <c r="NRW11" s="9"/>
      <c r="NRX11" s="9"/>
      <c r="NRY11" s="9"/>
      <c r="NRZ11" s="9"/>
      <c r="NSA11" s="9"/>
      <c r="NSB11" s="9"/>
      <c r="NSC11" s="9"/>
      <c r="NSD11" s="9"/>
      <c r="NSE11" s="9"/>
      <c r="NSF11" s="9"/>
      <c r="NSG11" s="9"/>
      <c r="NSH11" s="9"/>
      <c r="NSI11" s="9"/>
      <c r="NSJ11" s="9"/>
      <c r="NSK11" s="9"/>
      <c r="NSL11" s="9"/>
      <c r="NSM11" s="9"/>
      <c r="NSN11" s="9"/>
      <c r="NSO11" s="9"/>
      <c r="NSP11" s="9"/>
      <c r="NSQ11" s="9"/>
      <c r="NSR11" s="9"/>
      <c r="NSS11" s="9"/>
      <c r="NST11" s="9"/>
      <c r="NSU11" s="9"/>
      <c r="NSV11" s="9"/>
      <c r="NSW11" s="9"/>
      <c r="NSX11" s="9"/>
      <c r="NSY11" s="9"/>
      <c r="NSZ11" s="9"/>
      <c r="NTA11" s="9"/>
      <c r="NTB11" s="9"/>
      <c r="NTC11" s="9"/>
      <c r="NTD11" s="9"/>
      <c r="NTE11" s="9"/>
      <c r="NTF11" s="9"/>
      <c r="NTG11" s="9"/>
      <c r="NTH11" s="9"/>
      <c r="NTI11" s="9"/>
      <c r="NTJ11" s="9"/>
      <c r="NTK11" s="9"/>
      <c r="NTL11" s="9"/>
      <c r="NTM11" s="9"/>
      <c r="NTN11" s="9"/>
      <c r="NTO11" s="9"/>
      <c r="NTP11" s="9"/>
      <c r="NTQ11" s="9"/>
      <c r="NTR11" s="9"/>
      <c r="NTS11" s="9"/>
      <c r="NTT11" s="9"/>
      <c r="NTU11" s="9"/>
      <c r="NTV11" s="9"/>
      <c r="NTW11" s="9"/>
      <c r="NTX11" s="9"/>
      <c r="NTY11" s="9"/>
      <c r="NTZ11" s="9"/>
      <c r="NUA11" s="9"/>
      <c r="NUB11" s="9"/>
      <c r="NUC11" s="9"/>
      <c r="NUD11" s="9"/>
      <c r="NUE11" s="9"/>
      <c r="NUF11" s="9"/>
      <c r="NUG11" s="9"/>
      <c r="NUH11" s="9"/>
      <c r="NUI11" s="9"/>
      <c r="NUJ11" s="9"/>
      <c r="NUK11" s="9"/>
      <c r="NUL11" s="9"/>
      <c r="NUM11" s="9"/>
      <c r="NUN11" s="9"/>
      <c r="NUO11" s="9"/>
      <c r="NUP11" s="9"/>
      <c r="NUQ11" s="9"/>
      <c r="NUR11" s="9"/>
      <c r="NUS11" s="9"/>
      <c r="NUT11" s="9"/>
      <c r="NUU11" s="9"/>
      <c r="NUV11" s="9"/>
      <c r="NUW11" s="9"/>
      <c r="NUX11" s="9"/>
      <c r="NUY11" s="9"/>
      <c r="NUZ11" s="9"/>
      <c r="NVA11" s="9"/>
      <c r="NVB11" s="9"/>
      <c r="NVC11" s="9"/>
      <c r="NVD11" s="9"/>
      <c r="NVE11" s="9"/>
      <c r="NVF11" s="9"/>
      <c r="NVG11" s="9"/>
      <c r="NVH11" s="9"/>
      <c r="NVI11" s="9"/>
      <c r="NVJ11" s="9"/>
      <c r="NVK11" s="9"/>
      <c r="NVL11" s="9"/>
      <c r="NVM11" s="9"/>
      <c r="NVN11" s="9"/>
      <c r="NVO11" s="9"/>
      <c r="NVP11" s="9"/>
      <c r="NVQ11" s="9"/>
      <c r="NVR11" s="9"/>
      <c r="NVS11" s="9"/>
      <c r="NVT11" s="9"/>
      <c r="NVU11" s="9"/>
      <c r="NVV11" s="9"/>
      <c r="NVW11" s="9"/>
      <c r="NVX11" s="9"/>
      <c r="NVY11" s="9"/>
      <c r="NVZ11" s="9"/>
      <c r="NWA11" s="9"/>
      <c r="NWB11" s="9"/>
      <c r="NWC11" s="9"/>
      <c r="NWD11" s="9"/>
      <c r="NWE11" s="9"/>
      <c r="NWF11" s="9"/>
      <c r="NWG11" s="9"/>
      <c r="NWH11" s="9"/>
      <c r="NWI11" s="9"/>
      <c r="NWJ11" s="9"/>
      <c r="NWK11" s="9"/>
      <c r="NWL11" s="9"/>
      <c r="NWM11" s="9"/>
      <c r="NWN11" s="9"/>
      <c r="NWO11" s="9"/>
      <c r="NWP11" s="9"/>
      <c r="NWQ11" s="9"/>
      <c r="NWR11" s="9"/>
      <c r="NWS11" s="9"/>
      <c r="NWT11" s="9"/>
      <c r="NWU11" s="9"/>
      <c r="NWV11" s="9"/>
      <c r="NWW11" s="9"/>
      <c r="NWX11" s="9"/>
      <c r="NWY11" s="9"/>
      <c r="NWZ11" s="9"/>
      <c r="NXA11" s="9"/>
      <c r="NXB11" s="9"/>
      <c r="NXC11" s="9"/>
      <c r="NXD11" s="9"/>
      <c r="NXE11" s="9"/>
      <c r="NXF11" s="9"/>
      <c r="NXG11" s="9"/>
      <c r="NXH11" s="9"/>
      <c r="NXI11" s="9"/>
      <c r="NXJ11" s="9"/>
      <c r="NXK11" s="9"/>
      <c r="NXL11" s="9"/>
      <c r="NXM11" s="9"/>
      <c r="NXN11" s="9"/>
      <c r="NXO11" s="9"/>
      <c r="NXP11" s="9"/>
      <c r="NXQ11" s="9"/>
      <c r="NXR11" s="9"/>
      <c r="NXS11" s="9"/>
      <c r="NXT11" s="9"/>
      <c r="NXU11" s="9"/>
      <c r="NXV11" s="9"/>
      <c r="NXW11" s="9"/>
      <c r="NXX11" s="9"/>
      <c r="NXY11" s="9"/>
      <c r="NXZ11" s="9"/>
      <c r="NYA11" s="9"/>
      <c r="NYB11" s="9"/>
      <c r="NYC11" s="9"/>
      <c r="NYD11" s="9"/>
      <c r="NYE11" s="9"/>
      <c r="NYF11" s="9"/>
      <c r="NYG11" s="9"/>
      <c r="NYH11" s="9"/>
      <c r="NYI11" s="9"/>
      <c r="NYJ11" s="9"/>
      <c r="NYK11" s="9"/>
      <c r="NYL11" s="9"/>
      <c r="NYM11" s="9"/>
      <c r="NYN11" s="9"/>
      <c r="NYO11" s="9"/>
      <c r="NYP11" s="9"/>
      <c r="NYQ11" s="9"/>
      <c r="NYR11" s="9"/>
      <c r="NYS11" s="9"/>
      <c r="NYT11" s="9"/>
      <c r="NYU11" s="9"/>
      <c r="NYV11" s="9"/>
      <c r="NYW11" s="9"/>
      <c r="NYX11" s="9"/>
      <c r="NYY11" s="9"/>
      <c r="NYZ11" s="9"/>
      <c r="NZA11" s="9"/>
      <c r="NZB11" s="9"/>
      <c r="NZC11" s="9"/>
      <c r="NZD11" s="9"/>
      <c r="NZE11" s="9"/>
      <c r="NZF11" s="9"/>
      <c r="NZG11" s="9"/>
      <c r="NZH11" s="9"/>
      <c r="NZI11" s="9"/>
      <c r="NZJ11" s="9"/>
      <c r="NZK11" s="9"/>
      <c r="NZL11" s="9"/>
      <c r="NZM11" s="9"/>
      <c r="NZN11" s="9"/>
      <c r="NZO11" s="9"/>
      <c r="NZP11" s="9"/>
      <c r="NZQ11" s="9"/>
      <c r="NZR11" s="9"/>
      <c r="NZS11" s="9"/>
      <c r="NZT11" s="9"/>
      <c r="NZU11" s="9"/>
      <c r="NZV11" s="9"/>
      <c r="NZW11" s="9"/>
      <c r="NZX11" s="9"/>
      <c r="NZY11" s="9"/>
      <c r="NZZ11" s="9"/>
      <c r="OAA11" s="9"/>
      <c r="OAB11" s="9"/>
      <c r="OAC11" s="9"/>
      <c r="OAD11" s="9"/>
      <c r="OAE11" s="9"/>
      <c r="OAF11" s="9"/>
      <c r="OAG11" s="9"/>
      <c r="OAH11" s="9"/>
      <c r="OAI11" s="9"/>
      <c r="OAJ11" s="9"/>
      <c r="OAK11" s="9"/>
      <c r="OAL11" s="9"/>
      <c r="OAM11" s="9"/>
      <c r="OAN11" s="9"/>
      <c r="OAO11" s="9"/>
      <c r="OAP11" s="9"/>
      <c r="OAQ11" s="9"/>
      <c r="OAR11" s="9"/>
      <c r="OAS11" s="9"/>
      <c r="OAT11" s="9"/>
      <c r="OAU11" s="9"/>
      <c r="OAV11" s="9"/>
      <c r="OAW11" s="9"/>
      <c r="OAX11" s="9"/>
      <c r="OAY11" s="9"/>
      <c r="OAZ11" s="9"/>
      <c r="OBA11" s="9"/>
      <c r="OBB11" s="9"/>
      <c r="OBC11" s="9"/>
      <c r="OBD11" s="9"/>
      <c r="OBE11" s="9"/>
      <c r="OBF11" s="9"/>
      <c r="OBG11" s="9"/>
      <c r="OBH11" s="9"/>
      <c r="OBI11" s="9"/>
      <c r="OBJ11" s="9"/>
      <c r="OBK11" s="9"/>
      <c r="OBL11" s="9"/>
      <c r="OBM11" s="9"/>
      <c r="OBN11" s="9"/>
      <c r="OBO11" s="9"/>
      <c r="OBP11" s="9"/>
      <c r="OBQ11" s="9"/>
      <c r="OBR11" s="9"/>
      <c r="OBS11" s="9"/>
      <c r="OBT11" s="9"/>
      <c r="OBU11" s="9"/>
      <c r="OBV11" s="9"/>
      <c r="OBW11" s="9"/>
      <c r="OBX11" s="9"/>
      <c r="OBY11" s="9"/>
      <c r="OBZ11" s="9"/>
      <c r="OCA11" s="9"/>
      <c r="OCB11" s="9"/>
      <c r="OCC11" s="9"/>
      <c r="OCD11" s="9"/>
      <c r="OCE11" s="9"/>
      <c r="OCF11" s="9"/>
      <c r="OCG11" s="9"/>
      <c r="OCH11" s="9"/>
      <c r="OCI11" s="9"/>
      <c r="OCJ11" s="9"/>
      <c r="OCK11" s="9"/>
      <c r="OCL11" s="9"/>
      <c r="OCM11" s="9"/>
      <c r="OCN11" s="9"/>
      <c r="OCO11" s="9"/>
      <c r="OCP11" s="9"/>
      <c r="OCQ11" s="9"/>
      <c r="OCR11" s="9"/>
      <c r="OCS11" s="9"/>
      <c r="OCT11" s="9"/>
      <c r="OCU11" s="9"/>
      <c r="OCV11" s="9"/>
      <c r="OCW11" s="9"/>
      <c r="OCX11" s="9"/>
      <c r="OCY11" s="9"/>
      <c r="OCZ11" s="9"/>
      <c r="ODA11" s="9"/>
      <c r="ODB11" s="9"/>
      <c r="ODC11" s="9"/>
      <c r="ODD11" s="9"/>
      <c r="ODE11" s="9"/>
      <c r="ODF11" s="9"/>
      <c r="ODG11" s="9"/>
      <c r="ODH11" s="9"/>
      <c r="ODI11" s="9"/>
      <c r="ODJ11" s="9"/>
      <c r="ODK11" s="9"/>
      <c r="ODL11" s="9"/>
      <c r="ODM11" s="9"/>
      <c r="ODN11" s="9"/>
      <c r="ODO11" s="9"/>
      <c r="ODP11" s="9"/>
      <c r="ODQ11" s="9"/>
      <c r="ODR11" s="9"/>
      <c r="ODS11" s="9"/>
      <c r="ODT11" s="9"/>
      <c r="ODU11" s="9"/>
      <c r="ODV11" s="9"/>
      <c r="ODW11" s="9"/>
      <c r="ODX11" s="9"/>
      <c r="ODY11" s="9"/>
      <c r="ODZ11" s="9"/>
      <c r="OEA11" s="9"/>
      <c r="OEB11" s="9"/>
      <c r="OEC11" s="9"/>
      <c r="OED11" s="9"/>
      <c r="OEE11" s="9"/>
      <c r="OEF11" s="9"/>
      <c r="OEG11" s="9"/>
      <c r="OEH11" s="9"/>
      <c r="OEI11" s="9"/>
      <c r="OEJ11" s="9"/>
      <c r="OEK11" s="9"/>
      <c r="OEL11" s="9"/>
      <c r="OEM11" s="9"/>
      <c r="OEN11" s="9"/>
      <c r="OEO11" s="9"/>
      <c r="OEP11" s="9"/>
      <c r="OEQ11" s="9"/>
      <c r="OER11" s="9"/>
      <c r="OES11" s="9"/>
      <c r="OET11" s="9"/>
      <c r="OEU11" s="9"/>
      <c r="OEV11" s="9"/>
      <c r="OEW11" s="9"/>
      <c r="OEX11" s="9"/>
      <c r="OEY11" s="9"/>
      <c r="OEZ11" s="9"/>
      <c r="OFA11" s="9"/>
      <c r="OFB11" s="9"/>
      <c r="OFC11" s="9"/>
      <c r="OFD11" s="9"/>
      <c r="OFE11" s="9"/>
      <c r="OFF11" s="9"/>
      <c r="OFG11" s="9"/>
      <c r="OFH11" s="9"/>
      <c r="OFI11" s="9"/>
      <c r="OFJ11" s="9"/>
      <c r="OFK11" s="9"/>
      <c r="OFL11" s="9"/>
      <c r="OFM11" s="9"/>
      <c r="OFN11" s="9"/>
      <c r="OFO11" s="9"/>
      <c r="OFP11" s="9"/>
      <c r="OFQ11" s="9"/>
      <c r="OFR11" s="9"/>
      <c r="OFS11" s="9"/>
      <c r="OFT11" s="9"/>
      <c r="OFU11" s="9"/>
      <c r="OFV11" s="9"/>
      <c r="OFW11" s="9"/>
      <c r="OFX11" s="9"/>
      <c r="OFY11" s="9"/>
      <c r="OFZ11" s="9"/>
      <c r="OGA11" s="9"/>
      <c r="OGB11" s="9"/>
      <c r="OGC11" s="9"/>
      <c r="OGD11" s="9"/>
      <c r="OGE11" s="9"/>
      <c r="OGF11" s="9"/>
      <c r="OGG11" s="9"/>
      <c r="OGH11" s="9"/>
      <c r="OGI11" s="9"/>
      <c r="OGJ11" s="9"/>
      <c r="OGK11" s="9"/>
      <c r="OGL11" s="9"/>
      <c r="OGM11" s="9"/>
      <c r="OGN11" s="9"/>
      <c r="OGO11" s="9"/>
      <c r="OGP11" s="9"/>
      <c r="OGQ11" s="9"/>
      <c r="OGR11" s="9"/>
      <c r="OGS11" s="9"/>
      <c r="OGT11" s="9"/>
      <c r="OGU11" s="9"/>
      <c r="OGV11" s="9"/>
      <c r="OGW11" s="9"/>
      <c r="OGX11" s="9"/>
      <c r="OGY11" s="9"/>
      <c r="OGZ11" s="9"/>
      <c r="OHA11" s="9"/>
      <c r="OHB11" s="9"/>
      <c r="OHC11" s="9"/>
      <c r="OHD11" s="9"/>
      <c r="OHE11" s="9"/>
      <c r="OHF11" s="9"/>
      <c r="OHG11" s="9"/>
      <c r="OHH11" s="9"/>
      <c r="OHI11" s="9"/>
      <c r="OHJ11" s="9"/>
      <c r="OHK11" s="9"/>
      <c r="OHL11" s="9"/>
      <c r="OHM11" s="9"/>
      <c r="OHN11" s="9"/>
      <c r="OHO11" s="9"/>
      <c r="OHP11" s="9"/>
      <c r="OHQ11" s="9"/>
      <c r="OHR11" s="9"/>
      <c r="OHS11" s="9"/>
      <c r="OHT11" s="9"/>
      <c r="OHU11" s="9"/>
      <c r="OHV11" s="9"/>
      <c r="OHW11" s="9"/>
      <c r="OHX11" s="9"/>
      <c r="OHY11" s="9"/>
      <c r="OHZ11" s="9"/>
      <c r="OIA11" s="9"/>
      <c r="OIB11" s="9"/>
      <c r="OIC11" s="9"/>
      <c r="OID11" s="9"/>
      <c r="OIE11" s="9"/>
      <c r="OIF11" s="9"/>
      <c r="OIG11" s="9"/>
      <c r="OIH11" s="9"/>
      <c r="OII11" s="9"/>
      <c r="OIJ11" s="9"/>
      <c r="OIK11" s="9"/>
      <c r="OIL11" s="9"/>
      <c r="OIM11" s="9"/>
      <c r="OIN11" s="9"/>
      <c r="OIO11" s="9"/>
      <c r="OIP11" s="9"/>
      <c r="OIQ11" s="9"/>
      <c r="OIR11" s="9"/>
      <c r="OIS11" s="9"/>
      <c r="OIT11" s="9"/>
      <c r="OIU11" s="9"/>
      <c r="OIV11" s="9"/>
      <c r="OIW11" s="9"/>
      <c r="OIX11" s="9"/>
      <c r="OIY11" s="9"/>
      <c r="OIZ11" s="9"/>
      <c r="OJA11" s="9"/>
      <c r="OJB11" s="9"/>
      <c r="OJC11" s="9"/>
      <c r="OJD11" s="9"/>
      <c r="OJE11" s="9"/>
      <c r="OJF11" s="9"/>
      <c r="OJG11" s="9"/>
      <c r="OJH11" s="9"/>
      <c r="OJI11" s="9"/>
      <c r="OJJ11" s="9"/>
      <c r="OJK11" s="9"/>
      <c r="OJL11" s="9"/>
      <c r="OJM11" s="9"/>
      <c r="OJN11" s="9"/>
      <c r="OJO11" s="9"/>
      <c r="OJP11" s="9"/>
      <c r="OJQ11" s="9"/>
      <c r="OJR11" s="9"/>
      <c r="OJS11" s="9"/>
      <c r="OJT11" s="9"/>
      <c r="OJU11" s="9"/>
      <c r="OJV11" s="9"/>
      <c r="OJW11" s="9"/>
      <c r="OJX11" s="9"/>
      <c r="OJY11" s="9"/>
      <c r="OJZ11" s="9"/>
      <c r="OKA11" s="9"/>
      <c r="OKB11" s="9"/>
      <c r="OKC11" s="9"/>
      <c r="OKD11" s="9"/>
      <c r="OKE11" s="9"/>
      <c r="OKF11" s="9"/>
      <c r="OKG11" s="9"/>
      <c r="OKH11" s="9"/>
      <c r="OKI11" s="9"/>
      <c r="OKJ11" s="9"/>
      <c r="OKK11" s="9"/>
      <c r="OKL11" s="9"/>
      <c r="OKM11" s="9"/>
      <c r="OKN11" s="9"/>
      <c r="OKO11" s="9"/>
      <c r="OKP11" s="9"/>
      <c r="OKQ11" s="9"/>
      <c r="OKR11" s="9"/>
      <c r="OKS11" s="9"/>
      <c r="OKT11" s="9"/>
      <c r="OKU11" s="9"/>
      <c r="OKV11" s="9"/>
      <c r="OKW11" s="9"/>
      <c r="OKX11" s="9"/>
      <c r="OKY11" s="9"/>
      <c r="OKZ11" s="9"/>
      <c r="OLA11" s="9"/>
      <c r="OLB11" s="9"/>
      <c r="OLC11" s="9"/>
      <c r="OLD11" s="9"/>
      <c r="OLE11" s="9"/>
      <c r="OLF11" s="9"/>
      <c r="OLG11" s="9"/>
      <c r="OLH11" s="9"/>
      <c r="OLI11" s="9"/>
      <c r="OLJ11" s="9"/>
      <c r="OLK11" s="9"/>
      <c r="OLL11" s="9"/>
      <c r="OLM11" s="9"/>
      <c r="OLN11" s="9"/>
      <c r="OLO11" s="9"/>
      <c r="OLP11" s="9"/>
      <c r="OLQ11" s="9"/>
      <c r="OLR11" s="9"/>
      <c r="OLS11" s="9"/>
      <c r="OLT11" s="9"/>
      <c r="OLU11" s="9"/>
      <c r="OLV11" s="9"/>
      <c r="OLW11" s="9"/>
      <c r="OLX11" s="9"/>
      <c r="OLY11" s="9"/>
      <c r="OLZ11" s="9"/>
      <c r="OMA11" s="9"/>
      <c r="OMB11" s="9"/>
      <c r="OMC11" s="9"/>
      <c r="OMD11" s="9"/>
      <c r="OME11" s="9"/>
      <c r="OMF11" s="9"/>
      <c r="OMG11" s="9"/>
      <c r="OMH11" s="9"/>
      <c r="OMI11" s="9"/>
      <c r="OMJ11" s="9"/>
      <c r="OMK11" s="9"/>
      <c r="OML11" s="9"/>
      <c r="OMM11" s="9"/>
      <c r="OMN11" s="9"/>
      <c r="OMO11" s="9"/>
      <c r="OMP11" s="9"/>
      <c r="OMQ11" s="9"/>
      <c r="OMR11" s="9"/>
      <c r="OMS11" s="9"/>
      <c r="OMT11" s="9"/>
      <c r="OMU11" s="9"/>
      <c r="OMV11" s="9"/>
      <c r="OMW11" s="9"/>
      <c r="OMX11" s="9"/>
      <c r="OMY11" s="9"/>
      <c r="OMZ11" s="9"/>
      <c r="ONA11" s="9"/>
      <c r="ONB11" s="9"/>
      <c r="ONC11" s="9"/>
      <c r="OND11" s="9"/>
      <c r="ONE11" s="9"/>
      <c r="ONF11" s="9"/>
      <c r="ONG11" s="9"/>
      <c r="ONH11" s="9"/>
      <c r="ONI11" s="9"/>
      <c r="ONJ11" s="9"/>
      <c r="ONK11" s="9"/>
      <c r="ONL11" s="9"/>
      <c r="ONM11" s="9"/>
      <c r="ONN11" s="9"/>
      <c r="ONO11" s="9"/>
      <c r="ONP11" s="9"/>
      <c r="ONQ11" s="9"/>
      <c r="ONR11" s="9"/>
      <c r="ONS11" s="9"/>
      <c r="ONT11" s="9"/>
      <c r="ONU11" s="9"/>
      <c r="ONV11" s="9"/>
      <c r="ONW11" s="9"/>
      <c r="ONX11" s="9"/>
      <c r="ONY11" s="9"/>
      <c r="ONZ11" s="9"/>
      <c r="OOA11" s="9"/>
      <c r="OOB11" s="9"/>
      <c r="OOC11" s="9"/>
      <c r="OOD11" s="9"/>
      <c r="OOE11" s="9"/>
      <c r="OOF11" s="9"/>
      <c r="OOG11" s="9"/>
      <c r="OOH11" s="9"/>
      <c r="OOI11" s="9"/>
      <c r="OOJ11" s="9"/>
      <c r="OOK11" s="9"/>
      <c r="OOL11" s="9"/>
      <c r="OOM11" s="9"/>
      <c r="OON11" s="9"/>
      <c r="OOO11" s="9"/>
      <c r="OOP11" s="9"/>
      <c r="OOQ11" s="9"/>
      <c r="OOR11" s="9"/>
      <c r="OOS11" s="9"/>
      <c r="OOT11" s="9"/>
      <c r="OOU11" s="9"/>
      <c r="OOV11" s="9"/>
      <c r="OOW11" s="9"/>
      <c r="OOX11" s="9"/>
      <c r="OOY11" s="9"/>
      <c r="OOZ11" s="9"/>
      <c r="OPA11" s="9"/>
      <c r="OPB11" s="9"/>
      <c r="OPC11" s="9"/>
      <c r="OPD11" s="9"/>
      <c r="OPE11" s="9"/>
      <c r="OPF11" s="9"/>
      <c r="OPG11" s="9"/>
      <c r="OPH11" s="9"/>
      <c r="OPI11" s="9"/>
      <c r="OPJ11" s="9"/>
      <c r="OPK11" s="9"/>
      <c r="OPL11" s="9"/>
      <c r="OPM11" s="9"/>
      <c r="OPN11" s="9"/>
      <c r="OPO11" s="9"/>
      <c r="OPP11" s="9"/>
      <c r="OPQ11" s="9"/>
      <c r="OPR11" s="9"/>
      <c r="OPS11" s="9"/>
      <c r="OPT11" s="9"/>
      <c r="OPU11" s="9"/>
      <c r="OPV11" s="9"/>
      <c r="OPW11" s="9"/>
      <c r="OPX11" s="9"/>
      <c r="OPY11" s="9"/>
      <c r="OPZ11" s="9"/>
      <c r="OQA11" s="9"/>
      <c r="OQB11" s="9"/>
      <c r="OQC11" s="9"/>
      <c r="OQD11" s="9"/>
      <c r="OQE11" s="9"/>
      <c r="OQF11" s="9"/>
      <c r="OQG11" s="9"/>
      <c r="OQH11" s="9"/>
      <c r="OQI11" s="9"/>
      <c r="OQJ11" s="9"/>
      <c r="OQK11" s="9"/>
      <c r="OQL11" s="9"/>
      <c r="OQM11" s="9"/>
      <c r="OQN11" s="9"/>
      <c r="OQO11" s="9"/>
      <c r="OQP11" s="9"/>
      <c r="OQQ11" s="9"/>
      <c r="OQR11" s="9"/>
      <c r="OQS11" s="9"/>
      <c r="OQT11" s="9"/>
      <c r="OQU11" s="9"/>
      <c r="OQV11" s="9"/>
      <c r="OQW11" s="9"/>
      <c r="OQX11" s="9"/>
      <c r="OQY11" s="9"/>
      <c r="OQZ11" s="9"/>
      <c r="ORA11" s="9"/>
      <c r="ORB11" s="9"/>
      <c r="ORC11" s="9"/>
      <c r="ORD11" s="9"/>
      <c r="ORE11" s="9"/>
      <c r="ORF11" s="9"/>
      <c r="ORG11" s="9"/>
      <c r="ORH11" s="9"/>
      <c r="ORI11" s="9"/>
      <c r="ORJ11" s="9"/>
      <c r="ORK11" s="9"/>
      <c r="ORL11" s="9"/>
      <c r="ORM11" s="9"/>
      <c r="ORN11" s="9"/>
      <c r="ORO11" s="9"/>
      <c r="ORP11" s="9"/>
      <c r="ORQ11" s="9"/>
      <c r="ORR11" s="9"/>
      <c r="ORS11" s="9"/>
      <c r="ORT11" s="9"/>
      <c r="ORU11" s="9"/>
      <c r="ORV11" s="9"/>
      <c r="ORW11" s="9"/>
      <c r="ORX11" s="9"/>
      <c r="ORY11" s="9"/>
      <c r="ORZ11" s="9"/>
      <c r="OSA11" s="9"/>
      <c r="OSB11" s="9"/>
      <c r="OSC11" s="9"/>
      <c r="OSD11" s="9"/>
      <c r="OSE11" s="9"/>
      <c r="OSF11" s="9"/>
      <c r="OSG11" s="9"/>
      <c r="OSH11" s="9"/>
      <c r="OSI11" s="9"/>
      <c r="OSJ11" s="9"/>
      <c r="OSK11" s="9"/>
      <c r="OSL11" s="9"/>
      <c r="OSM11" s="9"/>
      <c r="OSN11" s="9"/>
      <c r="OSO11" s="9"/>
      <c r="OSP11" s="9"/>
      <c r="OSQ11" s="9"/>
      <c r="OSR11" s="9"/>
      <c r="OSS11" s="9"/>
      <c r="OST11" s="9"/>
      <c r="OSU11" s="9"/>
      <c r="OSV11" s="9"/>
      <c r="OSW11" s="9"/>
      <c r="OSX11" s="9"/>
      <c r="OSY11" s="9"/>
      <c r="OSZ11" s="9"/>
      <c r="OTA11" s="9"/>
      <c r="OTB11" s="9"/>
      <c r="OTC11" s="9"/>
      <c r="OTD11" s="9"/>
      <c r="OTE11" s="9"/>
      <c r="OTF11" s="9"/>
      <c r="OTG11" s="9"/>
      <c r="OTH11" s="9"/>
      <c r="OTI11" s="9"/>
      <c r="OTJ11" s="9"/>
      <c r="OTK11" s="9"/>
      <c r="OTL11" s="9"/>
      <c r="OTM11" s="9"/>
      <c r="OTN11" s="9"/>
      <c r="OTO11" s="9"/>
      <c r="OTP11" s="9"/>
      <c r="OTQ11" s="9"/>
      <c r="OTR11" s="9"/>
      <c r="OTS11" s="9"/>
      <c r="OTT11" s="9"/>
      <c r="OTU11" s="9"/>
      <c r="OTV11" s="9"/>
      <c r="OTW11" s="9"/>
      <c r="OTX11" s="9"/>
      <c r="OTY11" s="9"/>
      <c r="OTZ11" s="9"/>
      <c r="OUA11" s="9"/>
      <c r="OUB11" s="9"/>
      <c r="OUC11" s="9"/>
      <c r="OUD11" s="9"/>
      <c r="OUE11" s="9"/>
      <c r="OUF11" s="9"/>
      <c r="OUG11" s="9"/>
      <c r="OUH11" s="9"/>
      <c r="OUI11" s="9"/>
      <c r="OUJ11" s="9"/>
      <c r="OUK11" s="9"/>
      <c r="OUL11" s="9"/>
      <c r="OUM11" s="9"/>
      <c r="OUN11" s="9"/>
      <c r="OUO11" s="9"/>
      <c r="OUP11" s="9"/>
      <c r="OUQ11" s="9"/>
      <c r="OUR11" s="9"/>
      <c r="OUS11" s="9"/>
      <c r="OUT11" s="9"/>
      <c r="OUU11" s="9"/>
      <c r="OUV11" s="9"/>
      <c r="OUW11" s="9"/>
      <c r="OUX11" s="9"/>
      <c r="OUY11" s="9"/>
      <c r="OUZ11" s="9"/>
      <c r="OVA11" s="9"/>
      <c r="OVB11" s="9"/>
      <c r="OVC11" s="9"/>
      <c r="OVD11" s="9"/>
      <c r="OVE11" s="9"/>
      <c r="OVF11" s="9"/>
      <c r="OVG11" s="9"/>
      <c r="OVH11" s="9"/>
      <c r="OVI11" s="9"/>
      <c r="OVJ11" s="9"/>
      <c r="OVK11" s="9"/>
      <c r="OVL11" s="9"/>
      <c r="OVM11" s="9"/>
      <c r="OVN11" s="9"/>
      <c r="OVO11" s="9"/>
      <c r="OVP11" s="9"/>
      <c r="OVQ11" s="9"/>
      <c r="OVR11" s="9"/>
      <c r="OVS11" s="9"/>
      <c r="OVT11" s="9"/>
      <c r="OVU11" s="9"/>
      <c r="OVV11" s="9"/>
      <c r="OVW11" s="9"/>
      <c r="OVX11" s="9"/>
      <c r="OVY11" s="9"/>
      <c r="OVZ11" s="9"/>
      <c r="OWA11" s="9"/>
      <c r="OWB11" s="9"/>
      <c r="OWC11" s="9"/>
      <c r="OWD11" s="9"/>
      <c r="OWE11" s="9"/>
      <c r="OWF11" s="9"/>
      <c r="OWG11" s="9"/>
      <c r="OWH11" s="9"/>
      <c r="OWI11" s="9"/>
      <c r="OWJ11" s="9"/>
      <c r="OWK11" s="9"/>
      <c r="OWL11" s="9"/>
      <c r="OWM11" s="9"/>
      <c r="OWN11" s="9"/>
      <c r="OWO11" s="9"/>
      <c r="OWP11" s="9"/>
      <c r="OWQ11" s="9"/>
      <c r="OWR11" s="9"/>
      <c r="OWS11" s="9"/>
      <c r="OWT11" s="9"/>
      <c r="OWU11" s="9"/>
      <c r="OWV11" s="9"/>
      <c r="OWW11" s="9"/>
      <c r="OWX11" s="9"/>
      <c r="OWY11" s="9"/>
      <c r="OWZ11" s="9"/>
      <c r="OXA11" s="9"/>
      <c r="OXB11" s="9"/>
      <c r="OXC11" s="9"/>
      <c r="OXD11" s="9"/>
      <c r="OXE11" s="9"/>
      <c r="OXF11" s="9"/>
      <c r="OXG11" s="9"/>
      <c r="OXH11" s="9"/>
      <c r="OXI11" s="9"/>
      <c r="OXJ11" s="9"/>
      <c r="OXK11" s="9"/>
      <c r="OXL11" s="9"/>
      <c r="OXM11" s="9"/>
      <c r="OXN11" s="9"/>
      <c r="OXO11" s="9"/>
      <c r="OXP11" s="9"/>
      <c r="OXQ11" s="9"/>
      <c r="OXR11" s="9"/>
      <c r="OXS11" s="9"/>
      <c r="OXT11" s="9"/>
      <c r="OXU11" s="9"/>
      <c r="OXV11" s="9"/>
      <c r="OXW11" s="9"/>
      <c r="OXX11" s="9"/>
      <c r="OXY11" s="9"/>
      <c r="OXZ11" s="9"/>
      <c r="OYA11" s="9"/>
      <c r="OYB11" s="9"/>
      <c r="OYC11" s="9"/>
      <c r="OYD11" s="9"/>
      <c r="OYE11" s="9"/>
      <c r="OYF11" s="9"/>
      <c r="OYG11" s="9"/>
      <c r="OYH11" s="9"/>
      <c r="OYI11" s="9"/>
      <c r="OYJ11" s="9"/>
      <c r="OYK11" s="9"/>
      <c r="OYL11" s="9"/>
      <c r="OYM11" s="9"/>
      <c r="OYN11" s="9"/>
      <c r="OYO11" s="9"/>
      <c r="OYP11" s="9"/>
      <c r="OYQ11" s="9"/>
      <c r="OYR11" s="9"/>
      <c r="OYS11" s="9"/>
      <c r="OYT11" s="9"/>
      <c r="OYU11" s="9"/>
      <c r="OYV11" s="9"/>
      <c r="OYW11" s="9"/>
      <c r="OYX11" s="9"/>
      <c r="OYY11" s="9"/>
      <c r="OYZ11" s="9"/>
      <c r="OZA11" s="9"/>
      <c r="OZB11" s="9"/>
      <c r="OZC11" s="9"/>
      <c r="OZD11" s="9"/>
      <c r="OZE11" s="9"/>
      <c r="OZF11" s="9"/>
      <c r="OZG11" s="9"/>
      <c r="OZH11" s="9"/>
      <c r="OZI11" s="9"/>
      <c r="OZJ11" s="9"/>
      <c r="OZK11" s="9"/>
      <c r="OZL11" s="9"/>
      <c r="OZM11" s="9"/>
      <c r="OZN11" s="9"/>
      <c r="OZO11" s="9"/>
      <c r="OZP11" s="9"/>
      <c r="OZQ11" s="9"/>
      <c r="OZR11" s="9"/>
      <c r="OZS11" s="9"/>
      <c r="OZT11" s="9"/>
      <c r="OZU11" s="9"/>
      <c r="OZV11" s="9"/>
      <c r="OZW11" s="9"/>
      <c r="OZX11" s="9"/>
      <c r="OZY11" s="9"/>
      <c r="OZZ11" s="9"/>
      <c r="PAA11" s="9"/>
      <c r="PAB11" s="9"/>
      <c r="PAC11" s="9"/>
      <c r="PAD11" s="9"/>
      <c r="PAE11" s="9"/>
      <c r="PAF11" s="9"/>
      <c r="PAG11" s="9"/>
      <c r="PAH11" s="9"/>
      <c r="PAI11" s="9"/>
      <c r="PAJ11" s="9"/>
      <c r="PAK11" s="9"/>
      <c r="PAL11" s="9"/>
      <c r="PAM11" s="9"/>
      <c r="PAN11" s="9"/>
      <c r="PAO11" s="9"/>
      <c r="PAP11" s="9"/>
      <c r="PAQ11" s="9"/>
      <c r="PAR11" s="9"/>
      <c r="PAS11" s="9"/>
      <c r="PAT11" s="9"/>
      <c r="PAU11" s="9"/>
      <c r="PAV11" s="9"/>
      <c r="PAW11" s="9"/>
      <c r="PAX11" s="9"/>
      <c r="PAY11" s="9"/>
      <c r="PAZ11" s="9"/>
      <c r="PBA11" s="9"/>
      <c r="PBB11" s="9"/>
      <c r="PBC11" s="9"/>
      <c r="PBD11" s="9"/>
      <c r="PBE11" s="9"/>
      <c r="PBF11" s="9"/>
      <c r="PBG11" s="9"/>
      <c r="PBH11" s="9"/>
      <c r="PBI11" s="9"/>
      <c r="PBJ11" s="9"/>
      <c r="PBK11" s="9"/>
      <c r="PBL11" s="9"/>
      <c r="PBM11" s="9"/>
      <c r="PBN11" s="9"/>
      <c r="PBO11" s="9"/>
      <c r="PBP11" s="9"/>
      <c r="PBQ11" s="9"/>
      <c r="PBR11" s="9"/>
      <c r="PBS11" s="9"/>
      <c r="PBT11" s="9"/>
      <c r="PBU11" s="9"/>
      <c r="PBV11" s="9"/>
      <c r="PBW11" s="9"/>
      <c r="PBX11" s="9"/>
      <c r="PBY11" s="9"/>
      <c r="PBZ11" s="9"/>
      <c r="PCA11" s="9"/>
      <c r="PCB11" s="9"/>
      <c r="PCC11" s="9"/>
      <c r="PCD11" s="9"/>
      <c r="PCE11" s="9"/>
      <c r="PCF11" s="9"/>
      <c r="PCG11" s="9"/>
      <c r="PCH11" s="9"/>
      <c r="PCI11" s="9"/>
      <c r="PCJ11" s="9"/>
      <c r="PCK11" s="9"/>
      <c r="PCL11" s="9"/>
      <c r="PCM11" s="9"/>
      <c r="PCN11" s="9"/>
      <c r="PCO11" s="9"/>
      <c r="PCP11" s="9"/>
      <c r="PCQ11" s="9"/>
      <c r="PCR11" s="9"/>
      <c r="PCS11" s="9"/>
      <c r="PCT11" s="9"/>
      <c r="PCU11" s="9"/>
      <c r="PCV11" s="9"/>
      <c r="PCW11" s="9"/>
      <c r="PCX11" s="9"/>
      <c r="PCY11" s="9"/>
      <c r="PCZ11" s="9"/>
      <c r="PDA11" s="9"/>
      <c r="PDB11" s="9"/>
      <c r="PDC11" s="9"/>
      <c r="PDD11" s="9"/>
      <c r="PDE11" s="9"/>
      <c r="PDF11" s="9"/>
      <c r="PDG11" s="9"/>
      <c r="PDH11" s="9"/>
      <c r="PDI11" s="9"/>
      <c r="PDJ11" s="9"/>
      <c r="PDK11" s="9"/>
      <c r="PDL11" s="9"/>
      <c r="PDM11" s="9"/>
      <c r="PDN11" s="9"/>
      <c r="PDO11" s="9"/>
      <c r="PDP11" s="9"/>
      <c r="PDQ11" s="9"/>
      <c r="PDR11" s="9"/>
      <c r="PDS11" s="9"/>
      <c r="PDT11" s="9"/>
      <c r="PDU11" s="9"/>
      <c r="PDV11" s="9"/>
      <c r="PDW11" s="9"/>
      <c r="PDX11" s="9"/>
      <c r="PDY11" s="9"/>
      <c r="PDZ11" s="9"/>
      <c r="PEA11" s="9"/>
      <c r="PEB11" s="9"/>
      <c r="PEC11" s="9"/>
      <c r="PED11" s="9"/>
      <c r="PEE11" s="9"/>
      <c r="PEF11" s="9"/>
      <c r="PEG11" s="9"/>
      <c r="PEH11" s="9"/>
      <c r="PEI11" s="9"/>
      <c r="PEJ11" s="9"/>
      <c r="PEK11" s="9"/>
      <c r="PEL11" s="9"/>
      <c r="PEM11" s="9"/>
      <c r="PEN11" s="9"/>
      <c r="PEO11" s="9"/>
      <c r="PEP11" s="9"/>
      <c r="PEQ11" s="9"/>
      <c r="PER11" s="9"/>
      <c r="PES11" s="9"/>
      <c r="PET11" s="9"/>
      <c r="PEU11" s="9"/>
      <c r="PEV11" s="9"/>
      <c r="PEW11" s="9"/>
      <c r="PEX11" s="9"/>
      <c r="PEY11" s="9"/>
      <c r="PEZ11" s="9"/>
      <c r="PFA11" s="9"/>
      <c r="PFB11" s="9"/>
      <c r="PFC11" s="9"/>
      <c r="PFD11" s="9"/>
      <c r="PFE11" s="9"/>
      <c r="PFF11" s="9"/>
      <c r="PFG11" s="9"/>
      <c r="PFH11" s="9"/>
      <c r="PFI11" s="9"/>
      <c r="PFJ11" s="9"/>
      <c r="PFK11" s="9"/>
      <c r="PFL11" s="9"/>
      <c r="PFM11" s="9"/>
      <c r="PFN11" s="9"/>
      <c r="PFO11" s="9"/>
      <c r="PFP11" s="9"/>
      <c r="PFQ11" s="9"/>
      <c r="PFR11" s="9"/>
      <c r="PFS11" s="9"/>
      <c r="PFT11" s="9"/>
      <c r="PFU11" s="9"/>
      <c r="PFV11" s="9"/>
      <c r="PFW11" s="9"/>
      <c r="PFX11" s="9"/>
      <c r="PFY11" s="9"/>
      <c r="PFZ11" s="9"/>
      <c r="PGA11" s="9"/>
      <c r="PGB11" s="9"/>
      <c r="PGC11" s="9"/>
      <c r="PGD11" s="9"/>
      <c r="PGE11" s="9"/>
      <c r="PGF11" s="9"/>
      <c r="PGG11" s="9"/>
      <c r="PGH11" s="9"/>
      <c r="PGI11" s="9"/>
      <c r="PGJ11" s="9"/>
      <c r="PGK11" s="9"/>
      <c r="PGL11" s="9"/>
      <c r="PGM11" s="9"/>
      <c r="PGN11" s="9"/>
      <c r="PGO11" s="9"/>
      <c r="PGP11" s="9"/>
      <c r="PGQ11" s="9"/>
      <c r="PGR11" s="9"/>
      <c r="PGS11" s="9"/>
      <c r="PGT11" s="9"/>
      <c r="PGU11" s="9"/>
      <c r="PGV11" s="9"/>
      <c r="PGW11" s="9"/>
      <c r="PGX11" s="9"/>
      <c r="PGY11" s="9"/>
      <c r="PGZ11" s="9"/>
      <c r="PHA11" s="9"/>
      <c r="PHB11" s="9"/>
      <c r="PHC11" s="9"/>
      <c r="PHD11" s="9"/>
      <c r="PHE11" s="9"/>
      <c r="PHF11" s="9"/>
      <c r="PHG11" s="9"/>
      <c r="PHH11" s="9"/>
      <c r="PHI11" s="9"/>
      <c r="PHJ11" s="9"/>
      <c r="PHK11" s="9"/>
      <c r="PHL11" s="9"/>
      <c r="PHM11" s="9"/>
      <c r="PHN11" s="9"/>
      <c r="PHO11" s="9"/>
      <c r="PHP11" s="9"/>
      <c r="PHQ11" s="9"/>
      <c r="PHR11" s="9"/>
      <c r="PHS11" s="9"/>
      <c r="PHT11" s="9"/>
      <c r="PHU11" s="9"/>
      <c r="PHV11" s="9"/>
      <c r="PHW11" s="9"/>
      <c r="PHX11" s="9"/>
      <c r="PHY11" s="9"/>
      <c r="PHZ11" s="9"/>
      <c r="PIA11" s="9"/>
      <c r="PIB11" s="9"/>
      <c r="PIC11" s="9"/>
      <c r="PID11" s="9"/>
      <c r="PIE11" s="9"/>
      <c r="PIF11" s="9"/>
      <c r="PIG11" s="9"/>
      <c r="PIH11" s="9"/>
      <c r="PII11" s="9"/>
      <c r="PIJ11" s="9"/>
      <c r="PIK11" s="9"/>
      <c r="PIL11" s="9"/>
      <c r="PIM11" s="9"/>
      <c r="PIN11" s="9"/>
      <c r="PIO11" s="9"/>
      <c r="PIP11" s="9"/>
      <c r="PIQ11" s="9"/>
      <c r="PIR11" s="9"/>
      <c r="PIS11" s="9"/>
      <c r="PIT11" s="9"/>
      <c r="PIU11" s="9"/>
      <c r="PIV11" s="9"/>
      <c r="PIW11" s="9"/>
      <c r="PIX11" s="9"/>
      <c r="PIY11" s="9"/>
      <c r="PIZ11" s="9"/>
      <c r="PJA11" s="9"/>
      <c r="PJB11" s="9"/>
      <c r="PJC11" s="9"/>
      <c r="PJD11" s="9"/>
      <c r="PJE11" s="9"/>
      <c r="PJF11" s="9"/>
      <c r="PJG11" s="9"/>
      <c r="PJH11" s="9"/>
      <c r="PJI11" s="9"/>
      <c r="PJJ11" s="9"/>
      <c r="PJK11" s="9"/>
      <c r="PJL11" s="9"/>
      <c r="PJM11" s="9"/>
      <c r="PJN11" s="9"/>
      <c r="PJO11" s="9"/>
      <c r="PJP11" s="9"/>
      <c r="PJQ11" s="9"/>
      <c r="PJR11" s="9"/>
      <c r="PJS11" s="9"/>
      <c r="PJT11" s="9"/>
      <c r="PJU11" s="9"/>
      <c r="PJV11" s="9"/>
      <c r="PJW11" s="9"/>
      <c r="PJX11" s="9"/>
      <c r="PJY11" s="9"/>
      <c r="PJZ11" s="9"/>
      <c r="PKA11" s="9"/>
      <c r="PKB11" s="9"/>
      <c r="PKC11" s="9"/>
      <c r="PKD11" s="9"/>
      <c r="PKE11" s="9"/>
      <c r="PKF11" s="9"/>
      <c r="PKG11" s="9"/>
      <c r="PKH11" s="9"/>
      <c r="PKI11" s="9"/>
      <c r="PKJ11" s="9"/>
      <c r="PKK11" s="9"/>
      <c r="PKL11" s="9"/>
      <c r="PKM11" s="9"/>
      <c r="PKN11" s="9"/>
      <c r="PKO11" s="9"/>
      <c r="PKP11" s="9"/>
      <c r="PKQ11" s="9"/>
      <c r="PKR11" s="9"/>
      <c r="PKS11" s="9"/>
      <c r="PKT11" s="9"/>
      <c r="PKU11" s="9"/>
      <c r="PKV11" s="9"/>
      <c r="PKW11" s="9"/>
      <c r="PKX11" s="9"/>
      <c r="PKY11" s="9"/>
      <c r="PKZ11" s="9"/>
      <c r="PLA11" s="9"/>
      <c r="PLB11" s="9"/>
      <c r="PLC11" s="9"/>
      <c r="PLD11" s="9"/>
      <c r="PLE11" s="9"/>
      <c r="PLF11" s="9"/>
      <c r="PLG11" s="9"/>
      <c r="PLH11" s="9"/>
      <c r="PLI11" s="9"/>
      <c r="PLJ11" s="9"/>
      <c r="PLK11" s="9"/>
      <c r="PLL11" s="9"/>
      <c r="PLM11" s="9"/>
      <c r="PLN11" s="9"/>
      <c r="PLO11" s="9"/>
      <c r="PLP11" s="9"/>
      <c r="PLQ11" s="9"/>
      <c r="PLR11" s="9"/>
      <c r="PLS11" s="9"/>
      <c r="PLT11" s="9"/>
      <c r="PLU11" s="9"/>
      <c r="PLV11" s="9"/>
      <c r="PLW11" s="9"/>
      <c r="PLX11" s="9"/>
      <c r="PLY11" s="9"/>
      <c r="PLZ11" s="9"/>
      <c r="PMA11" s="9"/>
      <c r="PMB11" s="9"/>
      <c r="PMC11" s="9"/>
      <c r="PMD11" s="9"/>
      <c r="PME11" s="9"/>
      <c r="PMF11" s="9"/>
      <c r="PMG11" s="9"/>
      <c r="PMH11" s="9"/>
      <c r="PMI11" s="9"/>
      <c r="PMJ11" s="9"/>
      <c r="PMK11" s="9"/>
      <c r="PML11" s="9"/>
      <c r="PMM11" s="9"/>
      <c r="PMN11" s="9"/>
      <c r="PMO11" s="9"/>
      <c r="PMP11" s="9"/>
      <c r="PMQ11" s="9"/>
      <c r="PMR11" s="9"/>
      <c r="PMS11" s="9"/>
      <c r="PMT11" s="9"/>
      <c r="PMU11" s="9"/>
      <c r="PMV11" s="9"/>
      <c r="PMW11" s="9"/>
      <c r="PMX11" s="9"/>
      <c r="PMY11" s="9"/>
      <c r="PMZ11" s="9"/>
      <c r="PNA11" s="9"/>
      <c r="PNB11" s="9"/>
      <c r="PNC11" s="9"/>
      <c r="PND11" s="9"/>
      <c r="PNE11" s="9"/>
      <c r="PNF11" s="9"/>
      <c r="PNG11" s="9"/>
      <c r="PNH11" s="9"/>
      <c r="PNI11" s="9"/>
      <c r="PNJ11" s="9"/>
      <c r="PNK11" s="9"/>
      <c r="PNL11" s="9"/>
      <c r="PNM11" s="9"/>
      <c r="PNN11" s="9"/>
      <c r="PNO11" s="9"/>
      <c r="PNP11" s="9"/>
      <c r="PNQ11" s="9"/>
      <c r="PNR11" s="9"/>
      <c r="PNS11" s="9"/>
      <c r="PNT11" s="9"/>
      <c r="PNU11" s="9"/>
      <c r="PNV11" s="9"/>
      <c r="PNW11" s="9"/>
      <c r="PNX11" s="9"/>
      <c r="PNY11" s="9"/>
      <c r="PNZ11" s="9"/>
      <c r="POA11" s="9"/>
      <c r="POB11" s="9"/>
      <c r="POC11" s="9"/>
      <c r="POD11" s="9"/>
      <c r="POE11" s="9"/>
      <c r="POF11" s="9"/>
      <c r="POG11" s="9"/>
      <c r="POH11" s="9"/>
      <c r="POI11" s="9"/>
      <c r="POJ11" s="9"/>
      <c r="POK11" s="9"/>
      <c r="POL11" s="9"/>
      <c r="POM11" s="9"/>
      <c r="PON11" s="9"/>
      <c r="POO11" s="9"/>
      <c r="POP11" s="9"/>
      <c r="POQ11" s="9"/>
      <c r="POR11" s="9"/>
      <c r="POS11" s="9"/>
      <c r="POT11" s="9"/>
      <c r="POU11" s="9"/>
      <c r="POV11" s="9"/>
      <c r="POW11" s="9"/>
      <c r="POX11" s="9"/>
      <c r="POY11" s="9"/>
      <c r="POZ11" s="9"/>
      <c r="PPA11" s="9"/>
      <c r="PPB11" s="9"/>
      <c r="PPC11" s="9"/>
      <c r="PPD11" s="9"/>
      <c r="PPE11" s="9"/>
      <c r="PPF11" s="9"/>
      <c r="PPG11" s="9"/>
      <c r="PPH11" s="9"/>
      <c r="PPI11" s="9"/>
      <c r="PPJ11" s="9"/>
      <c r="PPK11" s="9"/>
      <c r="PPL11" s="9"/>
      <c r="PPM11" s="9"/>
      <c r="PPN11" s="9"/>
      <c r="PPO11" s="9"/>
      <c r="PPP11" s="9"/>
      <c r="PPQ11" s="9"/>
      <c r="PPR11" s="9"/>
      <c r="PPS11" s="9"/>
      <c r="PPT11" s="9"/>
      <c r="PPU11" s="9"/>
      <c r="PPV11" s="9"/>
      <c r="PPW11" s="9"/>
      <c r="PPX11" s="9"/>
      <c r="PPY11" s="9"/>
      <c r="PPZ11" s="9"/>
      <c r="PQA11" s="9"/>
      <c r="PQB11" s="9"/>
      <c r="PQC11" s="9"/>
      <c r="PQD11" s="9"/>
      <c r="PQE11" s="9"/>
      <c r="PQF11" s="9"/>
      <c r="PQG11" s="9"/>
      <c r="PQH11" s="9"/>
      <c r="PQI11" s="9"/>
      <c r="PQJ11" s="9"/>
      <c r="PQK11" s="9"/>
      <c r="PQL11" s="9"/>
      <c r="PQM11" s="9"/>
      <c r="PQN11" s="9"/>
      <c r="PQO11" s="9"/>
      <c r="PQP11" s="9"/>
      <c r="PQQ11" s="9"/>
      <c r="PQR11" s="9"/>
      <c r="PQS11" s="9"/>
      <c r="PQT11" s="9"/>
      <c r="PQU11" s="9"/>
      <c r="PQV11" s="9"/>
      <c r="PQW11" s="9"/>
      <c r="PQX11" s="9"/>
      <c r="PQY11" s="9"/>
      <c r="PQZ11" s="9"/>
      <c r="PRA11" s="9"/>
      <c r="PRB11" s="9"/>
      <c r="PRC11" s="9"/>
      <c r="PRD11" s="9"/>
      <c r="PRE11" s="9"/>
      <c r="PRF11" s="9"/>
      <c r="PRG11" s="9"/>
      <c r="PRH11" s="9"/>
      <c r="PRI11" s="9"/>
      <c r="PRJ11" s="9"/>
      <c r="PRK11" s="9"/>
      <c r="PRL11" s="9"/>
      <c r="PRM11" s="9"/>
      <c r="PRN11" s="9"/>
      <c r="PRO11" s="9"/>
      <c r="PRP11" s="9"/>
      <c r="PRQ11" s="9"/>
      <c r="PRR11" s="9"/>
      <c r="PRS11" s="9"/>
      <c r="PRT11" s="9"/>
      <c r="PRU11" s="9"/>
      <c r="PRV11" s="9"/>
      <c r="PRW11" s="9"/>
      <c r="PRX11" s="9"/>
      <c r="PRY11" s="9"/>
      <c r="PRZ11" s="9"/>
      <c r="PSA11" s="9"/>
      <c r="PSB11" s="9"/>
      <c r="PSC11" s="9"/>
      <c r="PSD11" s="9"/>
      <c r="PSE11" s="9"/>
      <c r="PSF11" s="9"/>
      <c r="PSG11" s="9"/>
      <c r="PSH11" s="9"/>
      <c r="PSI11" s="9"/>
      <c r="PSJ11" s="9"/>
      <c r="PSK11" s="9"/>
      <c r="PSL11" s="9"/>
      <c r="PSM11" s="9"/>
      <c r="PSN11" s="9"/>
      <c r="PSO11" s="9"/>
      <c r="PSP11" s="9"/>
      <c r="PSQ11" s="9"/>
      <c r="PSR11" s="9"/>
      <c r="PSS11" s="9"/>
      <c r="PST11" s="9"/>
      <c r="PSU11" s="9"/>
      <c r="PSV11" s="9"/>
      <c r="PSW11" s="9"/>
      <c r="PSX11" s="9"/>
      <c r="PSY11" s="9"/>
      <c r="PSZ11" s="9"/>
      <c r="PTA11" s="9"/>
      <c r="PTB11" s="9"/>
      <c r="PTC11" s="9"/>
      <c r="PTD11" s="9"/>
      <c r="PTE11" s="9"/>
      <c r="PTF11" s="9"/>
      <c r="PTG11" s="9"/>
      <c r="PTH11" s="9"/>
      <c r="PTI11" s="9"/>
      <c r="PTJ11" s="9"/>
      <c r="PTK11" s="9"/>
      <c r="PTL11" s="9"/>
      <c r="PTM11" s="9"/>
      <c r="PTN11" s="9"/>
      <c r="PTO11" s="9"/>
      <c r="PTP11" s="9"/>
      <c r="PTQ11" s="9"/>
      <c r="PTR11" s="9"/>
      <c r="PTS11" s="9"/>
      <c r="PTT11" s="9"/>
      <c r="PTU11" s="9"/>
      <c r="PTV11" s="9"/>
      <c r="PTW11" s="9"/>
      <c r="PTX11" s="9"/>
      <c r="PTY11" s="9"/>
      <c r="PTZ11" s="9"/>
      <c r="PUA11" s="9"/>
      <c r="PUB11" s="9"/>
      <c r="PUC11" s="9"/>
      <c r="PUD11" s="9"/>
      <c r="PUE11" s="9"/>
      <c r="PUF11" s="9"/>
      <c r="PUG11" s="9"/>
      <c r="PUH11" s="9"/>
      <c r="PUI11" s="9"/>
      <c r="PUJ11" s="9"/>
      <c r="PUK11" s="9"/>
      <c r="PUL11" s="9"/>
      <c r="PUM11" s="9"/>
      <c r="PUN11" s="9"/>
      <c r="PUO11" s="9"/>
      <c r="PUP11" s="9"/>
      <c r="PUQ11" s="9"/>
      <c r="PUR11" s="9"/>
      <c r="PUS11" s="9"/>
      <c r="PUT11" s="9"/>
      <c r="PUU11" s="9"/>
      <c r="PUV11" s="9"/>
      <c r="PUW11" s="9"/>
      <c r="PUX11" s="9"/>
      <c r="PUY11" s="9"/>
      <c r="PUZ11" s="9"/>
      <c r="PVA11" s="9"/>
      <c r="PVB11" s="9"/>
      <c r="PVC11" s="9"/>
      <c r="PVD11" s="9"/>
      <c r="PVE11" s="9"/>
      <c r="PVF11" s="9"/>
      <c r="PVG11" s="9"/>
      <c r="PVH11" s="9"/>
      <c r="PVI11" s="9"/>
      <c r="PVJ11" s="9"/>
      <c r="PVK11" s="9"/>
      <c r="PVL11" s="9"/>
      <c r="PVM11" s="9"/>
      <c r="PVN11" s="9"/>
      <c r="PVO11" s="9"/>
      <c r="PVP11" s="9"/>
      <c r="PVQ11" s="9"/>
      <c r="PVR11" s="9"/>
      <c r="PVS11" s="9"/>
      <c r="PVT11" s="9"/>
      <c r="PVU11" s="9"/>
      <c r="PVV11" s="9"/>
      <c r="PVW11" s="9"/>
      <c r="PVX11" s="9"/>
      <c r="PVY11" s="9"/>
      <c r="PVZ11" s="9"/>
      <c r="PWA11" s="9"/>
      <c r="PWB11" s="9"/>
      <c r="PWC11" s="9"/>
      <c r="PWD11" s="9"/>
      <c r="PWE11" s="9"/>
      <c r="PWF11" s="9"/>
      <c r="PWG11" s="9"/>
      <c r="PWH11" s="9"/>
      <c r="PWI11" s="9"/>
      <c r="PWJ11" s="9"/>
      <c r="PWK11" s="9"/>
      <c r="PWL11" s="9"/>
      <c r="PWM11" s="9"/>
      <c r="PWN11" s="9"/>
      <c r="PWO11" s="9"/>
      <c r="PWP11" s="9"/>
      <c r="PWQ11" s="9"/>
      <c r="PWR11" s="9"/>
      <c r="PWS11" s="9"/>
      <c r="PWT11" s="9"/>
      <c r="PWU11" s="9"/>
      <c r="PWV11" s="9"/>
      <c r="PWW11" s="9"/>
      <c r="PWX11" s="9"/>
      <c r="PWY11" s="9"/>
      <c r="PWZ11" s="9"/>
      <c r="PXA11" s="9"/>
      <c r="PXB11" s="9"/>
      <c r="PXC11" s="9"/>
      <c r="PXD11" s="9"/>
      <c r="PXE11" s="9"/>
      <c r="PXF11" s="9"/>
      <c r="PXG11" s="9"/>
      <c r="PXH11" s="9"/>
      <c r="PXI11" s="9"/>
      <c r="PXJ11" s="9"/>
      <c r="PXK11" s="9"/>
      <c r="PXL11" s="9"/>
      <c r="PXM11" s="9"/>
      <c r="PXN11" s="9"/>
      <c r="PXO11" s="9"/>
      <c r="PXP11" s="9"/>
      <c r="PXQ11" s="9"/>
      <c r="PXR11" s="9"/>
      <c r="PXS11" s="9"/>
      <c r="PXT11" s="9"/>
      <c r="PXU11" s="9"/>
      <c r="PXV11" s="9"/>
      <c r="PXW11" s="9"/>
      <c r="PXX11" s="9"/>
      <c r="PXY11" s="9"/>
      <c r="PXZ11" s="9"/>
      <c r="PYA11" s="9"/>
      <c r="PYB11" s="9"/>
      <c r="PYC11" s="9"/>
      <c r="PYD11" s="9"/>
      <c r="PYE11" s="9"/>
      <c r="PYF11" s="9"/>
      <c r="PYG11" s="9"/>
      <c r="PYH11" s="9"/>
      <c r="PYI11" s="9"/>
      <c r="PYJ11" s="9"/>
      <c r="PYK11" s="9"/>
      <c r="PYL11" s="9"/>
      <c r="PYM11" s="9"/>
      <c r="PYN11" s="9"/>
      <c r="PYO11" s="9"/>
      <c r="PYP11" s="9"/>
      <c r="PYQ11" s="9"/>
      <c r="PYR11" s="9"/>
      <c r="PYS11" s="9"/>
      <c r="PYT11" s="9"/>
      <c r="PYU11" s="9"/>
      <c r="PYV11" s="9"/>
      <c r="PYW11" s="9"/>
      <c r="PYX11" s="9"/>
      <c r="PYY11" s="9"/>
      <c r="PYZ11" s="9"/>
      <c r="PZA11" s="9"/>
      <c r="PZB11" s="9"/>
      <c r="PZC11" s="9"/>
      <c r="PZD11" s="9"/>
      <c r="PZE11" s="9"/>
      <c r="PZF11" s="9"/>
      <c r="PZG11" s="9"/>
      <c r="PZH11" s="9"/>
      <c r="PZI11" s="9"/>
      <c r="PZJ11" s="9"/>
      <c r="PZK11" s="9"/>
      <c r="PZL11" s="9"/>
      <c r="PZM11" s="9"/>
      <c r="PZN11" s="9"/>
      <c r="PZO11" s="9"/>
      <c r="PZP11" s="9"/>
      <c r="PZQ11" s="9"/>
      <c r="PZR11" s="9"/>
      <c r="PZS11" s="9"/>
      <c r="PZT11" s="9"/>
      <c r="PZU11" s="9"/>
      <c r="PZV11" s="9"/>
      <c r="PZW11" s="9"/>
      <c r="PZX11" s="9"/>
      <c r="PZY11" s="9"/>
      <c r="PZZ11" s="9"/>
      <c r="QAA11" s="9"/>
      <c r="QAB11" s="9"/>
      <c r="QAC11" s="9"/>
      <c r="QAD11" s="9"/>
      <c r="QAE11" s="9"/>
      <c r="QAF11" s="9"/>
      <c r="QAG11" s="9"/>
      <c r="QAH11" s="9"/>
      <c r="QAI11" s="9"/>
      <c r="QAJ11" s="9"/>
      <c r="QAK11" s="9"/>
      <c r="QAL11" s="9"/>
      <c r="QAM11" s="9"/>
      <c r="QAN11" s="9"/>
      <c r="QAO11" s="9"/>
      <c r="QAP11" s="9"/>
      <c r="QAQ11" s="9"/>
      <c r="QAR11" s="9"/>
      <c r="QAS11" s="9"/>
      <c r="QAT11" s="9"/>
      <c r="QAU11" s="9"/>
      <c r="QAV11" s="9"/>
      <c r="QAW11" s="9"/>
      <c r="QAX11" s="9"/>
      <c r="QAY11" s="9"/>
      <c r="QAZ11" s="9"/>
      <c r="QBA11" s="9"/>
      <c r="QBB11" s="9"/>
      <c r="QBC11" s="9"/>
      <c r="QBD11" s="9"/>
      <c r="QBE11" s="9"/>
      <c r="QBF11" s="9"/>
      <c r="QBG11" s="9"/>
      <c r="QBH11" s="9"/>
      <c r="QBI11" s="9"/>
      <c r="QBJ11" s="9"/>
      <c r="QBK11" s="9"/>
      <c r="QBL11" s="9"/>
      <c r="QBM11" s="9"/>
      <c r="QBN11" s="9"/>
      <c r="QBO11" s="9"/>
      <c r="QBP11" s="9"/>
      <c r="QBQ11" s="9"/>
      <c r="QBR11" s="9"/>
      <c r="QBS11" s="9"/>
      <c r="QBT11" s="9"/>
      <c r="QBU11" s="9"/>
      <c r="QBV11" s="9"/>
      <c r="QBW11" s="9"/>
      <c r="QBX11" s="9"/>
      <c r="QBY11" s="9"/>
      <c r="QBZ11" s="9"/>
      <c r="QCA11" s="9"/>
      <c r="QCB11" s="9"/>
      <c r="QCC11" s="9"/>
      <c r="QCD11" s="9"/>
      <c r="QCE11" s="9"/>
      <c r="QCF11" s="9"/>
      <c r="QCG11" s="9"/>
      <c r="QCH11" s="9"/>
      <c r="QCI11" s="9"/>
      <c r="QCJ11" s="9"/>
      <c r="QCK11" s="9"/>
      <c r="QCL11" s="9"/>
      <c r="QCM11" s="9"/>
      <c r="QCN11" s="9"/>
      <c r="QCO11" s="9"/>
      <c r="QCP11" s="9"/>
      <c r="QCQ11" s="9"/>
      <c r="QCR11" s="9"/>
      <c r="QCS11" s="9"/>
      <c r="QCT11" s="9"/>
      <c r="QCU11" s="9"/>
      <c r="QCV11" s="9"/>
      <c r="QCW11" s="9"/>
      <c r="QCX11" s="9"/>
      <c r="QCY11" s="9"/>
      <c r="QCZ11" s="9"/>
      <c r="QDA11" s="9"/>
      <c r="QDB11" s="9"/>
      <c r="QDC11" s="9"/>
      <c r="QDD11" s="9"/>
      <c r="QDE11" s="9"/>
      <c r="QDF11" s="9"/>
      <c r="QDG11" s="9"/>
      <c r="QDH11" s="9"/>
      <c r="QDI11" s="9"/>
      <c r="QDJ11" s="9"/>
      <c r="QDK11" s="9"/>
      <c r="QDL11" s="9"/>
      <c r="QDM11" s="9"/>
      <c r="QDN11" s="9"/>
      <c r="QDO11" s="9"/>
      <c r="QDP11" s="9"/>
      <c r="QDQ11" s="9"/>
      <c r="QDR11" s="9"/>
      <c r="QDS11" s="9"/>
      <c r="QDT11" s="9"/>
      <c r="QDU11" s="9"/>
      <c r="QDV11" s="9"/>
      <c r="QDW11" s="9"/>
      <c r="QDX11" s="9"/>
      <c r="QDY11" s="9"/>
      <c r="QDZ11" s="9"/>
      <c r="QEA11" s="9"/>
      <c r="QEB11" s="9"/>
      <c r="QEC11" s="9"/>
      <c r="QED11" s="9"/>
      <c r="QEE11" s="9"/>
      <c r="QEF11" s="9"/>
      <c r="QEG11" s="9"/>
      <c r="QEH11" s="9"/>
      <c r="QEI11" s="9"/>
      <c r="QEJ11" s="9"/>
      <c r="QEK11" s="9"/>
      <c r="QEL11" s="9"/>
      <c r="QEM11" s="9"/>
      <c r="QEN11" s="9"/>
      <c r="QEO11" s="9"/>
      <c r="QEP11" s="9"/>
      <c r="QEQ11" s="9"/>
      <c r="QER11" s="9"/>
      <c r="QES11" s="9"/>
      <c r="QET11" s="9"/>
      <c r="QEU11" s="9"/>
      <c r="QEV11" s="9"/>
      <c r="QEW11" s="9"/>
      <c r="QEX11" s="9"/>
      <c r="QEY11" s="9"/>
      <c r="QEZ11" s="9"/>
      <c r="QFA11" s="9"/>
      <c r="QFB11" s="9"/>
      <c r="QFC11" s="9"/>
      <c r="QFD11" s="9"/>
      <c r="QFE11" s="9"/>
      <c r="QFF11" s="9"/>
      <c r="QFG11" s="9"/>
      <c r="QFH11" s="9"/>
      <c r="QFI11" s="9"/>
      <c r="QFJ11" s="9"/>
      <c r="QFK11" s="9"/>
      <c r="QFL11" s="9"/>
      <c r="QFM11" s="9"/>
      <c r="QFN11" s="9"/>
      <c r="QFO11" s="9"/>
      <c r="QFP11" s="9"/>
      <c r="QFQ11" s="9"/>
      <c r="QFR11" s="9"/>
      <c r="QFS11" s="9"/>
      <c r="QFT11" s="9"/>
      <c r="QFU11" s="9"/>
      <c r="QFV11" s="9"/>
      <c r="QFW11" s="9"/>
      <c r="QFX11" s="9"/>
      <c r="QFY11" s="9"/>
      <c r="QFZ11" s="9"/>
      <c r="QGA11" s="9"/>
      <c r="QGB11" s="9"/>
      <c r="QGC11" s="9"/>
      <c r="QGD11" s="9"/>
      <c r="QGE11" s="9"/>
      <c r="QGF11" s="9"/>
      <c r="QGG11" s="9"/>
      <c r="QGH11" s="9"/>
      <c r="QGI11" s="9"/>
      <c r="QGJ11" s="9"/>
      <c r="QGK11" s="9"/>
      <c r="QGL11" s="9"/>
      <c r="QGM11" s="9"/>
      <c r="QGN11" s="9"/>
      <c r="QGO11" s="9"/>
      <c r="QGP11" s="9"/>
      <c r="QGQ11" s="9"/>
      <c r="QGR11" s="9"/>
      <c r="QGS11" s="9"/>
      <c r="QGT11" s="9"/>
      <c r="QGU11" s="9"/>
      <c r="QGV11" s="9"/>
      <c r="QGW11" s="9"/>
      <c r="QGX11" s="9"/>
      <c r="QGY11" s="9"/>
      <c r="QGZ11" s="9"/>
      <c r="QHA11" s="9"/>
      <c r="QHB11" s="9"/>
      <c r="QHC11" s="9"/>
      <c r="QHD11" s="9"/>
      <c r="QHE11" s="9"/>
      <c r="QHF11" s="9"/>
      <c r="QHG11" s="9"/>
      <c r="QHH11" s="9"/>
      <c r="QHI11" s="9"/>
      <c r="QHJ11" s="9"/>
      <c r="QHK11" s="9"/>
      <c r="QHL11" s="9"/>
      <c r="QHM11" s="9"/>
      <c r="QHN11" s="9"/>
      <c r="QHO11" s="9"/>
      <c r="QHP11" s="9"/>
      <c r="QHQ11" s="9"/>
      <c r="QHR11" s="9"/>
      <c r="QHS11" s="9"/>
      <c r="QHT11" s="9"/>
      <c r="QHU11" s="9"/>
      <c r="QHV11" s="9"/>
      <c r="QHW11" s="9"/>
      <c r="QHX11" s="9"/>
      <c r="QHY11" s="9"/>
      <c r="QHZ11" s="9"/>
      <c r="QIA11" s="9"/>
      <c r="QIB11" s="9"/>
      <c r="QIC11" s="9"/>
      <c r="QID11" s="9"/>
      <c r="QIE11" s="9"/>
      <c r="QIF11" s="9"/>
      <c r="QIG11" s="9"/>
      <c r="QIH11" s="9"/>
      <c r="QII11" s="9"/>
      <c r="QIJ11" s="9"/>
      <c r="QIK11" s="9"/>
      <c r="QIL11" s="9"/>
      <c r="QIM11" s="9"/>
      <c r="QIN11" s="9"/>
      <c r="QIO11" s="9"/>
      <c r="QIP11" s="9"/>
      <c r="QIQ11" s="9"/>
      <c r="QIR11" s="9"/>
      <c r="QIS11" s="9"/>
      <c r="QIT11" s="9"/>
      <c r="QIU11" s="9"/>
      <c r="QIV11" s="9"/>
      <c r="QIW11" s="9"/>
      <c r="QIX11" s="9"/>
      <c r="QIY11" s="9"/>
      <c r="QIZ11" s="9"/>
      <c r="QJA11" s="9"/>
      <c r="QJB11" s="9"/>
      <c r="QJC11" s="9"/>
      <c r="QJD11" s="9"/>
      <c r="QJE11" s="9"/>
      <c r="QJF11" s="9"/>
      <c r="QJG11" s="9"/>
      <c r="QJH11" s="9"/>
      <c r="QJI11" s="9"/>
      <c r="QJJ11" s="9"/>
      <c r="QJK11" s="9"/>
      <c r="QJL11" s="9"/>
      <c r="QJM11" s="9"/>
      <c r="QJN11" s="9"/>
      <c r="QJO11" s="9"/>
      <c r="QJP11" s="9"/>
      <c r="QJQ11" s="9"/>
      <c r="QJR11" s="9"/>
      <c r="QJS11" s="9"/>
      <c r="QJT11" s="9"/>
      <c r="QJU11" s="9"/>
      <c r="QJV11" s="9"/>
      <c r="QJW11" s="9"/>
      <c r="QJX11" s="9"/>
      <c r="QJY11" s="9"/>
      <c r="QJZ11" s="9"/>
      <c r="QKA11" s="9"/>
      <c r="QKB11" s="9"/>
      <c r="QKC11" s="9"/>
      <c r="QKD11" s="9"/>
      <c r="QKE11" s="9"/>
      <c r="QKF11" s="9"/>
      <c r="QKG11" s="9"/>
      <c r="QKH11" s="9"/>
      <c r="QKI11" s="9"/>
      <c r="QKJ11" s="9"/>
      <c r="QKK11" s="9"/>
      <c r="QKL11" s="9"/>
      <c r="QKM11" s="9"/>
      <c r="QKN11" s="9"/>
      <c r="QKO11" s="9"/>
      <c r="QKP11" s="9"/>
      <c r="QKQ11" s="9"/>
      <c r="QKR11" s="9"/>
      <c r="QKS11" s="9"/>
      <c r="QKT11" s="9"/>
      <c r="QKU11" s="9"/>
      <c r="QKV11" s="9"/>
      <c r="QKW11" s="9"/>
      <c r="QKX11" s="9"/>
      <c r="QKY11" s="9"/>
      <c r="QKZ11" s="9"/>
      <c r="QLA11" s="9"/>
      <c r="QLB11" s="9"/>
      <c r="QLC11" s="9"/>
      <c r="QLD11" s="9"/>
      <c r="QLE11" s="9"/>
      <c r="QLF11" s="9"/>
      <c r="QLG11" s="9"/>
      <c r="QLH11" s="9"/>
      <c r="QLI11" s="9"/>
      <c r="QLJ11" s="9"/>
      <c r="QLK11" s="9"/>
      <c r="QLL11" s="9"/>
      <c r="QLM11" s="9"/>
      <c r="QLN11" s="9"/>
      <c r="QLO11" s="9"/>
      <c r="QLP11" s="9"/>
      <c r="QLQ11" s="9"/>
      <c r="QLR11" s="9"/>
      <c r="QLS11" s="9"/>
      <c r="QLT11" s="9"/>
      <c r="QLU11" s="9"/>
      <c r="QLV11" s="9"/>
      <c r="QLW11" s="9"/>
      <c r="QLX11" s="9"/>
      <c r="QLY11" s="9"/>
      <c r="QLZ11" s="9"/>
      <c r="QMA11" s="9"/>
      <c r="QMB11" s="9"/>
      <c r="QMC11" s="9"/>
      <c r="QMD11" s="9"/>
      <c r="QME11" s="9"/>
      <c r="QMF11" s="9"/>
      <c r="QMG11" s="9"/>
      <c r="QMH11" s="9"/>
      <c r="QMI11" s="9"/>
      <c r="QMJ11" s="9"/>
      <c r="QMK11" s="9"/>
      <c r="QML11" s="9"/>
      <c r="QMM11" s="9"/>
      <c r="QMN11" s="9"/>
      <c r="QMO11" s="9"/>
      <c r="QMP11" s="9"/>
      <c r="QMQ11" s="9"/>
      <c r="QMR11" s="9"/>
      <c r="QMS11" s="9"/>
      <c r="QMT11" s="9"/>
      <c r="QMU11" s="9"/>
      <c r="QMV11" s="9"/>
      <c r="QMW11" s="9"/>
      <c r="QMX11" s="9"/>
      <c r="QMY11" s="9"/>
      <c r="QMZ11" s="9"/>
      <c r="QNA11" s="9"/>
      <c r="QNB11" s="9"/>
      <c r="QNC11" s="9"/>
      <c r="QND11" s="9"/>
      <c r="QNE11" s="9"/>
      <c r="QNF11" s="9"/>
      <c r="QNG11" s="9"/>
      <c r="QNH11" s="9"/>
      <c r="QNI11" s="9"/>
      <c r="QNJ11" s="9"/>
      <c r="QNK11" s="9"/>
      <c r="QNL11" s="9"/>
      <c r="QNM11" s="9"/>
      <c r="QNN11" s="9"/>
      <c r="QNO11" s="9"/>
      <c r="QNP11" s="9"/>
      <c r="QNQ11" s="9"/>
      <c r="QNR11" s="9"/>
      <c r="QNS11" s="9"/>
      <c r="QNT11" s="9"/>
      <c r="QNU11" s="9"/>
      <c r="QNV11" s="9"/>
      <c r="QNW11" s="9"/>
      <c r="QNX11" s="9"/>
      <c r="QNY11" s="9"/>
      <c r="QNZ11" s="9"/>
      <c r="QOA11" s="9"/>
      <c r="QOB11" s="9"/>
      <c r="QOC11" s="9"/>
      <c r="QOD11" s="9"/>
      <c r="QOE11" s="9"/>
      <c r="QOF11" s="9"/>
      <c r="QOG11" s="9"/>
      <c r="QOH11" s="9"/>
      <c r="QOI11" s="9"/>
      <c r="QOJ11" s="9"/>
      <c r="QOK11" s="9"/>
      <c r="QOL11" s="9"/>
      <c r="QOM11" s="9"/>
      <c r="QON11" s="9"/>
      <c r="QOO11" s="9"/>
      <c r="QOP11" s="9"/>
      <c r="QOQ11" s="9"/>
      <c r="QOR11" s="9"/>
      <c r="QOS11" s="9"/>
      <c r="QOT11" s="9"/>
      <c r="QOU11" s="9"/>
      <c r="QOV11" s="9"/>
      <c r="QOW11" s="9"/>
      <c r="QOX11" s="9"/>
      <c r="QOY11" s="9"/>
      <c r="QOZ11" s="9"/>
      <c r="QPA11" s="9"/>
      <c r="QPB11" s="9"/>
      <c r="QPC11" s="9"/>
      <c r="QPD11" s="9"/>
      <c r="QPE11" s="9"/>
      <c r="QPF11" s="9"/>
      <c r="QPG11" s="9"/>
      <c r="QPH11" s="9"/>
      <c r="QPI11" s="9"/>
      <c r="QPJ11" s="9"/>
      <c r="QPK11" s="9"/>
      <c r="QPL11" s="9"/>
      <c r="QPM11" s="9"/>
      <c r="QPN11" s="9"/>
      <c r="QPO11" s="9"/>
      <c r="QPP11" s="9"/>
      <c r="QPQ11" s="9"/>
      <c r="QPR11" s="9"/>
      <c r="QPS11" s="9"/>
      <c r="QPT11" s="9"/>
      <c r="QPU11" s="9"/>
      <c r="QPV11" s="9"/>
      <c r="QPW11" s="9"/>
      <c r="QPX11" s="9"/>
      <c r="QPY11" s="9"/>
      <c r="QPZ11" s="9"/>
      <c r="QQA11" s="9"/>
      <c r="QQB11" s="9"/>
      <c r="QQC11" s="9"/>
      <c r="QQD11" s="9"/>
      <c r="QQE11" s="9"/>
      <c r="QQF11" s="9"/>
      <c r="QQG11" s="9"/>
      <c r="QQH11" s="9"/>
      <c r="QQI11" s="9"/>
      <c r="QQJ11" s="9"/>
      <c r="QQK11" s="9"/>
      <c r="QQL11" s="9"/>
      <c r="QQM11" s="9"/>
      <c r="QQN11" s="9"/>
      <c r="QQO11" s="9"/>
      <c r="QQP11" s="9"/>
      <c r="QQQ11" s="9"/>
      <c r="QQR11" s="9"/>
      <c r="QQS11" s="9"/>
      <c r="QQT11" s="9"/>
      <c r="QQU11" s="9"/>
      <c r="QQV11" s="9"/>
      <c r="QQW11" s="9"/>
      <c r="QQX11" s="9"/>
      <c r="QQY11" s="9"/>
      <c r="QQZ11" s="9"/>
      <c r="QRA11" s="9"/>
      <c r="QRB11" s="9"/>
      <c r="QRC11" s="9"/>
      <c r="QRD11" s="9"/>
      <c r="QRE11" s="9"/>
      <c r="QRF11" s="9"/>
      <c r="QRG11" s="9"/>
      <c r="QRH11" s="9"/>
      <c r="QRI11" s="9"/>
      <c r="QRJ11" s="9"/>
      <c r="QRK11" s="9"/>
      <c r="QRL11" s="9"/>
      <c r="QRM11" s="9"/>
      <c r="QRN11" s="9"/>
      <c r="QRO11" s="9"/>
      <c r="QRP11" s="9"/>
      <c r="QRQ11" s="9"/>
      <c r="QRR11" s="9"/>
      <c r="QRS11" s="9"/>
      <c r="QRT11" s="9"/>
      <c r="QRU11" s="9"/>
      <c r="QRV11" s="9"/>
      <c r="QRW11" s="9"/>
      <c r="QRX11" s="9"/>
      <c r="QRY11" s="9"/>
      <c r="QRZ11" s="9"/>
      <c r="QSA11" s="9"/>
      <c r="QSB11" s="9"/>
      <c r="QSC11" s="9"/>
      <c r="QSD11" s="9"/>
      <c r="QSE11" s="9"/>
      <c r="QSF11" s="9"/>
      <c r="QSG11" s="9"/>
      <c r="QSH11" s="9"/>
      <c r="QSI11" s="9"/>
      <c r="QSJ11" s="9"/>
      <c r="QSK11" s="9"/>
      <c r="QSL11" s="9"/>
      <c r="QSM11" s="9"/>
      <c r="QSN11" s="9"/>
      <c r="QSO11" s="9"/>
      <c r="QSP11" s="9"/>
      <c r="QSQ11" s="9"/>
      <c r="QSR11" s="9"/>
      <c r="QSS11" s="9"/>
      <c r="QST11" s="9"/>
      <c r="QSU11" s="9"/>
      <c r="QSV11" s="9"/>
      <c r="QSW11" s="9"/>
      <c r="QSX11" s="9"/>
      <c r="QSY11" s="9"/>
      <c r="QSZ11" s="9"/>
      <c r="QTA11" s="9"/>
      <c r="QTB11" s="9"/>
      <c r="QTC11" s="9"/>
      <c r="QTD11" s="9"/>
      <c r="QTE11" s="9"/>
      <c r="QTF11" s="9"/>
      <c r="QTG11" s="9"/>
      <c r="QTH11" s="9"/>
      <c r="QTI11" s="9"/>
      <c r="QTJ11" s="9"/>
      <c r="QTK11" s="9"/>
      <c r="QTL11" s="9"/>
      <c r="QTM11" s="9"/>
      <c r="QTN11" s="9"/>
      <c r="QTO11" s="9"/>
      <c r="QTP11" s="9"/>
      <c r="QTQ11" s="9"/>
      <c r="QTR11" s="9"/>
      <c r="QTS11" s="9"/>
      <c r="QTT11" s="9"/>
      <c r="QTU11" s="9"/>
      <c r="QTV11" s="9"/>
      <c r="QTW11" s="9"/>
      <c r="QTX11" s="9"/>
      <c r="QTY11" s="9"/>
      <c r="QTZ11" s="9"/>
      <c r="QUA11" s="9"/>
      <c r="QUB11" s="9"/>
      <c r="QUC11" s="9"/>
      <c r="QUD11" s="9"/>
      <c r="QUE11" s="9"/>
      <c r="QUF11" s="9"/>
      <c r="QUG11" s="9"/>
      <c r="QUH11" s="9"/>
      <c r="QUI11" s="9"/>
      <c r="QUJ11" s="9"/>
      <c r="QUK11" s="9"/>
      <c r="QUL11" s="9"/>
      <c r="QUM11" s="9"/>
      <c r="QUN11" s="9"/>
      <c r="QUO11" s="9"/>
      <c r="QUP11" s="9"/>
      <c r="QUQ11" s="9"/>
      <c r="QUR11" s="9"/>
      <c r="QUS11" s="9"/>
      <c r="QUT11" s="9"/>
      <c r="QUU11" s="9"/>
      <c r="QUV11" s="9"/>
      <c r="QUW11" s="9"/>
      <c r="QUX11" s="9"/>
      <c r="QUY11" s="9"/>
      <c r="QUZ11" s="9"/>
      <c r="QVA11" s="9"/>
      <c r="QVB11" s="9"/>
      <c r="QVC11" s="9"/>
      <c r="QVD11" s="9"/>
      <c r="QVE11" s="9"/>
      <c r="QVF11" s="9"/>
      <c r="QVG11" s="9"/>
      <c r="QVH11" s="9"/>
      <c r="QVI11" s="9"/>
      <c r="QVJ11" s="9"/>
      <c r="QVK11" s="9"/>
      <c r="QVL11" s="9"/>
      <c r="QVM11" s="9"/>
      <c r="QVN11" s="9"/>
      <c r="QVO11" s="9"/>
      <c r="QVP11" s="9"/>
      <c r="QVQ11" s="9"/>
      <c r="QVR11" s="9"/>
      <c r="QVS11" s="9"/>
      <c r="QVT11" s="9"/>
      <c r="QVU11" s="9"/>
      <c r="QVV11" s="9"/>
      <c r="QVW11" s="9"/>
      <c r="QVX11" s="9"/>
      <c r="QVY11" s="9"/>
      <c r="QVZ11" s="9"/>
      <c r="QWA11" s="9"/>
      <c r="QWB11" s="9"/>
      <c r="QWC11" s="9"/>
      <c r="QWD11" s="9"/>
      <c r="QWE11" s="9"/>
      <c r="QWF11" s="9"/>
      <c r="QWG11" s="9"/>
      <c r="QWH11" s="9"/>
      <c r="QWI11" s="9"/>
      <c r="QWJ11" s="9"/>
      <c r="QWK11" s="9"/>
      <c r="QWL11" s="9"/>
      <c r="QWM11" s="9"/>
      <c r="QWN11" s="9"/>
      <c r="QWO11" s="9"/>
      <c r="QWP11" s="9"/>
      <c r="QWQ11" s="9"/>
      <c r="QWR11" s="9"/>
      <c r="QWS11" s="9"/>
      <c r="QWT11" s="9"/>
      <c r="QWU11" s="9"/>
      <c r="QWV11" s="9"/>
      <c r="QWW11" s="9"/>
      <c r="QWX11" s="9"/>
      <c r="QWY11" s="9"/>
      <c r="QWZ11" s="9"/>
      <c r="QXA11" s="9"/>
      <c r="QXB11" s="9"/>
      <c r="QXC11" s="9"/>
      <c r="QXD11" s="9"/>
      <c r="QXE11" s="9"/>
      <c r="QXF11" s="9"/>
      <c r="QXG11" s="9"/>
      <c r="QXH11" s="9"/>
      <c r="QXI11" s="9"/>
      <c r="QXJ11" s="9"/>
      <c r="QXK11" s="9"/>
      <c r="QXL11" s="9"/>
      <c r="QXM11" s="9"/>
      <c r="QXN11" s="9"/>
      <c r="QXO11" s="9"/>
      <c r="QXP11" s="9"/>
      <c r="QXQ11" s="9"/>
      <c r="QXR11" s="9"/>
      <c r="QXS11" s="9"/>
      <c r="QXT11" s="9"/>
      <c r="QXU11" s="9"/>
      <c r="QXV11" s="9"/>
      <c r="QXW11" s="9"/>
      <c r="QXX11" s="9"/>
      <c r="QXY11" s="9"/>
      <c r="QXZ11" s="9"/>
      <c r="QYA11" s="9"/>
      <c r="QYB11" s="9"/>
      <c r="QYC11" s="9"/>
      <c r="QYD11" s="9"/>
      <c r="QYE11" s="9"/>
      <c r="QYF11" s="9"/>
      <c r="QYG11" s="9"/>
      <c r="QYH11" s="9"/>
      <c r="QYI11" s="9"/>
      <c r="QYJ11" s="9"/>
      <c r="QYK11" s="9"/>
      <c r="QYL11" s="9"/>
      <c r="QYM11" s="9"/>
      <c r="QYN11" s="9"/>
      <c r="QYO11" s="9"/>
      <c r="QYP11" s="9"/>
      <c r="QYQ11" s="9"/>
      <c r="QYR11" s="9"/>
      <c r="QYS11" s="9"/>
      <c r="QYT11" s="9"/>
      <c r="QYU11" s="9"/>
      <c r="QYV11" s="9"/>
      <c r="QYW11" s="9"/>
      <c r="QYX11" s="9"/>
      <c r="QYY11" s="9"/>
      <c r="QYZ11" s="9"/>
      <c r="QZA11" s="9"/>
      <c r="QZB11" s="9"/>
      <c r="QZC11" s="9"/>
      <c r="QZD11" s="9"/>
      <c r="QZE11" s="9"/>
      <c r="QZF11" s="9"/>
      <c r="QZG11" s="9"/>
      <c r="QZH11" s="9"/>
      <c r="QZI11" s="9"/>
      <c r="QZJ11" s="9"/>
      <c r="QZK11" s="9"/>
      <c r="QZL11" s="9"/>
      <c r="QZM11" s="9"/>
      <c r="QZN11" s="9"/>
      <c r="QZO11" s="9"/>
      <c r="QZP11" s="9"/>
      <c r="QZQ11" s="9"/>
      <c r="QZR11" s="9"/>
      <c r="QZS11" s="9"/>
      <c r="QZT11" s="9"/>
      <c r="QZU11" s="9"/>
      <c r="QZV11" s="9"/>
      <c r="QZW11" s="9"/>
      <c r="QZX11" s="9"/>
      <c r="QZY11" s="9"/>
      <c r="QZZ11" s="9"/>
      <c r="RAA11" s="9"/>
      <c r="RAB11" s="9"/>
      <c r="RAC11" s="9"/>
      <c r="RAD11" s="9"/>
      <c r="RAE11" s="9"/>
      <c r="RAF11" s="9"/>
      <c r="RAG11" s="9"/>
      <c r="RAH11" s="9"/>
      <c r="RAI11" s="9"/>
      <c r="RAJ11" s="9"/>
      <c r="RAK11" s="9"/>
      <c r="RAL11" s="9"/>
      <c r="RAM11" s="9"/>
      <c r="RAN11" s="9"/>
      <c r="RAO11" s="9"/>
      <c r="RAP11" s="9"/>
      <c r="RAQ11" s="9"/>
      <c r="RAR11" s="9"/>
      <c r="RAS11" s="9"/>
      <c r="RAT11" s="9"/>
      <c r="RAU11" s="9"/>
      <c r="RAV11" s="9"/>
      <c r="RAW11" s="9"/>
      <c r="RAX11" s="9"/>
      <c r="RAY11" s="9"/>
      <c r="RAZ11" s="9"/>
      <c r="RBA11" s="9"/>
      <c r="RBB11" s="9"/>
      <c r="RBC11" s="9"/>
      <c r="RBD11" s="9"/>
      <c r="RBE11" s="9"/>
      <c r="RBF11" s="9"/>
      <c r="RBG11" s="9"/>
      <c r="RBH11" s="9"/>
      <c r="RBI11" s="9"/>
      <c r="RBJ11" s="9"/>
      <c r="RBK11" s="9"/>
      <c r="RBL11" s="9"/>
      <c r="RBM11" s="9"/>
      <c r="RBN11" s="9"/>
      <c r="RBO11" s="9"/>
      <c r="RBP11" s="9"/>
      <c r="RBQ11" s="9"/>
      <c r="RBR11" s="9"/>
      <c r="RBS11" s="9"/>
      <c r="RBT11" s="9"/>
      <c r="RBU11" s="9"/>
      <c r="RBV11" s="9"/>
      <c r="RBW11" s="9"/>
      <c r="RBX11" s="9"/>
      <c r="RBY11" s="9"/>
      <c r="RBZ11" s="9"/>
      <c r="RCA11" s="9"/>
      <c r="RCB11" s="9"/>
      <c r="RCC11" s="9"/>
      <c r="RCD11" s="9"/>
      <c r="RCE11" s="9"/>
      <c r="RCF11" s="9"/>
      <c r="RCG11" s="9"/>
      <c r="RCH11" s="9"/>
      <c r="RCI11" s="9"/>
      <c r="RCJ11" s="9"/>
      <c r="RCK11" s="9"/>
      <c r="RCL11" s="9"/>
      <c r="RCM11" s="9"/>
      <c r="RCN11" s="9"/>
      <c r="RCO11" s="9"/>
      <c r="RCP11" s="9"/>
      <c r="RCQ11" s="9"/>
      <c r="RCR11" s="9"/>
      <c r="RCS11" s="9"/>
      <c r="RCT11" s="9"/>
      <c r="RCU11" s="9"/>
      <c r="RCV11" s="9"/>
      <c r="RCW11" s="9"/>
      <c r="RCX11" s="9"/>
      <c r="RCY11" s="9"/>
      <c r="RCZ11" s="9"/>
      <c r="RDA11" s="9"/>
      <c r="RDB11" s="9"/>
      <c r="RDC11" s="9"/>
      <c r="RDD11" s="9"/>
      <c r="RDE11" s="9"/>
      <c r="RDF11" s="9"/>
      <c r="RDG11" s="9"/>
      <c r="RDH11" s="9"/>
      <c r="RDI11" s="9"/>
      <c r="RDJ11" s="9"/>
      <c r="RDK11" s="9"/>
      <c r="RDL11" s="9"/>
      <c r="RDM11" s="9"/>
      <c r="RDN11" s="9"/>
      <c r="RDO11" s="9"/>
      <c r="RDP11" s="9"/>
      <c r="RDQ11" s="9"/>
      <c r="RDR11" s="9"/>
      <c r="RDS11" s="9"/>
      <c r="RDT11" s="9"/>
      <c r="RDU11" s="9"/>
      <c r="RDV11" s="9"/>
      <c r="RDW11" s="9"/>
      <c r="RDX11" s="9"/>
      <c r="RDY11" s="9"/>
      <c r="RDZ11" s="9"/>
      <c r="REA11" s="9"/>
      <c r="REB11" s="9"/>
      <c r="REC11" s="9"/>
      <c r="RED11" s="9"/>
      <c r="REE11" s="9"/>
      <c r="REF11" s="9"/>
      <c r="REG11" s="9"/>
      <c r="REH11" s="9"/>
      <c r="REI11" s="9"/>
      <c r="REJ11" s="9"/>
      <c r="REK11" s="9"/>
      <c r="REL11" s="9"/>
      <c r="REM11" s="9"/>
      <c r="REN11" s="9"/>
      <c r="REO11" s="9"/>
      <c r="REP11" s="9"/>
      <c r="REQ11" s="9"/>
      <c r="RER11" s="9"/>
      <c r="RES11" s="9"/>
      <c r="RET11" s="9"/>
      <c r="REU11" s="9"/>
      <c r="REV11" s="9"/>
      <c r="REW11" s="9"/>
      <c r="REX11" s="9"/>
      <c r="REY11" s="9"/>
      <c r="REZ11" s="9"/>
      <c r="RFA11" s="9"/>
      <c r="RFB11" s="9"/>
      <c r="RFC11" s="9"/>
      <c r="RFD11" s="9"/>
      <c r="RFE11" s="9"/>
      <c r="RFF11" s="9"/>
      <c r="RFG11" s="9"/>
      <c r="RFH11" s="9"/>
      <c r="RFI11" s="9"/>
      <c r="RFJ11" s="9"/>
      <c r="RFK11" s="9"/>
      <c r="RFL11" s="9"/>
      <c r="RFM11" s="9"/>
      <c r="RFN11" s="9"/>
      <c r="RFO11" s="9"/>
      <c r="RFP11" s="9"/>
      <c r="RFQ11" s="9"/>
      <c r="RFR11" s="9"/>
      <c r="RFS11" s="9"/>
      <c r="RFT11" s="9"/>
      <c r="RFU11" s="9"/>
      <c r="RFV11" s="9"/>
      <c r="RFW11" s="9"/>
      <c r="RFX11" s="9"/>
      <c r="RFY11" s="9"/>
      <c r="RFZ11" s="9"/>
      <c r="RGA11" s="9"/>
      <c r="RGB11" s="9"/>
      <c r="RGC11" s="9"/>
      <c r="RGD11" s="9"/>
      <c r="RGE11" s="9"/>
      <c r="RGF11" s="9"/>
      <c r="RGG11" s="9"/>
      <c r="RGH11" s="9"/>
      <c r="RGI11" s="9"/>
      <c r="RGJ11" s="9"/>
      <c r="RGK11" s="9"/>
      <c r="RGL11" s="9"/>
      <c r="RGM11" s="9"/>
      <c r="RGN11" s="9"/>
      <c r="RGO11" s="9"/>
      <c r="RGP11" s="9"/>
      <c r="RGQ11" s="9"/>
      <c r="RGR11" s="9"/>
      <c r="RGS11" s="9"/>
      <c r="RGT11" s="9"/>
      <c r="RGU11" s="9"/>
      <c r="RGV11" s="9"/>
      <c r="RGW11" s="9"/>
      <c r="RGX11" s="9"/>
      <c r="RGY11" s="9"/>
      <c r="RGZ11" s="9"/>
      <c r="RHA11" s="9"/>
      <c r="RHB11" s="9"/>
      <c r="RHC11" s="9"/>
      <c r="RHD11" s="9"/>
      <c r="RHE11" s="9"/>
      <c r="RHF11" s="9"/>
      <c r="RHG11" s="9"/>
      <c r="RHH11" s="9"/>
      <c r="RHI11" s="9"/>
      <c r="RHJ11" s="9"/>
      <c r="RHK11" s="9"/>
      <c r="RHL11" s="9"/>
      <c r="RHM11" s="9"/>
      <c r="RHN11" s="9"/>
      <c r="RHO11" s="9"/>
      <c r="RHP11" s="9"/>
      <c r="RHQ11" s="9"/>
      <c r="RHR11" s="9"/>
      <c r="RHS11" s="9"/>
      <c r="RHT11" s="9"/>
      <c r="RHU11" s="9"/>
      <c r="RHV11" s="9"/>
      <c r="RHW11" s="9"/>
      <c r="RHX11" s="9"/>
      <c r="RHY11" s="9"/>
      <c r="RHZ11" s="9"/>
      <c r="RIA11" s="9"/>
      <c r="RIB11" s="9"/>
      <c r="RIC11" s="9"/>
      <c r="RID11" s="9"/>
      <c r="RIE11" s="9"/>
      <c r="RIF11" s="9"/>
      <c r="RIG11" s="9"/>
      <c r="RIH11" s="9"/>
      <c r="RII11" s="9"/>
      <c r="RIJ11" s="9"/>
      <c r="RIK11" s="9"/>
      <c r="RIL11" s="9"/>
      <c r="RIM11" s="9"/>
      <c r="RIN11" s="9"/>
      <c r="RIO11" s="9"/>
      <c r="RIP11" s="9"/>
      <c r="RIQ11" s="9"/>
      <c r="RIR11" s="9"/>
      <c r="RIS11" s="9"/>
      <c r="RIT11" s="9"/>
      <c r="RIU11" s="9"/>
      <c r="RIV11" s="9"/>
      <c r="RIW11" s="9"/>
      <c r="RIX11" s="9"/>
      <c r="RIY11" s="9"/>
      <c r="RIZ11" s="9"/>
      <c r="RJA11" s="9"/>
      <c r="RJB11" s="9"/>
      <c r="RJC11" s="9"/>
      <c r="RJD11" s="9"/>
      <c r="RJE11" s="9"/>
      <c r="RJF11" s="9"/>
      <c r="RJG11" s="9"/>
      <c r="RJH11" s="9"/>
      <c r="RJI11" s="9"/>
      <c r="RJJ11" s="9"/>
      <c r="RJK11" s="9"/>
      <c r="RJL11" s="9"/>
      <c r="RJM11" s="9"/>
      <c r="RJN11" s="9"/>
      <c r="RJO11" s="9"/>
      <c r="RJP11" s="9"/>
      <c r="RJQ11" s="9"/>
      <c r="RJR11" s="9"/>
      <c r="RJS11" s="9"/>
      <c r="RJT11" s="9"/>
      <c r="RJU11" s="9"/>
      <c r="RJV11" s="9"/>
      <c r="RJW11" s="9"/>
      <c r="RJX11" s="9"/>
      <c r="RJY11" s="9"/>
      <c r="RJZ11" s="9"/>
      <c r="RKA11" s="9"/>
      <c r="RKB11" s="9"/>
      <c r="RKC11" s="9"/>
      <c r="RKD11" s="9"/>
      <c r="RKE11" s="9"/>
      <c r="RKF11" s="9"/>
      <c r="RKG11" s="9"/>
      <c r="RKH11" s="9"/>
      <c r="RKI11" s="9"/>
      <c r="RKJ11" s="9"/>
      <c r="RKK11" s="9"/>
      <c r="RKL11" s="9"/>
      <c r="RKM11" s="9"/>
      <c r="RKN11" s="9"/>
      <c r="RKO11" s="9"/>
      <c r="RKP11" s="9"/>
      <c r="RKQ11" s="9"/>
      <c r="RKR11" s="9"/>
      <c r="RKS11" s="9"/>
      <c r="RKT11" s="9"/>
      <c r="RKU11" s="9"/>
      <c r="RKV11" s="9"/>
      <c r="RKW11" s="9"/>
      <c r="RKX11" s="9"/>
      <c r="RKY11" s="9"/>
      <c r="RKZ11" s="9"/>
      <c r="RLA11" s="9"/>
      <c r="RLB11" s="9"/>
      <c r="RLC11" s="9"/>
      <c r="RLD11" s="9"/>
      <c r="RLE11" s="9"/>
      <c r="RLF11" s="9"/>
      <c r="RLG11" s="9"/>
      <c r="RLH11" s="9"/>
      <c r="RLI11" s="9"/>
      <c r="RLJ11" s="9"/>
      <c r="RLK11" s="9"/>
      <c r="RLL11" s="9"/>
      <c r="RLM11" s="9"/>
      <c r="RLN11" s="9"/>
      <c r="RLO11" s="9"/>
      <c r="RLP11" s="9"/>
      <c r="RLQ11" s="9"/>
      <c r="RLR11" s="9"/>
      <c r="RLS11" s="9"/>
      <c r="RLT11" s="9"/>
      <c r="RLU11" s="9"/>
      <c r="RLV11" s="9"/>
      <c r="RLW11" s="9"/>
      <c r="RLX11" s="9"/>
      <c r="RLY11" s="9"/>
      <c r="RLZ11" s="9"/>
      <c r="RMA11" s="9"/>
      <c r="RMB11" s="9"/>
      <c r="RMC11" s="9"/>
      <c r="RMD11" s="9"/>
      <c r="RME11" s="9"/>
      <c r="RMF11" s="9"/>
      <c r="RMG11" s="9"/>
      <c r="RMH11" s="9"/>
      <c r="RMI11" s="9"/>
      <c r="RMJ11" s="9"/>
      <c r="RMK11" s="9"/>
      <c r="RML11" s="9"/>
      <c r="RMM11" s="9"/>
      <c r="RMN11" s="9"/>
      <c r="RMO11" s="9"/>
      <c r="RMP11" s="9"/>
      <c r="RMQ11" s="9"/>
      <c r="RMR11" s="9"/>
      <c r="RMS11" s="9"/>
      <c r="RMT11" s="9"/>
      <c r="RMU11" s="9"/>
      <c r="RMV11" s="9"/>
      <c r="RMW11" s="9"/>
      <c r="RMX11" s="9"/>
      <c r="RMY11" s="9"/>
      <c r="RMZ11" s="9"/>
      <c r="RNA11" s="9"/>
      <c r="RNB11" s="9"/>
      <c r="RNC11" s="9"/>
      <c r="RND11" s="9"/>
      <c r="RNE11" s="9"/>
      <c r="RNF11" s="9"/>
      <c r="RNG11" s="9"/>
      <c r="RNH11" s="9"/>
      <c r="RNI11" s="9"/>
      <c r="RNJ11" s="9"/>
      <c r="RNK11" s="9"/>
      <c r="RNL11" s="9"/>
      <c r="RNM11" s="9"/>
      <c r="RNN11" s="9"/>
      <c r="RNO11" s="9"/>
      <c r="RNP11" s="9"/>
      <c r="RNQ11" s="9"/>
      <c r="RNR11" s="9"/>
      <c r="RNS11" s="9"/>
      <c r="RNT11" s="9"/>
      <c r="RNU11" s="9"/>
      <c r="RNV11" s="9"/>
      <c r="RNW11" s="9"/>
      <c r="RNX11" s="9"/>
      <c r="RNY11" s="9"/>
      <c r="RNZ11" s="9"/>
      <c r="ROA11" s="9"/>
      <c r="ROB11" s="9"/>
      <c r="ROC11" s="9"/>
      <c r="ROD11" s="9"/>
      <c r="ROE11" s="9"/>
      <c r="ROF11" s="9"/>
      <c r="ROG11" s="9"/>
      <c r="ROH11" s="9"/>
      <c r="ROI11" s="9"/>
      <c r="ROJ11" s="9"/>
      <c r="ROK11" s="9"/>
      <c r="ROL11" s="9"/>
      <c r="ROM11" s="9"/>
      <c r="RON11" s="9"/>
      <c r="ROO11" s="9"/>
      <c r="ROP11" s="9"/>
      <c r="ROQ11" s="9"/>
      <c r="ROR11" s="9"/>
      <c r="ROS11" s="9"/>
      <c r="ROT11" s="9"/>
      <c r="ROU11" s="9"/>
      <c r="ROV11" s="9"/>
      <c r="ROW11" s="9"/>
      <c r="ROX11" s="9"/>
      <c r="ROY11" s="9"/>
      <c r="ROZ11" s="9"/>
      <c r="RPA11" s="9"/>
      <c r="RPB11" s="9"/>
      <c r="RPC11" s="9"/>
      <c r="RPD11" s="9"/>
      <c r="RPE11" s="9"/>
      <c r="RPF11" s="9"/>
      <c r="RPG11" s="9"/>
      <c r="RPH11" s="9"/>
      <c r="RPI11" s="9"/>
      <c r="RPJ11" s="9"/>
      <c r="RPK11" s="9"/>
      <c r="RPL11" s="9"/>
      <c r="RPM11" s="9"/>
      <c r="RPN11" s="9"/>
      <c r="RPO11" s="9"/>
      <c r="RPP11" s="9"/>
      <c r="RPQ11" s="9"/>
      <c r="RPR11" s="9"/>
      <c r="RPS11" s="9"/>
      <c r="RPT11" s="9"/>
      <c r="RPU11" s="9"/>
      <c r="RPV11" s="9"/>
      <c r="RPW11" s="9"/>
      <c r="RPX11" s="9"/>
      <c r="RPY11" s="9"/>
      <c r="RPZ11" s="9"/>
      <c r="RQA11" s="9"/>
      <c r="RQB11" s="9"/>
      <c r="RQC11" s="9"/>
      <c r="RQD11" s="9"/>
      <c r="RQE11" s="9"/>
      <c r="RQF11" s="9"/>
      <c r="RQG11" s="9"/>
      <c r="RQH11" s="9"/>
      <c r="RQI11" s="9"/>
      <c r="RQJ11" s="9"/>
      <c r="RQK11" s="9"/>
      <c r="RQL11" s="9"/>
      <c r="RQM11" s="9"/>
      <c r="RQN11" s="9"/>
      <c r="RQO11" s="9"/>
      <c r="RQP11" s="9"/>
      <c r="RQQ11" s="9"/>
      <c r="RQR11" s="9"/>
      <c r="RQS11" s="9"/>
      <c r="RQT11" s="9"/>
      <c r="RQU11" s="9"/>
      <c r="RQV11" s="9"/>
      <c r="RQW11" s="9"/>
      <c r="RQX11" s="9"/>
      <c r="RQY11" s="9"/>
      <c r="RQZ11" s="9"/>
      <c r="RRA11" s="9"/>
      <c r="RRB11" s="9"/>
      <c r="RRC11" s="9"/>
      <c r="RRD11" s="9"/>
      <c r="RRE11" s="9"/>
      <c r="RRF11" s="9"/>
      <c r="RRG11" s="9"/>
      <c r="RRH11" s="9"/>
      <c r="RRI11" s="9"/>
      <c r="RRJ11" s="9"/>
      <c r="RRK11" s="9"/>
      <c r="RRL11" s="9"/>
      <c r="RRM11" s="9"/>
      <c r="RRN11" s="9"/>
      <c r="RRO11" s="9"/>
      <c r="RRP11" s="9"/>
      <c r="RRQ11" s="9"/>
      <c r="RRR11" s="9"/>
      <c r="RRS11" s="9"/>
      <c r="RRT11" s="9"/>
      <c r="RRU11" s="9"/>
      <c r="RRV11" s="9"/>
      <c r="RRW11" s="9"/>
      <c r="RRX11" s="9"/>
      <c r="RRY11" s="9"/>
      <c r="RRZ11" s="9"/>
      <c r="RSA11" s="9"/>
      <c r="RSB11" s="9"/>
      <c r="RSC11" s="9"/>
      <c r="RSD11" s="9"/>
      <c r="RSE11" s="9"/>
      <c r="RSF11" s="9"/>
      <c r="RSG11" s="9"/>
      <c r="RSH11" s="9"/>
      <c r="RSI11" s="9"/>
      <c r="RSJ11" s="9"/>
      <c r="RSK11" s="9"/>
      <c r="RSL11" s="9"/>
      <c r="RSM11" s="9"/>
      <c r="RSN11" s="9"/>
      <c r="RSO11" s="9"/>
      <c r="RSP11" s="9"/>
      <c r="RSQ11" s="9"/>
      <c r="RSR11" s="9"/>
      <c r="RSS11" s="9"/>
      <c r="RST11" s="9"/>
      <c r="RSU11" s="9"/>
      <c r="RSV11" s="9"/>
      <c r="RSW11" s="9"/>
      <c r="RSX11" s="9"/>
      <c r="RSY11" s="9"/>
      <c r="RSZ11" s="9"/>
      <c r="RTA11" s="9"/>
      <c r="RTB11" s="9"/>
      <c r="RTC11" s="9"/>
      <c r="RTD11" s="9"/>
      <c r="RTE11" s="9"/>
      <c r="RTF11" s="9"/>
      <c r="RTG11" s="9"/>
      <c r="RTH11" s="9"/>
      <c r="RTI11" s="9"/>
      <c r="RTJ11" s="9"/>
      <c r="RTK11" s="9"/>
      <c r="RTL11" s="9"/>
      <c r="RTM11" s="9"/>
      <c r="RTN11" s="9"/>
      <c r="RTO11" s="9"/>
      <c r="RTP11" s="9"/>
      <c r="RTQ11" s="9"/>
      <c r="RTR11" s="9"/>
      <c r="RTS11" s="9"/>
      <c r="RTT11" s="9"/>
      <c r="RTU11" s="9"/>
      <c r="RTV11" s="9"/>
      <c r="RTW11" s="9"/>
      <c r="RTX11" s="9"/>
      <c r="RTY11" s="9"/>
      <c r="RTZ11" s="9"/>
      <c r="RUA11" s="9"/>
      <c r="RUB11" s="9"/>
      <c r="RUC11" s="9"/>
      <c r="RUD11" s="9"/>
      <c r="RUE11" s="9"/>
      <c r="RUF11" s="9"/>
      <c r="RUG11" s="9"/>
      <c r="RUH11" s="9"/>
      <c r="RUI11" s="9"/>
      <c r="RUJ11" s="9"/>
      <c r="RUK11" s="9"/>
      <c r="RUL11" s="9"/>
      <c r="RUM11" s="9"/>
      <c r="RUN11" s="9"/>
      <c r="RUO11" s="9"/>
      <c r="RUP11" s="9"/>
      <c r="RUQ11" s="9"/>
      <c r="RUR11" s="9"/>
      <c r="RUS11" s="9"/>
      <c r="RUT11" s="9"/>
      <c r="RUU11" s="9"/>
      <c r="RUV11" s="9"/>
      <c r="RUW11" s="9"/>
      <c r="RUX11" s="9"/>
      <c r="RUY11" s="9"/>
      <c r="RUZ11" s="9"/>
      <c r="RVA11" s="9"/>
      <c r="RVB11" s="9"/>
      <c r="RVC11" s="9"/>
      <c r="RVD11" s="9"/>
      <c r="RVE11" s="9"/>
      <c r="RVF11" s="9"/>
      <c r="RVG11" s="9"/>
      <c r="RVH11" s="9"/>
      <c r="RVI11" s="9"/>
      <c r="RVJ11" s="9"/>
      <c r="RVK11" s="9"/>
      <c r="RVL11" s="9"/>
      <c r="RVM11" s="9"/>
      <c r="RVN11" s="9"/>
      <c r="RVO11" s="9"/>
      <c r="RVP11" s="9"/>
      <c r="RVQ11" s="9"/>
      <c r="RVR11" s="9"/>
      <c r="RVS11" s="9"/>
      <c r="RVT11" s="9"/>
      <c r="RVU11" s="9"/>
      <c r="RVV11" s="9"/>
      <c r="RVW11" s="9"/>
      <c r="RVX11" s="9"/>
      <c r="RVY11" s="9"/>
      <c r="RVZ11" s="9"/>
      <c r="RWA11" s="9"/>
      <c r="RWB11" s="9"/>
      <c r="RWC11" s="9"/>
      <c r="RWD11" s="9"/>
      <c r="RWE11" s="9"/>
      <c r="RWF11" s="9"/>
      <c r="RWG11" s="9"/>
      <c r="RWH11" s="9"/>
      <c r="RWI11" s="9"/>
      <c r="RWJ11" s="9"/>
      <c r="RWK11" s="9"/>
      <c r="RWL11" s="9"/>
      <c r="RWM11" s="9"/>
      <c r="RWN11" s="9"/>
      <c r="RWO11" s="9"/>
      <c r="RWP11" s="9"/>
      <c r="RWQ11" s="9"/>
      <c r="RWR11" s="9"/>
      <c r="RWS11" s="9"/>
      <c r="RWT11" s="9"/>
      <c r="RWU11" s="9"/>
      <c r="RWV11" s="9"/>
      <c r="RWW11" s="9"/>
      <c r="RWX11" s="9"/>
      <c r="RWY11" s="9"/>
      <c r="RWZ11" s="9"/>
      <c r="RXA11" s="9"/>
      <c r="RXB11" s="9"/>
      <c r="RXC11" s="9"/>
      <c r="RXD11" s="9"/>
      <c r="RXE11" s="9"/>
      <c r="RXF11" s="9"/>
      <c r="RXG11" s="9"/>
      <c r="RXH11" s="9"/>
      <c r="RXI11" s="9"/>
      <c r="RXJ11" s="9"/>
      <c r="RXK11" s="9"/>
      <c r="RXL11" s="9"/>
      <c r="RXM11" s="9"/>
      <c r="RXN11" s="9"/>
      <c r="RXO11" s="9"/>
      <c r="RXP11" s="9"/>
      <c r="RXQ11" s="9"/>
      <c r="RXR11" s="9"/>
      <c r="RXS11" s="9"/>
      <c r="RXT11" s="9"/>
      <c r="RXU11" s="9"/>
      <c r="RXV11" s="9"/>
      <c r="RXW11" s="9"/>
      <c r="RXX11" s="9"/>
      <c r="RXY11" s="9"/>
      <c r="RXZ11" s="9"/>
      <c r="RYA11" s="9"/>
      <c r="RYB11" s="9"/>
      <c r="RYC11" s="9"/>
      <c r="RYD11" s="9"/>
      <c r="RYE11" s="9"/>
      <c r="RYF11" s="9"/>
      <c r="RYG11" s="9"/>
      <c r="RYH11" s="9"/>
      <c r="RYI11" s="9"/>
      <c r="RYJ11" s="9"/>
      <c r="RYK11" s="9"/>
      <c r="RYL11" s="9"/>
      <c r="RYM11" s="9"/>
      <c r="RYN11" s="9"/>
      <c r="RYO11" s="9"/>
      <c r="RYP11" s="9"/>
      <c r="RYQ11" s="9"/>
      <c r="RYR11" s="9"/>
      <c r="RYS11" s="9"/>
      <c r="RYT11" s="9"/>
      <c r="RYU11" s="9"/>
      <c r="RYV11" s="9"/>
      <c r="RYW11" s="9"/>
      <c r="RYX11" s="9"/>
      <c r="RYY11" s="9"/>
      <c r="RYZ11" s="9"/>
      <c r="RZA11" s="9"/>
      <c r="RZB11" s="9"/>
      <c r="RZC11" s="9"/>
      <c r="RZD11" s="9"/>
      <c r="RZE11" s="9"/>
      <c r="RZF11" s="9"/>
      <c r="RZG11" s="9"/>
      <c r="RZH11" s="9"/>
      <c r="RZI11" s="9"/>
      <c r="RZJ11" s="9"/>
      <c r="RZK11" s="9"/>
      <c r="RZL11" s="9"/>
      <c r="RZM11" s="9"/>
      <c r="RZN11" s="9"/>
      <c r="RZO11" s="9"/>
      <c r="RZP11" s="9"/>
      <c r="RZQ11" s="9"/>
      <c r="RZR11" s="9"/>
      <c r="RZS11" s="9"/>
      <c r="RZT11" s="9"/>
      <c r="RZU11" s="9"/>
      <c r="RZV11" s="9"/>
      <c r="RZW11" s="9"/>
      <c r="RZX11" s="9"/>
      <c r="RZY11" s="9"/>
      <c r="RZZ11" s="9"/>
      <c r="SAA11" s="9"/>
      <c r="SAB11" s="9"/>
      <c r="SAC11" s="9"/>
      <c r="SAD11" s="9"/>
      <c r="SAE11" s="9"/>
      <c r="SAF11" s="9"/>
      <c r="SAG11" s="9"/>
      <c r="SAH11" s="9"/>
      <c r="SAI11" s="9"/>
      <c r="SAJ11" s="9"/>
      <c r="SAK11" s="9"/>
      <c r="SAL11" s="9"/>
      <c r="SAM11" s="9"/>
      <c r="SAN11" s="9"/>
      <c r="SAO11" s="9"/>
      <c r="SAP11" s="9"/>
      <c r="SAQ11" s="9"/>
      <c r="SAR11" s="9"/>
      <c r="SAS11" s="9"/>
      <c r="SAT11" s="9"/>
      <c r="SAU11" s="9"/>
      <c r="SAV11" s="9"/>
      <c r="SAW11" s="9"/>
      <c r="SAX11" s="9"/>
      <c r="SAY11" s="9"/>
      <c r="SAZ11" s="9"/>
      <c r="SBA11" s="9"/>
      <c r="SBB11" s="9"/>
      <c r="SBC11" s="9"/>
      <c r="SBD11" s="9"/>
      <c r="SBE11" s="9"/>
      <c r="SBF11" s="9"/>
      <c r="SBG11" s="9"/>
      <c r="SBH11" s="9"/>
      <c r="SBI11" s="9"/>
      <c r="SBJ11" s="9"/>
      <c r="SBK11" s="9"/>
      <c r="SBL11" s="9"/>
      <c r="SBM11" s="9"/>
      <c r="SBN11" s="9"/>
      <c r="SBO11" s="9"/>
      <c r="SBP11" s="9"/>
      <c r="SBQ11" s="9"/>
      <c r="SBR11" s="9"/>
      <c r="SBS11" s="9"/>
      <c r="SBT11" s="9"/>
      <c r="SBU11" s="9"/>
      <c r="SBV11" s="9"/>
      <c r="SBW11" s="9"/>
      <c r="SBX11" s="9"/>
      <c r="SBY11" s="9"/>
      <c r="SBZ11" s="9"/>
      <c r="SCA11" s="9"/>
      <c r="SCB11" s="9"/>
      <c r="SCC11" s="9"/>
      <c r="SCD11" s="9"/>
      <c r="SCE11" s="9"/>
      <c r="SCF11" s="9"/>
      <c r="SCG11" s="9"/>
      <c r="SCH11" s="9"/>
      <c r="SCI11" s="9"/>
      <c r="SCJ11" s="9"/>
      <c r="SCK11" s="9"/>
      <c r="SCL11" s="9"/>
      <c r="SCM11" s="9"/>
      <c r="SCN11" s="9"/>
      <c r="SCO11" s="9"/>
      <c r="SCP11" s="9"/>
      <c r="SCQ11" s="9"/>
      <c r="SCR11" s="9"/>
      <c r="SCS11" s="9"/>
      <c r="SCT11" s="9"/>
      <c r="SCU11" s="9"/>
      <c r="SCV11" s="9"/>
      <c r="SCW11" s="9"/>
      <c r="SCX11" s="9"/>
      <c r="SCY11" s="9"/>
      <c r="SCZ11" s="9"/>
      <c r="SDA11" s="9"/>
      <c r="SDB11" s="9"/>
      <c r="SDC11" s="9"/>
      <c r="SDD11" s="9"/>
      <c r="SDE11" s="9"/>
      <c r="SDF11" s="9"/>
      <c r="SDG11" s="9"/>
      <c r="SDH11" s="9"/>
      <c r="SDI11" s="9"/>
      <c r="SDJ11" s="9"/>
      <c r="SDK11" s="9"/>
      <c r="SDL11" s="9"/>
      <c r="SDM11" s="9"/>
      <c r="SDN11" s="9"/>
      <c r="SDO11" s="9"/>
      <c r="SDP11" s="9"/>
      <c r="SDQ11" s="9"/>
      <c r="SDR11" s="9"/>
      <c r="SDS11" s="9"/>
      <c r="SDT11" s="9"/>
      <c r="SDU11" s="9"/>
      <c r="SDV11" s="9"/>
      <c r="SDW11" s="9"/>
      <c r="SDX11" s="9"/>
      <c r="SDY11" s="9"/>
      <c r="SDZ11" s="9"/>
      <c r="SEA11" s="9"/>
      <c r="SEB11" s="9"/>
      <c r="SEC11" s="9"/>
      <c r="SED11" s="9"/>
      <c r="SEE11" s="9"/>
      <c r="SEF11" s="9"/>
      <c r="SEG11" s="9"/>
      <c r="SEH11" s="9"/>
      <c r="SEI11" s="9"/>
      <c r="SEJ11" s="9"/>
      <c r="SEK11" s="9"/>
      <c r="SEL11" s="9"/>
      <c r="SEM11" s="9"/>
      <c r="SEN11" s="9"/>
      <c r="SEO11" s="9"/>
      <c r="SEP11" s="9"/>
      <c r="SEQ11" s="9"/>
      <c r="SER11" s="9"/>
      <c r="SES11" s="9"/>
      <c r="SET11" s="9"/>
      <c r="SEU11" s="9"/>
      <c r="SEV11" s="9"/>
      <c r="SEW11" s="9"/>
      <c r="SEX11" s="9"/>
      <c r="SEY11" s="9"/>
      <c r="SEZ11" s="9"/>
      <c r="SFA11" s="9"/>
      <c r="SFB11" s="9"/>
      <c r="SFC11" s="9"/>
      <c r="SFD11" s="9"/>
      <c r="SFE11" s="9"/>
      <c r="SFF11" s="9"/>
      <c r="SFG11" s="9"/>
      <c r="SFH11" s="9"/>
      <c r="SFI11" s="9"/>
      <c r="SFJ11" s="9"/>
      <c r="SFK11" s="9"/>
      <c r="SFL11" s="9"/>
      <c r="SFM11" s="9"/>
      <c r="SFN11" s="9"/>
      <c r="SFO11" s="9"/>
      <c r="SFP11" s="9"/>
      <c r="SFQ11" s="9"/>
      <c r="SFR11" s="9"/>
      <c r="SFS11" s="9"/>
      <c r="SFT11" s="9"/>
      <c r="SFU11" s="9"/>
      <c r="SFV11" s="9"/>
      <c r="SFW11" s="9"/>
      <c r="SFX11" s="9"/>
      <c r="SFY11" s="9"/>
      <c r="SFZ11" s="9"/>
      <c r="SGA11" s="9"/>
      <c r="SGB11" s="9"/>
      <c r="SGC11" s="9"/>
      <c r="SGD11" s="9"/>
      <c r="SGE11" s="9"/>
      <c r="SGF11" s="9"/>
      <c r="SGG11" s="9"/>
      <c r="SGH11" s="9"/>
      <c r="SGI11" s="9"/>
      <c r="SGJ11" s="9"/>
      <c r="SGK11" s="9"/>
      <c r="SGL11" s="9"/>
      <c r="SGM11" s="9"/>
      <c r="SGN11" s="9"/>
      <c r="SGO11" s="9"/>
      <c r="SGP11" s="9"/>
      <c r="SGQ11" s="9"/>
      <c r="SGR11" s="9"/>
      <c r="SGS11" s="9"/>
      <c r="SGT11" s="9"/>
      <c r="SGU11" s="9"/>
      <c r="SGV11" s="9"/>
      <c r="SGW11" s="9"/>
      <c r="SGX11" s="9"/>
      <c r="SGY11" s="9"/>
      <c r="SGZ11" s="9"/>
      <c r="SHA11" s="9"/>
      <c r="SHB11" s="9"/>
      <c r="SHC11" s="9"/>
      <c r="SHD11" s="9"/>
      <c r="SHE11" s="9"/>
      <c r="SHF11" s="9"/>
      <c r="SHG11" s="9"/>
      <c r="SHH11" s="9"/>
      <c r="SHI11" s="9"/>
      <c r="SHJ11" s="9"/>
      <c r="SHK11" s="9"/>
      <c r="SHL11" s="9"/>
      <c r="SHM11" s="9"/>
      <c r="SHN11" s="9"/>
      <c r="SHO11" s="9"/>
      <c r="SHP11" s="9"/>
      <c r="SHQ11" s="9"/>
      <c r="SHR11" s="9"/>
      <c r="SHS11" s="9"/>
      <c r="SHT11" s="9"/>
      <c r="SHU11" s="9"/>
      <c r="SHV11" s="9"/>
      <c r="SHW11" s="9"/>
      <c r="SHX11" s="9"/>
      <c r="SHY11" s="9"/>
      <c r="SHZ11" s="9"/>
      <c r="SIA11" s="9"/>
      <c r="SIB11" s="9"/>
      <c r="SIC11" s="9"/>
      <c r="SID11" s="9"/>
      <c r="SIE11" s="9"/>
      <c r="SIF11" s="9"/>
      <c r="SIG11" s="9"/>
      <c r="SIH11" s="9"/>
      <c r="SII11" s="9"/>
      <c r="SIJ11" s="9"/>
      <c r="SIK11" s="9"/>
      <c r="SIL11" s="9"/>
      <c r="SIM11" s="9"/>
      <c r="SIN11" s="9"/>
      <c r="SIO11" s="9"/>
      <c r="SIP11" s="9"/>
      <c r="SIQ11" s="9"/>
      <c r="SIR11" s="9"/>
      <c r="SIS11" s="9"/>
      <c r="SIT11" s="9"/>
      <c r="SIU11" s="9"/>
      <c r="SIV11" s="9"/>
      <c r="SIW11" s="9"/>
      <c r="SIX11" s="9"/>
      <c r="SIY11" s="9"/>
      <c r="SIZ11" s="9"/>
      <c r="SJA11" s="9"/>
      <c r="SJB11" s="9"/>
      <c r="SJC11" s="9"/>
      <c r="SJD11" s="9"/>
      <c r="SJE11" s="9"/>
      <c r="SJF11" s="9"/>
      <c r="SJG11" s="9"/>
      <c r="SJH11" s="9"/>
      <c r="SJI11" s="9"/>
      <c r="SJJ11" s="9"/>
      <c r="SJK11" s="9"/>
      <c r="SJL11" s="9"/>
      <c r="SJM11" s="9"/>
      <c r="SJN11" s="9"/>
      <c r="SJO11" s="9"/>
      <c r="SJP11" s="9"/>
      <c r="SJQ11" s="9"/>
      <c r="SJR11" s="9"/>
      <c r="SJS11" s="9"/>
      <c r="SJT11" s="9"/>
      <c r="SJU11" s="9"/>
      <c r="SJV11" s="9"/>
      <c r="SJW11" s="9"/>
      <c r="SJX11" s="9"/>
      <c r="SJY11" s="9"/>
      <c r="SJZ11" s="9"/>
      <c r="SKA11" s="9"/>
      <c r="SKB11" s="9"/>
      <c r="SKC11" s="9"/>
      <c r="SKD11" s="9"/>
      <c r="SKE11" s="9"/>
      <c r="SKF11" s="9"/>
      <c r="SKG11" s="9"/>
      <c r="SKH11" s="9"/>
      <c r="SKI11" s="9"/>
      <c r="SKJ11" s="9"/>
      <c r="SKK11" s="9"/>
      <c r="SKL11" s="9"/>
      <c r="SKM11" s="9"/>
      <c r="SKN11" s="9"/>
      <c r="SKO11" s="9"/>
      <c r="SKP11" s="9"/>
      <c r="SKQ11" s="9"/>
      <c r="SKR11" s="9"/>
      <c r="SKS11" s="9"/>
      <c r="SKT11" s="9"/>
      <c r="SKU11" s="9"/>
      <c r="SKV11" s="9"/>
      <c r="SKW11" s="9"/>
      <c r="SKX11" s="9"/>
      <c r="SKY11" s="9"/>
      <c r="SKZ11" s="9"/>
      <c r="SLA11" s="9"/>
      <c r="SLB11" s="9"/>
      <c r="SLC11" s="9"/>
      <c r="SLD11" s="9"/>
      <c r="SLE11" s="9"/>
      <c r="SLF11" s="9"/>
      <c r="SLG11" s="9"/>
      <c r="SLH11" s="9"/>
      <c r="SLI11" s="9"/>
      <c r="SLJ11" s="9"/>
      <c r="SLK11" s="9"/>
      <c r="SLL11" s="9"/>
      <c r="SLM11" s="9"/>
      <c r="SLN11" s="9"/>
      <c r="SLO11" s="9"/>
      <c r="SLP11" s="9"/>
      <c r="SLQ11" s="9"/>
      <c r="SLR11" s="9"/>
      <c r="SLS11" s="9"/>
      <c r="SLT11" s="9"/>
      <c r="SLU11" s="9"/>
      <c r="SLV11" s="9"/>
      <c r="SLW11" s="9"/>
      <c r="SLX11" s="9"/>
      <c r="SLY11" s="9"/>
      <c r="SLZ11" s="9"/>
      <c r="SMA11" s="9"/>
      <c r="SMB11" s="9"/>
      <c r="SMC11" s="9"/>
      <c r="SMD11" s="9"/>
      <c r="SME11" s="9"/>
      <c r="SMF11" s="9"/>
      <c r="SMG11" s="9"/>
      <c r="SMH11" s="9"/>
      <c r="SMI11" s="9"/>
      <c r="SMJ11" s="9"/>
      <c r="SMK11" s="9"/>
      <c r="SML11" s="9"/>
      <c r="SMM11" s="9"/>
      <c r="SMN11" s="9"/>
      <c r="SMO11" s="9"/>
      <c r="SMP11" s="9"/>
      <c r="SMQ11" s="9"/>
      <c r="SMR11" s="9"/>
      <c r="SMS11" s="9"/>
      <c r="SMT11" s="9"/>
      <c r="SMU11" s="9"/>
      <c r="SMV11" s="9"/>
      <c r="SMW11" s="9"/>
      <c r="SMX11" s="9"/>
      <c r="SMY11" s="9"/>
      <c r="SMZ11" s="9"/>
      <c r="SNA11" s="9"/>
      <c r="SNB11" s="9"/>
      <c r="SNC11" s="9"/>
      <c r="SND11" s="9"/>
      <c r="SNE11" s="9"/>
      <c r="SNF11" s="9"/>
      <c r="SNG11" s="9"/>
      <c r="SNH11" s="9"/>
      <c r="SNI11" s="9"/>
      <c r="SNJ11" s="9"/>
      <c r="SNK11" s="9"/>
      <c r="SNL11" s="9"/>
      <c r="SNM11" s="9"/>
      <c r="SNN11" s="9"/>
      <c r="SNO11" s="9"/>
      <c r="SNP11" s="9"/>
      <c r="SNQ11" s="9"/>
      <c r="SNR11" s="9"/>
      <c r="SNS11" s="9"/>
      <c r="SNT11" s="9"/>
      <c r="SNU11" s="9"/>
      <c r="SNV11" s="9"/>
      <c r="SNW11" s="9"/>
      <c r="SNX11" s="9"/>
      <c r="SNY11" s="9"/>
      <c r="SNZ11" s="9"/>
      <c r="SOA11" s="9"/>
      <c r="SOB11" s="9"/>
      <c r="SOC11" s="9"/>
      <c r="SOD11" s="9"/>
      <c r="SOE11" s="9"/>
      <c r="SOF11" s="9"/>
      <c r="SOG11" s="9"/>
      <c r="SOH11" s="9"/>
      <c r="SOI11" s="9"/>
      <c r="SOJ11" s="9"/>
      <c r="SOK11" s="9"/>
      <c r="SOL11" s="9"/>
      <c r="SOM11" s="9"/>
      <c r="SON11" s="9"/>
      <c r="SOO11" s="9"/>
      <c r="SOP11" s="9"/>
      <c r="SOQ11" s="9"/>
      <c r="SOR11" s="9"/>
      <c r="SOS11" s="9"/>
      <c r="SOT11" s="9"/>
      <c r="SOU11" s="9"/>
      <c r="SOV11" s="9"/>
      <c r="SOW11" s="9"/>
      <c r="SOX11" s="9"/>
      <c r="SOY11" s="9"/>
      <c r="SOZ11" s="9"/>
      <c r="SPA11" s="9"/>
      <c r="SPB11" s="9"/>
      <c r="SPC11" s="9"/>
      <c r="SPD11" s="9"/>
      <c r="SPE11" s="9"/>
      <c r="SPF11" s="9"/>
      <c r="SPG11" s="9"/>
      <c r="SPH11" s="9"/>
      <c r="SPI11" s="9"/>
      <c r="SPJ11" s="9"/>
      <c r="SPK11" s="9"/>
      <c r="SPL11" s="9"/>
      <c r="SPM11" s="9"/>
      <c r="SPN11" s="9"/>
      <c r="SPO11" s="9"/>
      <c r="SPP11" s="9"/>
      <c r="SPQ11" s="9"/>
      <c r="SPR11" s="9"/>
      <c r="SPS11" s="9"/>
      <c r="SPT11" s="9"/>
      <c r="SPU11" s="9"/>
      <c r="SPV11" s="9"/>
      <c r="SPW11" s="9"/>
      <c r="SPX11" s="9"/>
      <c r="SPY11" s="9"/>
      <c r="SPZ11" s="9"/>
      <c r="SQA11" s="9"/>
      <c r="SQB11" s="9"/>
      <c r="SQC11" s="9"/>
      <c r="SQD11" s="9"/>
      <c r="SQE11" s="9"/>
      <c r="SQF11" s="9"/>
      <c r="SQG11" s="9"/>
      <c r="SQH11" s="9"/>
      <c r="SQI11" s="9"/>
      <c r="SQJ11" s="9"/>
      <c r="SQK11" s="9"/>
      <c r="SQL11" s="9"/>
      <c r="SQM11" s="9"/>
      <c r="SQN11" s="9"/>
      <c r="SQO11" s="9"/>
      <c r="SQP11" s="9"/>
      <c r="SQQ11" s="9"/>
      <c r="SQR11" s="9"/>
      <c r="SQS11" s="9"/>
      <c r="SQT11" s="9"/>
      <c r="SQU11" s="9"/>
      <c r="SQV11" s="9"/>
      <c r="SQW11" s="9"/>
      <c r="SQX11" s="9"/>
      <c r="SQY11" s="9"/>
      <c r="SQZ11" s="9"/>
      <c r="SRA11" s="9"/>
      <c r="SRB11" s="9"/>
      <c r="SRC11" s="9"/>
      <c r="SRD11" s="9"/>
      <c r="SRE11" s="9"/>
      <c r="SRF11" s="9"/>
      <c r="SRG11" s="9"/>
      <c r="SRH11" s="9"/>
      <c r="SRI11" s="9"/>
      <c r="SRJ11" s="9"/>
      <c r="SRK11" s="9"/>
      <c r="SRL11" s="9"/>
      <c r="SRM11" s="9"/>
      <c r="SRN11" s="9"/>
      <c r="SRO11" s="9"/>
      <c r="SRP11" s="9"/>
      <c r="SRQ11" s="9"/>
      <c r="SRR11" s="9"/>
      <c r="SRS11" s="9"/>
      <c r="SRT11" s="9"/>
      <c r="SRU11" s="9"/>
      <c r="SRV11" s="9"/>
      <c r="SRW11" s="9"/>
      <c r="SRX11" s="9"/>
      <c r="SRY11" s="9"/>
      <c r="SRZ11" s="9"/>
      <c r="SSA11" s="9"/>
      <c r="SSB11" s="9"/>
      <c r="SSC11" s="9"/>
      <c r="SSD11" s="9"/>
      <c r="SSE11" s="9"/>
      <c r="SSF11" s="9"/>
      <c r="SSG11" s="9"/>
      <c r="SSH11" s="9"/>
      <c r="SSI11" s="9"/>
      <c r="SSJ11" s="9"/>
      <c r="SSK11" s="9"/>
      <c r="SSL11" s="9"/>
      <c r="SSM11" s="9"/>
      <c r="SSN11" s="9"/>
      <c r="SSO11" s="9"/>
      <c r="SSP11" s="9"/>
      <c r="SSQ11" s="9"/>
      <c r="SSR11" s="9"/>
      <c r="SSS11" s="9"/>
      <c r="SST11" s="9"/>
      <c r="SSU11" s="9"/>
      <c r="SSV11" s="9"/>
      <c r="SSW11" s="9"/>
      <c r="SSX11" s="9"/>
      <c r="SSY11" s="9"/>
      <c r="SSZ11" s="9"/>
      <c r="STA11" s="9"/>
      <c r="STB11" s="9"/>
      <c r="STC11" s="9"/>
      <c r="STD11" s="9"/>
      <c r="STE11" s="9"/>
      <c r="STF11" s="9"/>
      <c r="STG11" s="9"/>
      <c r="STH11" s="9"/>
      <c r="STI11" s="9"/>
      <c r="STJ11" s="9"/>
      <c r="STK11" s="9"/>
      <c r="STL11" s="9"/>
      <c r="STM11" s="9"/>
      <c r="STN11" s="9"/>
      <c r="STO11" s="9"/>
      <c r="STP11" s="9"/>
      <c r="STQ11" s="9"/>
      <c r="STR11" s="9"/>
      <c r="STS11" s="9"/>
      <c r="STT11" s="9"/>
      <c r="STU11" s="9"/>
      <c r="STV11" s="9"/>
      <c r="STW11" s="9"/>
      <c r="STX11" s="9"/>
      <c r="STY11" s="9"/>
      <c r="STZ11" s="9"/>
      <c r="SUA11" s="9"/>
      <c r="SUB11" s="9"/>
      <c r="SUC11" s="9"/>
      <c r="SUD11" s="9"/>
      <c r="SUE11" s="9"/>
      <c r="SUF11" s="9"/>
      <c r="SUG11" s="9"/>
      <c r="SUH11" s="9"/>
      <c r="SUI11" s="9"/>
      <c r="SUJ11" s="9"/>
      <c r="SUK11" s="9"/>
      <c r="SUL11" s="9"/>
      <c r="SUM11" s="9"/>
      <c r="SUN11" s="9"/>
      <c r="SUO11" s="9"/>
      <c r="SUP11" s="9"/>
      <c r="SUQ11" s="9"/>
      <c r="SUR11" s="9"/>
      <c r="SUS11" s="9"/>
      <c r="SUT11" s="9"/>
      <c r="SUU11" s="9"/>
      <c r="SUV11" s="9"/>
      <c r="SUW11" s="9"/>
      <c r="SUX11" s="9"/>
      <c r="SUY11" s="9"/>
      <c r="SUZ11" s="9"/>
      <c r="SVA11" s="9"/>
      <c r="SVB11" s="9"/>
      <c r="SVC11" s="9"/>
      <c r="SVD11" s="9"/>
      <c r="SVE11" s="9"/>
      <c r="SVF11" s="9"/>
      <c r="SVG11" s="9"/>
      <c r="SVH11" s="9"/>
      <c r="SVI11" s="9"/>
      <c r="SVJ11" s="9"/>
      <c r="SVK11" s="9"/>
      <c r="SVL11" s="9"/>
      <c r="SVM11" s="9"/>
      <c r="SVN11" s="9"/>
      <c r="SVO11" s="9"/>
      <c r="SVP11" s="9"/>
      <c r="SVQ11" s="9"/>
      <c r="SVR11" s="9"/>
      <c r="SVS11" s="9"/>
      <c r="SVT11" s="9"/>
      <c r="SVU11" s="9"/>
      <c r="SVV11" s="9"/>
      <c r="SVW11" s="9"/>
      <c r="SVX11" s="9"/>
      <c r="SVY11" s="9"/>
      <c r="SVZ11" s="9"/>
      <c r="SWA11" s="9"/>
      <c r="SWB11" s="9"/>
      <c r="SWC11" s="9"/>
      <c r="SWD11" s="9"/>
      <c r="SWE11" s="9"/>
      <c r="SWF11" s="9"/>
      <c r="SWG11" s="9"/>
      <c r="SWH11" s="9"/>
      <c r="SWI11" s="9"/>
      <c r="SWJ11" s="9"/>
      <c r="SWK11" s="9"/>
      <c r="SWL11" s="9"/>
      <c r="SWM11" s="9"/>
      <c r="SWN11" s="9"/>
      <c r="SWO11" s="9"/>
      <c r="SWP11" s="9"/>
      <c r="SWQ11" s="9"/>
      <c r="SWR11" s="9"/>
      <c r="SWS11" s="9"/>
      <c r="SWT11" s="9"/>
      <c r="SWU11" s="9"/>
      <c r="SWV11" s="9"/>
      <c r="SWW11" s="9"/>
      <c r="SWX11" s="9"/>
      <c r="SWY11" s="9"/>
      <c r="SWZ11" s="9"/>
      <c r="SXA11" s="9"/>
      <c r="SXB11" s="9"/>
      <c r="SXC11" s="9"/>
      <c r="SXD11" s="9"/>
      <c r="SXE11" s="9"/>
      <c r="SXF11" s="9"/>
      <c r="SXG11" s="9"/>
      <c r="SXH11" s="9"/>
      <c r="SXI11" s="9"/>
      <c r="SXJ11" s="9"/>
      <c r="SXK11" s="9"/>
      <c r="SXL11" s="9"/>
      <c r="SXM11" s="9"/>
      <c r="SXN11" s="9"/>
      <c r="SXO11" s="9"/>
      <c r="SXP11" s="9"/>
      <c r="SXQ11" s="9"/>
      <c r="SXR11" s="9"/>
      <c r="SXS11" s="9"/>
      <c r="SXT11" s="9"/>
      <c r="SXU11" s="9"/>
      <c r="SXV11" s="9"/>
      <c r="SXW11" s="9"/>
      <c r="SXX11" s="9"/>
      <c r="SXY11" s="9"/>
      <c r="SXZ11" s="9"/>
      <c r="SYA11" s="9"/>
      <c r="SYB11" s="9"/>
      <c r="SYC11" s="9"/>
      <c r="SYD11" s="9"/>
      <c r="SYE11" s="9"/>
      <c r="SYF11" s="9"/>
      <c r="SYG11" s="9"/>
      <c r="SYH11" s="9"/>
      <c r="SYI11" s="9"/>
      <c r="SYJ11" s="9"/>
      <c r="SYK11" s="9"/>
      <c r="SYL11" s="9"/>
      <c r="SYM11" s="9"/>
      <c r="SYN11" s="9"/>
      <c r="SYO11" s="9"/>
      <c r="SYP11" s="9"/>
      <c r="SYQ11" s="9"/>
      <c r="SYR11" s="9"/>
      <c r="SYS11" s="9"/>
      <c r="SYT11" s="9"/>
      <c r="SYU11" s="9"/>
      <c r="SYV11" s="9"/>
      <c r="SYW11" s="9"/>
      <c r="SYX11" s="9"/>
      <c r="SYY11" s="9"/>
      <c r="SYZ11" s="9"/>
      <c r="SZA11" s="9"/>
      <c r="SZB11" s="9"/>
      <c r="SZC11" s="9"/>
      <c r="SZD11" s="9"/>
      <c r="SZE11" s="9"/>
      <c r="SZF11" s="9"/>
      <c r="SZG11" s="9"/>
      <c r="SZH11" s="9"/>
      <c r="SZI11" s="9"/>
      <c r="SZJ11" s="9"/>
      <c r="SZK11" s="9"/>
      <c r="SZL11" s="9"/>
      <c r="SZM11" s="9"/>
      <c r="SZN11" s="9"/>
      <c r="SZO11" s="9"/>
      <c r="SZP11" s="9"/>
      <c r="SZQ11" s="9"/>
      <c r="SZR11" s="9"/>
      <c r="SZS11" s="9"/>
      <c r="SZT11" s="9"/>
      <c r="SZU11" s="9"/>
      <c r="SZV11" s="9"/>
      <c r="SZW11" s="9"/>
      <c r="SZX11" s="9"/>
      <c r="SZY11" s="9"/>
      <c r="SZZ11" s="9"/>
      <c r="TAA11" s="9"/>
      <c r="TAB11" s="9"/>
      <c r="TAC11" s="9"/>
      <c r="TAD11" s="9"/>
      <c r="TAE11" s="9"/>
      <c r="TAF11" s="9"/>
      <c r="TAG11" s="9"/>
      <c r="TAH11" s="9"/>
      <c r="TAI11" s="9"/>
      <c r="TAJ11" s="9"/>
      <c r="TAK11" s="9"/>
      <c r="TAL11" s="9"/>
      <c r="TAM11" s="9"/>
      <c r="TAN11" s="9"/>
      <c r="TAO11" s="9"/>
      <c r="TAP11" s="9"/>
      <c r="TAQ11" s="9"/>
      <c r="TAR11" s="9"/>
      <c r="TAS11" s="9"/>
      <c r="TAT11" s="9"/>
      <c r="TAU11" s="9"/>
      <c r="TAV11" s="9"/>
      <c r="TAW11" s="9"/>
      <c r="TAX11" s="9"/>
      <c r="TAY11" s="9"/>
      <c r="TAZ11" s="9"/>
      <c r="TBA11" s="9"/>
      <c r="TBB11" s="9"/>
      <c r="TBC11" s="9"/>
      <c r="TBD11" s="9"/>
      <c r="TBE11" s="9"/>
      <c r="TBF11" s="9"/>
      <c r="TBG11" s="9"/>
      <c r="TBH11" s="9"/>
      <c r="TBI11" s="9"/>
      <c r="TBJ11" s="9"/>
      <c r="TBK11" s="9"/>
      <c r="TBL11" s="9"/>
      <c r="TBM11" s="9"/>
      <c r="TBN11" s="9"/>
      <c r="TBO11" s="9"/>
      <c r="TBP11" s="9"/>
      <c r="TBQ11" s="9"/>
      <c r="TBR11" s="9"/>
      <c r="TBS11" s="9"/>
      <c r="TBT11" s="9"/>
      <c r="TBU11" s="9"/>
      <c r="TBV11" s="9"/>
      <c r="TBW11" s="9"/>
      <c r="TBX11" s="9"/>
      <c r="TBY11" s="9"/>
      <c r="TBZ11" s="9"/>
      <c r="TCA11" s="9"/>
      <c r="TCB11" s="9"/>
      <c r="TCC11" s="9"/>
      <c r="TCD11" s="9"/>
      <c r="TCE11" s="9"/>
      <c r="TCF11" s="9"/>
      <c r="TCG11" s="9"/>
      <c r="TCH11" s="9"/>
      <c r="TCI11" s="9"/>
      <c r="TCJ11" s="9"/>
      <c r="TCK11" s="9"/>
      <c r="TCL11" s="9"/>
      <c r="TCM11" s="9"/>
      <c r="TCN11" s="9"/>
      <c r="TCO11" s="9"/>
      <c r="TCP11" s="9"/>
      <c r="TCQ11" s="9"/>
      <c r="TCR11" s="9"/>
      <c r="TCS11" s="9"/>
      <c r="TCT11" s="9"/>
      <c r="TCU11" s="9"/>
      <c r="TCV11" s="9"/>
      <c r="TCW11" s="9"/>
      <c r="TCX11" s="9"/>
      <c r="TCY11" s="9"/>
      <c r="TCZ11" s="9"/>
      <c r="TDA11" s="9"/>
      <c r="TDB11" s="9"/>
      <c r="TDC11" s="9"/>
      <c r="TDD11" s="9"/>
      <c r="TDE11" s="9"/>
      <c r="TDF11" s="9"/>
      <c r="TDG11" s="9"/>
      <c r="TDH11" s="9"/>
      <c r="TDI11" s="9"/>
      <c r="TDJ11" s="9"/>
      <c r="TDK11" s="9"/>
      <c r="TDL11" s="9"/>
      <c r="TDM11" s="9"/>
      <c r="TDN11" s="9"/>
      <c r="TDO11" s="9"/>
      <c r="TDP11" s="9"/>
      <c r="TDQ11" s="9"/>
      <c r="TDR11" s="9"/>
      <c r="TDS11" s="9"/>
      <c r="TDT11" s="9"/>
      <c r="TDU11" s="9"/>
      <c r="TDV11" s="9"/>
      <c r="TDW11" s="9"/>
      <c r="TDX11" s="9"/>
      <c r="TDY11" s="9"/>
      <c r="TDZ11" s="9"/>
      <c r="TEA11" s="9"/>
      <c r="TEB11" s="9"/>
      <c r="TEC11" s="9"/>
      <c r="TED11" s="9"/>
      <c r="TEE11" s="9"/>
      <c r="TEF11" s="9"/>
      <c r="TEG11" s="9"/>
      <c r="TEH11" s="9"/>
      <c r="TEI11" s="9"/>
      <c r="TEJ11" s="9"/>
      <c r="TEK11" s="9"/>
      <c r="TEL11" s="9"/>
      <c r="TEM11" s="9"/>
      <c r="TEN11" s="9"/>
      <c r="TEO11" s="9"/>
      <c r="TEP11" s="9"/>
      <c r="TEQ11" s="9"/>
      <c r="TER11" s="9"/>
      <c r="TES11" s="9"/>
      <c r="TET11" s="9"/>
      <c r="TEU11" s="9"/>
      <c r="TEV11" s="9"/>
      <c r="TEW11" s="9"/>
      <c r="TEX11" s="9"/>
      <c r="TEY11" s="9"/>
      <c r="TEZ11" s="9"/>
      <c r="TFA11" s="9"/>
      <c r="TFB11" s="9"/>
      <c r="TFC11" s="9"/>
      <c r="TFD11" s="9"/>
      <c r="TFE11" s="9"/>
      <c r="TFF11" s="9"/>
      <c r="TFG11" s="9"/>
      <c r="TFH11" s="9"/>
      <c r="TFI11" s="9"/>
      <c r="TFJ11" s="9"/>
      <c r="TFK11" s="9"/>
      <c r="TFL11" s="9"/>
      <c r="TFM11" s="9"/>
      <c r="TFN11" s="9"/>
      <c r="TFO11" s="9"/>
      <c r="TFP11" s="9"/>
      <c r="TFQ11" s="9"/>
      <c r="TFR11" s="9"/>
      <c r="TFS11" s="9"/>
      <c r="TFT11" s="9"/>
      <c r="TFU11" s="9"/>
      <c r="TFV11" s="9"/>
      <c r="TFW11" s="9"/>
      <c r="TFX11" s="9"/>
      <c r="TFY11" s="9"/>
      <c r="TFZ11" s="9"/>
      <c r="TGA11" s="9"/>
      <c r="TGB11" s="9"/>
      <c r="TGC11" s="9"/>
      <c r="TGD11" s="9"/>
      <c r="TGE11" s="9"/>
      <c r="TGF11" s="9"/>
      <c r="TGG11" s="9"/>
      <c r="TGH11" s="9"/>
      <c r="TGI11" s="9"/>
      <c r="TGJ11" s="9"/>
      <c r="TGK11" s="9"/>
      <c r="TGL11" s="9"/>
      <c r="TGM11" s="9"/>
      <c r="TGN11" s="9"/>
      <c r="TGO11" s="9"/>
      <c r="TGP11" s="9"/>
      <c r="TGQ11" s="9"/>
      <c r="TGR11" s="9"/>
      <c r="TGS11" s="9"/>
      <c r="TGT11" s="9"/>
      <c r="TGU11" s="9"/>
      <c r="TGV11" s="9"/>
      <c r="TGW11" s="9"/>
      <c r="TGX11" s="9"/>
      <c r="TGY11" s="9"/>
      <c r="TGZ11" s="9"/>
      <c r="THA11" s="9"/>
      <c r="THB11" s="9"/>
      <c r="THC11" s="9"/>
      <c r="THD11" s="9"/>
      <c r="THE11" s="9"/>
      <c r="THF11" s="9"/>
      <c r="THG11" s="9"/>
      <c r="THH11" s="9"/>
      <c r="THI11" s="9"/>
      <c r="THJ11" s="9"/>
      <c r="THK11" s="9"/>
      <c r="THL11" s="9"/>
      <c r="THM11" s="9"/>
      <c r="THN11" s="9"/>
      <c r="THO11" s="9"/>
      <c r="THP11" s="9"/>
      <c r="THQ11" s="9"/>
      <c r="THR11" s="9"/>
      <c r="THS11" s="9"/>
      <c r="THT11" s="9"/>
      <c r="THU11" s="9"/>
      <c r="THV11" s="9"/>
      <c r="THW11" s="9"/>
      <c r="THX11" s="9"/>
      <c r="THY11" s="9"/>
      <c r="THZ11" s="9"/>
      <c r="TIA11" s="9"/>
      <c r="TIB11" s="9"/>
      <c r="TIC11" s="9"/>
      <c r="TID11" s="9"/>
      <c r="TIE11" s="9"/>
      <c r="TIF11" s="9"/>
      <c r="TIG11" s="9"/>
      <c r="TIH11" s="9"/>
      <c r="TII11" s="9"/>
      <c r="TIJ11" s="9"/>
      <c r="TIK11" s="9"/>
      <c r="TIL11" s="9"/>
      <c r="TIM11" s="9"/>
      <c r="TIN11" s="9"/>
      <c r="TIO11" s="9"/>
      <c r="TIP11" s="9"/>
      <c r="TIQ11" s="9"/>
      <c r="TIR11" s="9"/>
      <c r="TIS11" s="9"/>
      <c r="TIT11" s="9"/>
      <c r="TIU11" s="9"/>
      <c r="TIV11" s="9"/>
      <c r="TIW11" s="9"/>
      <c r="TIX11" s="9"/>
      <c r="TIY11" s="9"/>
      <c r="TIZ11" s="9"/>
      <c r="TJA11" s="9"/>
      <c r="TJB11" s="9"/>
      <c r="TJC11" s="9"/>
      <c r="TJD11" s="9"/>
      <c r="TJE11" s="9"/>
      <c r="TJF11" s="9"/>
      <c r="TJG11" s="9"/>
      <c r="TJH11" s="9"/>
      <c r="TJI11" s="9"/>
      <c r="TJJ11" s="9"/>
      <c r="TJK11" s="9"/>
      <c r="TJL11" s="9"/>
      <c r="TJM11" s="9"/>
      <c r="TJN11" s="9"/>
      <c r="TJO11" s="9"/>
      <c r="TJP11" s="9"/>
      <c r="TJQ11" s="9"/>
      <c r="TJR11" s="9"/>
      <c r="TJS11" s="9"/>
      <c r="TJT11" s="9"/>
      <c r="TJU11" s="9"/>
      <c r="TJV11" s="9"/>
      <c r="TJW11" s="9"/>
      <c r="TJX11" s="9"/>
      <c r="TJY11" s="9"/>
      <c r="TJZ11" s="9"/>
      <c r="TKA11" s="9"/>
      <c r="TKB11" s="9"/>
      <c r="TKC11" s="9"/>
      <c r="TKD11" s="9"/>
      <c r="TKE11" s="9"/>
      <c r="TKF11" s="9"/>
      <c r="TKG11" s="9"/>
      <c r="TKH11" s="9"/>
      <c r="TKI11" s="9"/>
      <c r="TKJ11" s="9"/>
      <c r="TKK11" s="9"/>
      <c r="TKL11" s="9"/>
      <c r="TKM11" s="9"/>
      <c r="TKN11" s="9"/>
      <c r="TKO11" s="9"/>
      <c r="TKP11" s="9"/>
      <c r="TKQ11" s="9"/>
      <c r="TKR11" s="9"/>
      <c r="TKS11" s="9"/>
      <c r="TKT11" s="9"/>
      <c r="TKU11" s="9"/>
      <c r="TKV11" s="9"/>
      <c r="TKW11" s="9"/>
      <c r="TKX11" s="9"/>
      <c r="TKY11" s="9"/>
      <c r="TKZ11" s="9"/>
      <c r="TLA11" s="9"/>
      <c r="TLB11" s="9"/>
      <c r="TLC11" s="9"/>
      <c r="TLD11" s="9"/>
      <c r="TLE11" s="9"/>
      <c r="TLF11" s="9"/>
      <c r="TLG11" s="9"/>
      <c r="TLH11" s="9"/>
      <c r="TLI11" s="9"/>
      <c r="TLJ11" s="9"/>
      <c r="TLK11" s="9"/>
      <c r="TLL11" s="9"/>
      <c r="TLM11" s="9"/>
      <c r="TLN11" s="9"/>
      <c r="TLO11" s="9"/>
      <c r="TLP11" s="9"/>
      <c r="TLQ11" s="9"/>
      <c r="TLR11" s="9"/>
      <c r="TLS11" s="9"/>
      <c r="TLT11" s="9"/>
      <c r="TLU11" s="9"/>
      <c r="TLV11" s="9"/>
      <c r="TLW11" s="9"/>
      <c r="TLX11" s="9"/>
      <c r="TLY11" s="9"/>
      <c r="TLZ11" s="9"/>
      <c r="TMA11" s="9"/>
      <c r="TMB11" s="9"/>
      <c r="TMC11" s="9"/>
      <c r="TMD11" s="9"/>
      <c r="TME11" s="9"/>
      <c r="TMF11" s="9"/>
      <c r="TMG11" s="9"/>
      <c r="TMH11" s="9"/>
      <c r="TMI11" s="9"/>
      <c r="TMJ11" s="9"/>
      <c r="TMK11" s="9"/>
      <c r="TML11" s="9"/>
      <c r="TMM11" s="9"/>
      <c r="TMN11" s="9"/>
      <c r="TMO11" s="9"/>
      <c r="TMP11" s="9"/>
      <c r="TMQ11" s="9"/>
      <c r="TMR11" s="9"/>
      <c r="TMS11" s="9"/>
      <c r="TMT11" s="9"/>
      <c r="TMU11" s="9"/>
      <c r="TMV11" s="9"/>
      <c r="TMW11" s="9"/>
      <c r="TMX11" s="9"/>
      <c r="TMY11" s="9"/>
      <c r="TMZ11" s="9"/>
      <c r="TNA11" s="9"/>
      <c r="TNB11" s="9"/>
      <c r="TNC11" s="9"/>
      <c r="TND11" s="9"/>
      <c r="TNE11" s="9"/>
      <c r="TNF11" s="9"/>
      <c r="TNG11" s="9"/>
      <c r="TNH11" s="9"/>
      <c r="TNI11" s="9"/>
      <c r="TNJ11" s="9"/>
      <c r="TNK11" s="9"/>
      <c r="TNL11" s="9"/>
      <c r="TNM11" s="9"/>
      <c r="TNN11" s="9"/>
      <c r="TNO11" s="9"/>
      <c r="TNP11" s="9"/>
      <c r="TNQ11" s="9"/>
      <c r="TNR11" s="9"/>
      <c r="TNS11" s="9"/>
      <c r="TNT11" s="9"/>
      <c r="TNU11" s="9"/>
      <c r="TNV11" s="9"/>
      <c r="TNW11" s="9"/>
      <c r="TNX11" s="9"/>
      <c r="TNY11" s="9"/>
      <c r="TNZ11" s="9"/>
      <c r="TOA11" s="9"/>
      <c r="TOB11" s="9"/>
      <c r="TOC11" s="9"/>
      <c r="TOD11" s="9"/>
      <c r="TOE11" s="9"/>
      <c r="TOF11" s="9"/>
      <c r="TOG11" s="9"/>
      <c r="TOH11" s="9"/>
      <c r="TOI11" s="9"/>
      <c r="TOJ11" s="9"/>
      <c r="TOK11" s="9"/>
      <c r="TOL11" s="9"/>
      <c r="TOM11" s="9"/>
      <c r="TON11" s="9"/>
      <c r="TOO11" s="9"/>
      <c r="TOP11" s="9"/>
      <c r="TOQ11" s="9"/>
      <c r="TOR11" s="9"/>
      <c r="TOS11" s="9"/>
      <c r="TOT11" s="9"/>
      <c r="TOU11" s="9"/>
      <c r="TOV11" s="9"/>
      <c r="TOW11" s="9"/>
      <c r="TOX11" s="9"/>
      <c r="TOY11" s="9"/>
      <c r="TOZ11" s="9"/>
      <c r="TPA11" s="9"/>
      <c r="TPB11" s="9"/>
      <c r="TPC11" s="9"/>
      <c r="TPD11" s="9"/>
      <c r="TPE11" s="9"/>
      <c r="TPF11" s="9"/>
      <c r="TPG11" s="9"/>
      <c r="TPH11" s="9"/>
      <c r="TPI11" s="9"/>
      <c r="TPJ11" s="9"/>
      <c r="TPK11" s="9"/>
      <c r="TPL11" s="9"/>
      <c r="TPM11" s="9"/>
      <c r="TPN11" s="9"/>
      <c r="TPO11" s="9"/>
      <c r="TPP11" s="9"/>
      <c r="TPQ11" s="9"/>
      <c r="TPR11" s="9"/>
      <c r="TPS11" s="9"/>
      <c r="TPT11" s="9"/>
      <c r="TPU11" s="9"/>
      <c r="TPV11" s="9"/>
      <c r="TPW11" s="9"/>
      <c r="TPX11" s="9"/>
      <c r="TPY11" s="9"/>
      <c r="TPZ11" s="9"/>
      <c r="TQA11" s="9"/>
      <c r="TQB11" s="9"/>
      <c r="TQC11" s="9"/>
      <c r="TQD11" s="9"/>
      <c r="TQE11" s="9"/>
      <c r="TQF11" s="9"/>
      <c r="TQG11" s="9"/>
      <c r="TQH11" s="9"/>
      <c r="TQI11" s="9"/>
      <c r="TQJ11" s="9"/>
      <c r="TQK11" s="9"/>
      <c r="TQL11" s="9"/>
      <c r="TQM11" s="9"/>
      <c r="TQN11" s="9"/>
      <c r="TQO11" s="9"/>
      <c r="TQP11" s="9"/>
      <c r="TQQ11" s="9"/>
      <c r="TQR11" s="9"/>
      <c r="TQS11" s="9"/>
      <c r="TQT11" s="9"/>
      <c r="TQU11" s="9"/>
      <c r="TQV11" s="9"/>
      <c r="TQW11" s="9"/>
      <c r="TQX11" s="9"/>
      <c r="TQY11" s="9"/>
      <c r="TQZ11" s="9"/>
      <c r="TRA11" s="9"/>
      <c r="TRB11" s="9"/>
      <c r="TRC11" s="9"/>
      <c r="TRD11" s="9"/>
      <c r="TRE11" s="9"/>
      <c r="TRF11" s="9"/>
      <c r="TRG11" s="9"/>
      <c r="TRH11" s="9"/>
      <c r="TRI11" s="9"/>
      <c r="TRJ11" s="9"/>
      <c r="TRK11" s="9"/>
      <c r="TRL11" s="9"/>
      <c r="TRM11" s="9"/>
      <c r="TRN11" s="9"/>
      <c r="TRO11" s="9"/>
      <c r="TRP11" s="9"/>
      <c r="TRQ11" s="9"/>
      <c r="TRR11" s="9"/>
      <c r="TRS11" s="9"/>
      <c r="TRT11" s="9"/>
      <c r="TRU11" s="9"/>
      <c r="TRV11" s="9"/>
      <c r="TRW11" s="9"/>
      <c r="TRX11" s="9"/>
      <c r="TRY11" s="9"/>
      <c r="TRZ11" s="9"/>
      <c r="TSA11" s="9"/>
      <c r="TSB11" s="9"/>
      <c r="TSC11" s="9"/>
      <c r="TSD11" s="9"/>
      <c r="TSE11" s="9"/>
      <c r="TSF11" s="9"/>
      <c r="TSG11" s="9"/>
      <c r="TSH11" s="9"/>
      <c r="TSI11" s="9"/>
      <c r="TSJ11" s="9"/>
      <c r="TSK11" s="9"/>
      <c r="TSL11" s="9"/>
      <c r="TSM11" s="9"/>
      <c r="TSN11" s="9"/>
      <c r="TSO11" s="9"/>
      <c r="TSP11" s="9"/>
      <c r="TSQ11" s="9"/>
      <c r="TSR11" s="9"/>
      <c r="TSS11" s="9"/>
      <c r="TST11" s="9"/>
      <c r="TSU11" s="9"/>
      <c r="TSV11" s="9"/>
      <c r="TSW11" s="9"/>
      <c r="TSX11" s="9"/>
      <c r="TSY11" s="9"/>
      <c r="TSZ11" s="9"/>
      <c r="TTA11" s="9"/>
      <c r="TTB11" s="9"/>
      <c r="TTC11" s="9"/>
      <c r="TTD11" s="9"/>
      <c r="TTE11" s="9"/>
      <c r="TTF11" s="9"/>
      <c r="TTG11" s="9"/>
      <c r="TTH11" s="9"/>
      <c r="TTI11" s="9"/>
      <c r="TTJ11" s="9"/>
      <c r="TTK11" s="9"/>
      <c r="TTL11" s="9"/>
      <c r="TTM11" s="9"/>
      <c r="TTN11" s="9"/>
      <c r="TTO11" s="9"/>
      <c r="TTP11" s="9"/>
      <c r="TTQ11" s="9"/>
      <c r="TTR11" s="9"/>
      <c r="TTS11" s="9"/>
      <c r="TTT11" s="9"/>
      <c r="TTU11" s="9"/>
      <c r="TTV11" s="9"/>
      <c r="TTW11" s="9"/>
      <c r="TTX11" s="9"/>
      <c r="TTY11" s="9"/>
      <c r="TTZ11" s="9"/>
      <c r="TUA11" s="9"/>
      <c r="TUB11" s="9"/>
      <c r="TUC11" s="9"/>
      <c r="TUD11" s="9"/>
      <c r="TUE11" s="9"/>
      <c r="TUF11" s="9"/>
      <c r="TUG11" s="9"/>
      <c r="TUH11" s="9"/>
      <c r="TUI11" s="9"/>
      <c r="TUJ11" s="9"/>
      <c r="TUK11" s="9"/>
      <c r="TUL11" s="9"/>
      <c r="TUM11" s="9"/>
      <c r="TUN11" s="9"/>
      <c r="TUO11" s="9"/>
      <c r="TUP11" s="9"/>
      <c r="TUQ11" s="9"/>
      <c r="TUR11" s="9"/>
      <c r="TUS11" s="9"/>
      <c r="TUT11" s="9"/>
      <c r="TUU11" s="9"/>
      <c r="TUV11" s="9"/>
      <c r="TUW11" s="9"/>
      <c r="TUX11" s="9"/>
      <c r="TUY11" s="9"/>
      <c r="TUZ11" s="9"/>
      <c r="TVA11" s="9"/>
      <c r="TVB11" s="9"/>
      <c r="TVC11" s="9"/>
      <c r="TVD11" s="9"/>
      <c r="TVE11" s="9"/>
      <c r="TVF11" s="9"/>
      <c r="TVG11" s="9"/>
      <c r="TVH11" s="9"/>
      <c r="TVI11" s="9"/>
      <c r="TVJ11" s="9"/>
      <c r="TVK11" s="9"/>
      <c r="TVL11" s="9"/>
      <c r="TVM11" s="9"/>
      <c r="TVN11" s="9"/>
      <c r="TVO11" s="9"/>
      <c r="TVP11" s="9"/>
      <c r="TVQ11" s="9"/>
      <c r="TVR11" s="9"/>
      <c r="TVS11" s="9"/>
      <c r="TVT11" s="9"/>
      <c r="TVU11" s="9"/>
      <c r="TVV11" s="9"/>
      <c r="TVW11" s="9"/>
      <c r="TVX11" s="9"/>
      <c r="TVY11" s="9"/>
      <c r="TVZ11" s="9"/>
      <c r="TWA11" s="9"/>
      <c r="TWB11" s="9"/>
      <c r="TWC11" s="9"/>
      <c r="TWD11" s="9"/>
      <c r="TWE11" s="9"/>
      <c r="TWF11" s="9"/>
      <c r="TWG11" s="9"/>
      <c r="TWH11" s="9"/>
      <c r="TWI11" s="9"/>
      <c r="TWJ11" s="9"/>
      <c r="TWK11" s="9"/>
      <c r="TWL11" s="9"/>
      <c r="TWM11" s="9"/>
      <c r="TWN11" s="9"/>
      <c r="TWO11" s="9"/>
      <c r="TWP11" s="9"/>
      <c r="TWQ11" s="9"/>
      <c r="TWR11" s="9"/>
      <c r="TWS11" s="9"/>
      <c r="TWT11" s="9"/>
      <c r="TWU11" s="9"/>
      <c r="TWV11" s="9"/>
      <c r="TWW11" s="9"/>
      <c r="TWX11" s="9"/>
      <c r="TWY11" s="9"/>
      <c r="TWZ11" s="9"/>
      <c r="TXA11" s="9"/>
      <c r="TXB11" s="9"/>
      <c r="TXC11" s="9"/>
      <c r="TXD11" s="9"/>
      <c r="TXE11" s="9"/>
      <c r="TXF11" s="9"/>
      <c r="TXG11" s="9"/>
      <c r="TXH11" s="9"/>
      <c r="TXI11" s="9"/>
      <c r="TXJ11" s="9"/>
      <c r="TXK11" s="9"/>
      <c r="TXL11" s="9"/>
      <c r="TXM11" s="9"/>
      <c r="TXN11" s="9"/>
      <c r="TXO11" s="9"/>
      <c r="TXP11" s="9"/>
      <c r="TXQ11" s="9"/>
      <c r="TXR11" s="9"/>
      <c r="TXS11" s="9"/>
      <c r="TXT11" s="9"/>
      <c r="TXU11" s="9"/>
      <c r="TXV11" s="9"/>
      <c r="TXW11" s="9"/>
      <c r="TXX11" s="9"/>
      <c r="TXY11" s="9"/>
      <c r="TXZ11" s="9"/>
      <c r="TYA11" s="9"/>
      <c r="TYB11" s="9"/>
      <c r="TYC11" s="9"/>
      <c r="TYD11" s="9"/>
      <c r="TYE11" s="9"/>
      <c r="TYF11" s="9"/>
      <c r="TYG11" s="9"/>
      <c r="TYH11" s="9"/>
      <c r="TYI11" s="9"/>
      <c r="TYJ11" s="9"/>
      <c r="TYK11" s="9"/>
      <c r="TYL11" s="9"/>
      <c r="TYM11" s="9"/>
      <c r="TYN11" s="9"/>
      <c r="TYO11" s="9"/>
      <c r="TYP11" s="9"/>
      <c r="TYQ11" s="9"/>
      <c r="TYR11" s="9"/>
      <c r="TYS11" s="9"/>
      <c r="TYT11" s="9"/>
      <c r="TYU11" s="9"/>
      <c r="TYV11" s="9"/>
      <c r="TYW11" s="9"/>
      <c r="TYX11" s="9"/>
      <c r="TYY11" s="9"/>
      <c r="TYZ11" s="9"/>
      <c r="TZA11" s="9"/>
      <c r="TZB11" s="9"/>
      <c r="TZC11" s="9"/>
      <c r="TZD11" s="9"/>
      <c r="TZE11" s="9"/>
      <c r="TZF11" s="9"/>
      <c r="TZG11" s="9"/>
      <c r="TZH11" s="9"/>
      <c r="TZI11" s="9"/>
      <c r="TZJ11" s="9"/>
      <c r="TZK11" s="9"/>
      <c r="TZL11" s="9"/>
      <c r="TZM11" s="9"/>
      <c r="TZN11" s="9"/>
      <c r="TZO11" s="9"/>
      <c r="TZP11" s="9"/>
      <c r="TZQ11" s="9"/>
      <c r="TZR11" s="9"/>
      <c r="TZS11" s="9"/>
      <c r="TZT11" s="9"/>
      <c r="TZU11" s="9"/>
      <c r="TZV11" s="9"/>
      <c r="TZW11" s="9"/>
      <c r="TZX11" s="9"/>
      <c r="TZY11" s="9"/>
      <c r="TZZ11" s="9"/>
      <c r="UAA11" s="9"/>
      <c r="UAB11" s="9"/>
      <c r="UAC11" s="9"/>
      <c r="UAD11" s="9"/>
      <c r="UAE11" s="9"/>
      <c r="UAF11" s="9"/>
      <c r="UAG11" s="9"/>
      <c r="UAH11" s="9"/>
      <c r="UAI11" s="9"/>
      <c r="UAJ11" s="9"/>
      <c r="UAK11" s="9"/>
      <c r="UAL11" s="9"/>
      <c r="UAM11" s="9"/>
      <c r="UAN11" s="9"/>
      <c r="UAO11" s="9"/>
      <c r="UAP11" s="9"/>
      <c r="UAQ11" s="9"/>
      <c r="UAR11" s="9"/>
      <c r="UAS11" s="9"/>
      <c r="UAT11" s="9"/>
      <c r="UAU11" s="9"/>
      <c r="UAV11" s="9"/>
      <c r="UAW11" s="9"/>
      <c r="UAX11" s="9"/>
      <c r="UAY11" s="9"/>
      <c r="UAZ11" s="9"/>
      <c r="UBA11" s="9"/>
      <c r="UBB11" s="9"/>
      <c r="UBC11" s="9"/>
      <c r="UBD11" s="9"/>
      <c r="UBE11" s="9"/>
      <c r="UBF11" s="9"/>
      <c r="UBG11" s="9"/>
      <c r="UBH11" s="9"/>
      <c r="UBI11" s="9"/>
      <c r="UBJ11" s="9"/>
      <c r="UBK11" s="9"/>
      <c r="UBL11" s="9"/>
      <c r="UBM11" s="9"/>
      <c r="UBN11" s="9"/>
      <c r="UBO11" s="9"/>
      <c r="UBP11" s="9"/>
      <c r="UBQ11" s="9"/>
      <c r="UBR11" s="9"/>
      <c r="UBS11" s="9"/>
      <c r="UBT11" s="9"/>
      <c r="UBU11" s="9"/>
      <c r="UBV11" s="9"/>
      <c r="UBW11" s="9"/>
      <c r="UBX11" s="9"/>
      <c r="UBY11" s="9"/>
      <c r="UBZ11" s="9"/>
      <c r="UCA11" s="9"/>
      <c r="UCB11" s="9"/>
      <c r="UCC11" s="9"/>
      <c r="UCD11" s="9"/>
      <c r="UCE11" s="9"/>
      <c r="UCF11" s="9"/>
      <c r="UCG11" s="9"/>
      <c r="UCH11" s="9"/>
      <c r="UCI11" s="9"/>
      <c r="UCJ11" s="9"/>
      <c r="UCK11" s="9"/>
      <c r="UCL11" s="9"/>
      <c r="UCM11" s="9"/>
      <c r="UCN11" s="9"/>
      <c r="UCO11" s="9"/>
      <c r="UCP11" s="9"/>
      <c r="UCQ11" s="9"/>
      <c r="UCR11" s="9"/>
      <c r="UCS11" s="9"/>
      <c r="UCT11" s="9"/>
      <c r="UCU11" s="9"/>
      <c r="UCV11" s="9"/>
      <c r="UCW11" s="9"/>
      <c r="UCX11" s="9"/>
      <c r="UCY11" s="9"/>
      <c r="UCZ11" s="9"/>
      <c r="UDA11" s="9"/>
      <c r="UDB11" s="9"/>
      <c r="UDC11" s="9"/>
      <c r="UDD11" s="9"/>
      <c r="UDE11" s="9"/>
      <c r="UDF11" s="9"/>
      <c r="UDG11" s="9"/>
      <c r="UDH11" s="9"/>
      <c r="UDI11" s="9"/>
      <c r="UDJ11" s="9"/>
      <c r="UDK11" s="9"/>
      <c r="UDL11" s="9"/>
      <c r="UDM11" s="9"/>
      <c r="UDN11" s="9"/>
      <c r="UDO11" s="9"/>
      <c r="UDP11" s="9"/>
      <c r="UDQ11" s="9"/>
      <c r="UDR11" s="9"/>
      <c r="UDS11" s="9"/>
      <c r="UDT11" s="9"/>
      <c r="UDU11" s="9"/>
      <c r="UDV11" s="9"/>
      <c r="UDW11" s="9"/>
      <c r="UDX11" s="9"/>
      <c r="UDY11" s="9"/>
      <c r="UDZ11" s="9"/>
      <c r="UEA11" s="9"/>
      <c r="UEB11" s="9"/>
      <c r="UEC11" s="9"/>
      <c r="UED11" s="9"/>
      <c r="UEE11" s="9"/>
      <c r="UEF11" s="9"/>
      <c r="UEG11" s="9"/>
      <c r="UEH11" s="9"/>
      <c r="UEI11" s="9"/>
      <c r="UEJ11" s="9"/>
      <c r="UEK11" s="9"/>
      <c r="UEL11" s="9"/>
      <c r="UEM11" s="9"/>
      <c r="UEN11" s="9"/>
      <c r="UEO11" s="9"/>
      <c r="UEP11" s="9"/>
      <c r="UEQ11" s="9"/>
      <c r="UER11" s="9"/>
      <c r="UES11" s="9"/>
      <c r="UET11" s="9"/>
      <c r="UEU11" s="9"/>
      <c r="UEV11" s="9"/>
      <c r="UEW11" s="9"/>
      <c r="UEX11" s="9"/>
      <c r="UEY11" s="9"/>
      <c r="UEZ11" s="9"/>
      <c r="UFA11" s="9"/>
      <c r="UFB11" s="9"/>
      <c r="UFC11" s="9"/>
      <c r="UFD11" s="9"/>
      <c r="UFE11" s="9"/>
      <c r="UFF11" s="9"/>
      <c r="UFG11" s="9"/>
      <c r="UFH11" s="9"/>
      <c r="UFI11" s="9"/>
      <c r="UFJ11" s="9"/>
      <c r="UFK11" s="9"/>
      <c r="UFL11" s="9"/>
      <c r="UFM11" s="9"/>
      <c r="UFN11" s="9"/>
      <c r="UFO11" s="9"/>
      <c r="UFP11" s="9"/>
      <c r="UFQ11" s="9"/>
      <c r="UFR11" s="9"/>
      <c r="UFS11" s="9"/>
      <c r="UFT11" s="9"/>
      <c r="UFU11" s="9"/>
      <c r="UFV11" s="9"/>
      <c r="UFW11" s="9"/>
      <c r="UFX11" s="9"/>
      <c r="UFY11" s="9"/>
      <c r="UFZ11" s="9"/>
      <c r="UGA11" s="9"/>
      <c r="UGB11" s="9"/>
      <c r="UGC11" s="9"/>
      <c r="UGD11" s="9"/>
      <c r="UGE11" s="9"/>
      <c r="UGF11" s="9"/>
      <c r="UGG11" s="9"/>
      <c r="UGH11" s="9"/>
      <c r="UGI11" s="9"/>
      <c r="UGJ11" s="9"/>
      <c r="UGK11" s="9"/>
      <c r="UGL11" s="9"/>
      <c r="UGM11" s="9"/>
      <c r="UGN11" s="9"/>
      <c r="UGO11" s="9"/>
      <c r="UGP11" s="9"/>
      <c r="UGQ11" s="9"/>
      <c r="UGR11" s="9"/>
      <c r="UGS11" s="9"/>
      <c r="UGT11" s="9"/>
      <c r="UGU11" s="9"/>
      <c r="UGV11" s="9"/>
      <c r="UGW11" s="9"/>
      <c r="UGX11" s="9"/>
      <c r="UGY11" s="9"/>
      <c r="UGZ11" s="9"/>
      <c r="UHA11" s="9"/>
      <c r="UHB11" s="9"/>
      <c r="UHC11" s="9"/>
      <c r="UHD11" s="9"/>
      <c r="UHE11" s="9"/>
      <c r="UHF11" s="9"/>
      <c r="UHG11" s="9"/>
      <c r="UHH11" s="9"/>
      <c r="UHI11" s="9"/>
      <c r="UHJ11" s="9"/>
      <c r="UHK11" s="9"/>
      <c r="UHL11" s="9"/>
      <c r="UHM11" s="9"/>
      <c r="UHN11" s="9"/>
      <c r="UHO11" s="9"/>
      <c r="UHP11" s="9"/>
      <c r="UHQ11" s="9"/>
      <c r="UHR11" s="9"/>
      <c r="UHS11" s="9"/>
      <c r="UHT11" s="9"/>
      <c r="UHU11" s="9"/>
      <c r="UHV11" s="9"/>
      <c r="UHW11" s="9"/>
      <c r="UHX11" s="9"/>
      <c r="UHY11" s="9"/>
      <c r="UHZ11" s="9"/>
      <c r="UIA11" s="9"/>
      <c r="UIB11" s="9"/>
      <c r="UIC11" s="9"/>
      <c r="UID11" s="9"/>
      <c r="UIE11" s="9"/>
      <c r="UIF11" s="9"/>
      <c r="UIG11" s="9"/>
      <c r="UIH11" s="9"/>
      <c r="UII11" s="9"/>
      <c r="UIJ11" s="9"/>
      <c r="UIK11" s="9"/>
      <c r="UIL11" s="9"/>
      <c r="UIM11" s="9"/>
      <c r="UIN11" s="9"/>
      <c r="UIO11" s="9"/>
      <c r="UIP11" s="9"/>
      <c r="UIQ11" s="9"/>
      <c r="UIR11" s="9"/>
      <c r="UIS11" s="9"/>
      <c r="UIT11" s="9"/>
      <c r="UIU11" s="9"/>
      <c r="UIV11" s="9"/>
      <c r="UIW11" s="9"/>
      <c r="UIX11" s="9"/>
      <c r="UIY11" s="9"/>
      <c r="UIZ11" s="9"/>
      <c r="UJA11" s="9"/>
      <c r="UJB11" s="9"/>
      <c r="UJC11" s="9"/>
      <c r="UJD11" s="9"/>
      <c r="UJE11" s="9"/>
      <c r="UJF11" s="9"/>
      <c r="UJG11" s="9"/>
      <c r="UJH11" s="9"/>
      <c r="UJI11" s="9"/>
      <c r="UJJ11" s="9"/>
      <c r="UJK11" s="9"/>
      <c r="UJL11" s="9"/>
      <c r="UJM11" s="9"/>
      <c r="UJN11" s="9"/>
      <c r="UJO11" s="9"/>
      <c r="UJP11" s="9"/>
      <c r="UJQ11" s="9"/>
      <c r="UJR11" s="9"/>
      <c r="UJS11" s="9"/>
      <c r="UJT11" s="9"/>
      <c r="UJU11" s="9"/>
      <c r="UJV11" s="9"/>
      <c r="UJW11" s="9"/>
      <c r="UJX11" s="9"/>
      <c r="UJY11" s="9"/>
      <c r="UJZ11" s="9"/>
      <c r="UKA11" s="9"/>
      <c r="UKB11" s="9"/>
      <c r="UKC11" s="9"/>
      <c r="UKD11" s="9"/>
      <c r="UKE11" s="9"/>
      <c r="UKF11" s="9"/>
      <c r="UKG11" s="9"/>
      <c r="UKH11" s="9"/>
      <c r="UKI11" s="9"/>
      <c r="UKJ11" s="9"/>
      <c r="UKK11" s="9"/>
      <c r="UKL11" s="9"/>
      <c r="UKM11" s="9"/>
      <c r="UKN11" s="9"/>
      <c r="UKO11" s="9"/>
      <c r="UKP11" s="9"/>
      <c r="UKQ11" s="9"/>
      <c r="UKR11" s="9"/>
      <c r="UKS11" s="9"/>
      <c r="UKT11" s="9"/>
      <c r="UKU11" s="9"/>
      <c r="UKV11" s="9"/>
      <c r="UKW11" s="9"/>
      <c r="UKX11" s="9"/>
      <c r="UKY11" s="9"/>
      <c r="UKZ11" s="9"/>
      <c r="ULA11" s="9"/>
      <c r="ULB11" s="9"/>
      <c r="ULC11" s="9"/>
      <c r="ULD11" s="9"/>
      <c r="ULE11" s="9"/>
      <c r="ULF11" s="9"/>
      <c r="ULG11" s="9"/>
      <c r="ULH11" s="9"/>
      <c r="ULI11" s="9"/>
      <c r="ULJ11" s="9"/>
      <c r="ULK11" s="9"/>
      <c r="ULL11" s="9"/>
      <c r="ULM11" s="9"/>
      <c r="ULN11" s="9"/>
      <c r="ULO11" s="9"/>
      <c r="ULP11" s="9"/>
      <c r="ULQ11" s="9"/>
      <c r="ULR11" s="9"/>
      <c r="ULS11" s="9"/>
      <c r="ULT11" s="9"/>
      <c r="ULU11" s="9"/>
      <c r="ULV11" s="9"/>
      <c r="ULW11" s="9"/>
      <c r="ULX11" s="9"/>
      <c r="ULY11" s="9"/>
      <c r="ULZ11" s="9"/>
      <c r="UMA11" s="9"/>
      <c r="UMB11" s="9"/>
      <c r="UMC11" s="9"/>
      <c r="UMD11" s="9"/>
      <c r="UME11" s="9"/>
      <c r="UMF11" s="9"/>
      <c r="UMG11" s="9"/>
      <c r="UMH11" s="9"/>
      <c r="UMI11" s="9"/>
      <c r="UMJ11" s="9"/>
      <c r="UMK11" s="9"/>
      <c r="UML11" s="9"/>
      <c r="UMM11" s="9"/>
      <c r="UMN11" s="9"/>
      <c r="UMO11" s="9"/>
      <c r="UMP11" s="9"/>
      <c r="UMQ11" s="9"/>
      <c r="UMR11" s="9"/>
      <c r="UMS11" s="9"/>
      <c r="UMT11" s="9"/>
      <c r="UMU11" s="9"/>
      <c r="UMV11" s="9"/>
      <c r="UMW11" s="9"/>
      <c r="UMX11" s="9"/>
      <c r="UMY11" s="9"/>
      <c r="UMZ11" s="9"/>
      <c r="UNA11" s="9"/>
      <c r="UNB11" s="9"/>
      <c r="UNC11" s="9"/>
      <c r="UND11" s="9"/>
      <c r="UNE11" s="9"/>
      <c r="UNF11" s="9"/>
      <c r="UNG11" s="9"/>
      <c r="UNH11" s="9"/>
      <c r="UNI11" s="9"/>
      <c r="UNJ11" s="9"/>
      <c r="UNK11" s="9"/>
      <c r="UNL11" s="9"/>
      <c r="UNM11" s="9"/>
      <c r="UNN11" s="9"/>
      <c r="UNO11" s="9"/>
      <c r="UNP11" s="9"/>
      <c r="UNQ11" s="9"/>
      <c r="UNR11" s="9"/>
      <c r="UNS11" s="9"/>
      <c r="UNT11" s="9"/>
      <c r="UNU11" s="9"/>
      <c r="UNV11" s="9"/>
      <c r="UNW11" s="9"/>
      <c r="UNX11" s="9"/>
      <c r="UNY11" s="9"/>
      <c r="UNZ11" s="9"/>
      <c r="UOA11" s="9"/>
      <c r="UOB11" s="9"/>
      <c r="UOC11" s="9"/>
      <c r="UOD11" s="9"/>
      <c r="UOE11" s="9"/>
      <c r="UOF11" s="9"/>
      <c r="UOG11" s="9"/>
      <c r="UOH11" s="9"/>
      <c r="UOI11" s="9"/>
      <c r="UOJ11" s="9"/>
      <c r="UOK11" s="9"/>
      <c r="UOL11" s="9"/>
      <c r="UOM11" s="9"/>
      <c r="UON11" s="9"/>
      <c r="UOO11" s="9"/>
      <c r="UOP11" s="9"/>
      <c r="UOQ11" s="9"/>
      <c r="UOR11" s="9"/>
      <c r="UOS11" s="9"/>
      <c r="UOT11" s="9"/>
      <c r="UOU11" s="9"/>
      <c r="UOV11" s="9"/>
      <c r="UOW11" s="9"/>
      <c r="UOX11" s="9"/>
      <c r="UOY11" s="9"/>
      <c r="UOZ11" s="9"/>
      <c r="UPA11" s="9"/>
      <c r="UPB11" s="9"/>
      <c r="UPC11" s="9"/>
      <c r="UPD11" s="9"/>
      <c r="UPE11" s="9"/>
      <c r="UPF11" s="9"/>
      <c r="UPG11" s="9"/>
      <c r="UPH11" s="9"/>
      <c r="UPI11" s="9"/>
      <c r="UPJ11" s="9"/>
      <c r="UPK11" s="9"/>
      <c r="UPL11" s="9"/>
      <c r="UPM11" s="9"/>
      <c r="UPN11" s="9"/>
      <c r="UPO11" s="9"/>
      <c r="UPP11" s="9"/>
      <c r="UPQ11" s="9"/>
      <c r="UPR11" s="9"/>
      <c r="UPS11" s="9"/>
      <c r="UPT11" s="9"/>
      <c r="UPU11" s="9"/>
      <c r="UPV11" s="9"/>
      <c r="UPW11" s="9"/>
      <c r="UPX11" s="9"/>
      <c r="UPY11" s="9"/>
      <c r="UPZ11" s="9"/>
      <c r="UQA11" s="9"/>
      <c r="UQB11" s="9"/>
      <c r="UQC11" s="9"/>
      <c r="UQD11" s="9"/>
      <c r="UQE11" s="9"/>
      <c r="UQF11" s="9"/>
      <c r="UQG11" s="9"/>
      <c r="UQH11" s="9"/>
      <c r="UQI11" s="9"/>
      <c r="UQJ11" s="9"/>
      <c r="UQK11" s="9"/>
      <c r="UQL11" s="9"/>
      <c r="UQM11" s="9"/>
      <c r="UQN11" s="9"/>
      <c r="UQO11" s="9"/>
      <c r="UQP11" s="9"/>
      <c r="UQQ11" s="9"/>
      <c r="UQR11" s="9"/>
      <c r="UQS11" s="9"/>
      <c r="UQT11" s="9"/>
      <c r="UQU11" s="9"/>
      <c r="UQV11" s="9"/>
      <c r="UQW11" s="9"/>
      <c r="UQX11" s="9"/>
      <c r="UQY11" s="9"/>
      <c r="UQZ11" s="9"/>
      <c r="URA11" s="9"/>
      <c r="URB11" s="9"/>
      <c r="URC11" s="9"/>
      <c r="URD11" s="9"/>
      <c r="URE11" s="9"/>
      <c r="URF11" s="9"/>
      <c r="URG11" s="9"/>
      <c r="URH11" s="9"/>
      <c r="URI11" s="9"/>
      <c r="URJ11" s="9"/>
      <c r="URK11" s="9"/>
      <c r="URL11" s="9"/>
      <c r="URM11" s="9"/>
      <c r="URN11" s="9"/>
      <c r="URO11" s="9"/>
      <c r="URP11" s="9"/>
      <c r="URQ11" s="9"/>
      <c r="URR11" s="9"/>
      <c r="URS11" s="9"/>
      <c r="URT11" s="9"/>
      <c r="URU11" s="9"/>
      <c r="URV11" s="9"/>
      <c r="URW11" s="9"/>
      <c r="URX11" s="9"/>
      <c r="URY11" s="9"/>
      <c r="URZ11" s="9"/>
      <c r="USA11" s="9"/>
      <c r="USB11" s="9"/>
      <c r="USC11" s="9"/>
      <c r="USD11" s="9"/>
      <c r="USE11" s="9"/>
      <c r="USF11" s="9"/>
      <c r="USG11" s="9"/>
      <c r="USH11" s="9"/>
      <c r="USI11" s="9"/>
      <c r="USJ11" s="9"/>
      <c r="USK11" s="9"/>
      <c r="USL11" s="9"/>
      <c r="USM11" s="9"/>
      <c r="USN11" s="9"/>
      <c r="USO11" s="9"/>
      <c r="USP11" s="9"/>
      <c r="USQ11" s="9"/>
      <c r="USR11" s="9"/>
      <c r="USS11" s="9"/>
      <c r="UST11" s="9"/>
      <c r="USU11" s="9"/>
      <c r="USV11" s="9"/>
      <c r="USW11" s="9"/>
      <c r="USX11" s="9"/>
      <c r="USY11" s="9"/>
      <c r="USZ11" s="9"/>
      <c r="UTA11" s="9"/>
      <c r="UTB11" s="9"/>
      <c r="UTC11" s="9"/>
      <c r="UTD11" s="9"/>
      <c r="UTE11" s="9"/>
      <c r="UTF11" s="9"/>
      <c r="UTG11" s="9"/>
      <c r="UTH11" s="9"/>
      <c r="UTI11" s="9"/>
      <c r="UTJ11" s="9"/>
      <c r="UTK11" s="9"/>
      <c r="UTL11" s="9"/>
      <c r="UTM11" s="9"/>
      <c r="UTN11" s="9"/>
      <c r="UTO11" s="9"/>
      <c r="UTP11" s="9"/>
      <c r="UTQ11" s="9"/>
      <c r="UTR11" s="9"/>
      <c r="UTS11" s="9"/>
      <c r="UTT11" s="9"/>
      <c r="UTU11" s="9"/>
      <c r="UTV11" s="9"/>
      <c r="UTW11" s="9"/>
      <c r="UTX11" s="9"/>
      <c r="UTY11" s="9"/>
      <c r="UTZ11" s="9"/>
      <c r="UUA11" s="9"/>
      <c r="UUB11" s="9"/>
      <c r="UUC11" s="9"/>
      <c r="UUD11" s="9"/>
      <c r="UUE11" s="9"/>
      <c r="UUF11" s="9"/>
      <c r="UUG11" s="9"/>
      <c r="UUH11" s="9"/>
      <c r="UUI11" s="9"/>
      <c r="UUJ11" s="9"/>
      <c r="UUK11" s="9"/>
      <c r="UUL11" s="9"/>
      <c r="UUM11" s="9"/>
      <c r="UUN11" s="9"/>
      <c r="UUO11" s="9"/>
      <c r="UUP11" s="9"/>
      <c r="UUQ11" s="9"/>
      <c r="UUR11" s="9"/>
      <c r="UUS11" s="9"/>
      <c r="UUT11" s="9"/>
      <c r="UUU11" s="9"/>
      <c r="UUV11" s="9"/>
      <c r="UUW11" s="9"/>
      <c r="UUX11" s="9"/>
      <c r="UUY11" s="9"/>
      <c r="UUZ11" s="9"/>
      <c r="UVA11" s="9"/>
      <c r="UVB11" s="9"/>
      <c r="UVC11" s="9"/>
      <c r="UVD11" s="9"/>
      <c r="UVE11" s="9"/>
      <c r="UVF11" s="9"/>
      <c r="UVG11" s="9"/>
      <c r="UVH11" s="9"/>
      <c r="UVI11" s="9"/>
      <c r="UVJ11" s="9"/>
      <c r="UVK11" s="9"/>
      <c r="UVL11" s="9"/>
      <c r="UVM11" s="9"/>
      <c r="UVN11" s="9"/>
      <c r="UVO11" s="9"/>
      <c r="UVP11" s="9"/>
      <c r="UVQ11" s="9"/>
      <c r="UVR11" s="9"/>
      <c r="UVS11" s="9"/>
      <c r="UVT11" s="9"/>
      <c r="UVU11" s="9"/>
      <c r="UVV11" s="9"/>
      <c r="UVW11" s="9"/>
      <c r="UVX11" s="9"/>
      <c r="UVY11" s="9"/>
      <c r="UVZ11" s="9"/>
      <c r="UWA11" s="9"/>
      <c r="UWB11" s="9"/>
      <c r="UWC11" s="9"/>
      <c r="UWD11" s="9"/>
      <c r="UWE11" s="9"/>
      <c r="UWF11" s="9"/>
      <c r="UWG11" s="9"/>
      <c r="UWH11" s="9"/>
      <c r="UWI11" s="9"/>
      <c r="UWJ11" s="9"/>
      <c r="UWK11" s="9"/>
      <c r="UWL11" s="9"/>
      <c r="UWM11" s="9"/>
      <c r="UWN11" s="9"/>
      <c r="UWO11" s="9"/>
      <c r="UWP11" s="9"/>
      <c r="UWQ11" s="9"/>
      <c r="UWR11" s="9"/>
      <c r="UWS11" s="9"/>
      <c r="UWT11" s="9"/>
      <c r="UWU11" s="9"/>
      <c r="UWV11" s="9"/>
      <c r="UWW11" s="9"/>
      <c r="UWX11" s="9"/>
      <c r="UWY11" s="9"/>
      <c r="UWZ11" s="9"/>
      <c r="UXA11" s="9"/>
      <c r="UXB11" s="9"/>
      <c r="UXC11" s="9"/>
      <c r="UXD11" s="9"/>
      <c r="UXE11" s="9"/>
      <c r="UXF11" s="9"/>
      <c r="UXG11" s="9"/>
      <c r="UXH11" s="9"/>
      <c r="UXI11" s="9"/>
      <c r="UXJ11" s="9"/>
      <c r="UXK11" s="9"/>
      <c r="UXL11" s="9"/>
      <c r="UXM11" s="9"/>
      <c r="UXN11" s="9"/>
      <c r="UXO11" s="9"/>
      <c r="UXP11" s="9"/>
      <c r="UXQ11" s="9"/>
      <c r="UXR11" s="9"/>
      <c r="UXS11" s="9"/>
      <c r="UXT11" s="9"/>
      <c r="UXU11" s="9"/>
      <c r="UXV11" s="9"/>
      <c r="UXW11" s="9"/>
      <c r="UXX11" s="9"/>
      <c r="UXY11" s="9"/>
      <c r="UXZ11" s="9"/>
      <c r="UYA11" s="9"/>
      <c r="UYB11" s="9"/>
      <c r="UYC11" s="9"/>
      <c r="UYD11" s="9"/>
      <c r="UYE11" s="9"/>
      <c r="UYF11" s="9"/>
      <c r="UYG11" s="9"/>
      <c r="UYH11" s="9"/>
      <c r="UYI11" s="9"/>
      <c r="UYJ11" s="9"/>
      <c r="UYK11" s="9"/>
      <c r="UYL11" s="9"/>
      <c r="UYM11" s="9"/>
      <c r="UYN11" s="9"/>
      <c r="UYO11" s="9"/>
      <c r="UYP11" s="9"/>
      <c r="UYQ11" s="9"/>
      <c r="UYR11" s="9"/>
      <c r="UYS11" s="9"/>
      <c r="UYT11" s="9"/>
      <c r="UYU11" s="9"/>
      <c r="UYV11" s="9"/>
      <c r="UYW11" s="9"/>
      <c r="UYX11" s="9"/>
      <c r="UYY11" s="9"/>
      <c r="UYZ11" s="9"/>
      <c r="UZA11" s="9"/>
      <c r="UZB11" s="9"/>
      <c r="UZC11" s="9"/>
      <c r="UZD11" s="9"/>
      <c r="UZE11" s="9"/>
      <c r="UZF11" s="9"/>
      <c r="UZG11" s="9"/>
      <c r="UZH11" s="9"/>
      <c r="UZI11" s="9"/>
      <c r="UZJ11" s="9"/>
      <c r="UZK11" s="9"/>
      <c r="UZL11" s="9"/>
      <c r="UZM11" s="9"/>
      <c r="UZN11" s="9"/>
      <c r="UZO11" s="9"/>
      <c r="UZP11" s="9"/>
      <c r="UZQ11" s="9"/>
      <c r="UZR11" s="9"/>
      <c r="UZS11" s="9"/>
      <c r="UZT11" s="9"/>
      <c r="UZU11" s="9"/>
      <c r="UZV11" s="9"/>
      <c r="UZW11" s="9"/>
      <c r="UZX11" s="9"/>
      <c r="UZY11" s="9"/>
      <c r="UZZ11" s="9"/>
      <c r="VAA11" s="9"/>
      <c r="VAB11" s="9"/>
      <c r="VAC11" s="9"/>
      <c r="VAD11" s="9"/>
      <c r="VAE11" s="9"/>
      <c r="VAF11" s="9"/>
      <c r="VAG11" s="9"/>
      <c r="VAH11" s="9"/>
      <c r="VAI11" s="9"/>
      <c r="VAJ11" s="9"/>
      <c r="VAK11" s="9"/>
      <c r="VAL11" s="9"/>
      <c r="VAM11" s="9"/>
      <c r="VAN11" s="9"/>
      <c r="VAO11" s="9"/>
      <c r="VAP11" s="9"/>
      <c r="VAQ11" s="9"/>
      <c r="VAR11" s="9"/>
      <c r="VAS11" s="9"/>
      <c r="VAT11" s="9"/>
      <c r="VAU11" s="9"/>
      <c r="VAV11" s="9"/>
      <c r="VAW11" s="9"/>
      <c r="VAX11" s="9"/>
      <c r="VAY11" s="9"/>
      <c r="VAZ11" s="9"/>
      <c r="VBA11" s="9"/>
      <c r="VBB11" s="9"/>
      <c r="VBC11" s="9"/>
      <c r="VBD11" s="9"/>
      <c r="VBE11" s="9"/>
      <c r="VBF11" s="9"/>
      <c r="VBG11" s="9"/>
      <c r="VBH11" s="9"/>
      <c r="VBI11" s="9"/>
      <c r="VBJ11" s="9"/>
      <c r="VBK11" s="9"/>
      <c r="VBL11" s="9"/>
      <c r="VBM11" s="9"/>
      <c r="VBN11" s="9"/>
      <c r="VBO11" s="9"/>
      <c r="VBP11" s="9"/>
      <c r="VBQ11" s="9"/>
      <c r="VBR11" s="9"/>
      <c r="VBS11" s="9"/>
      <c r="VBT11" s="9"/>
      <c r="VBU11" s="9"/>
      <c r="VBV11" s="9"/>
      <c r="VBW11" s="9"/>
      <c r="VBX11" s="9"/>
      <c r="VBY11" s="9"/>
      <c r="VBZ11" s="9"/>
      <c r="VCA11" s="9"/>
      <c r="VCB11" s="9"/>
      <c r="VCC11" s="9"/>
      <c r="VCD11" s="9"/>
      <c r="VCE11" s="9"/>
      <c r="VCF11" s="9"/>
      <c r="VCG11" s="9"/>
      <c r="VCH11" s="9"/>
      <c r="VCI11" s="9"/>
      <c r="VCJ11" s="9"/>
      <c r="VCK11" s="9"/>
      <c r="VCL11" s="9"/>
      <c r="VCM11" s="9"/>
      <c r="VCN11" s="9"/>
      <c r="VCO11" s="9"/>
      <c r="VCP11" s="9"/>
      <c r="VCQ11" s="9"/>
      <c r="VCR11" s="9"/>
      <c r="VCS11" s="9"/>
      <c r="VCT11" s="9"/>
      <c r="VCU11" s="9"/>
      <c r="VCV11" s="9"/>
      <c r="VCW11" s="9"/>
      <c r="VCX11" s="9"/>
      <c r="VCY11" s="9"/>
      <c r="VCZ11" s="9"/>
      <c r="VDA11" s="9"/>
      <c r="VDB11" s="9"/>
      <c r="VDC11" s="9"/>
      <c r="VDD11" s="9"/>
      <c r="VDE11" s="9"/>
      <c r="VDF11" s="9"/>
      <c r="VDG11" s="9"/>
      <c r="VDH11" s="9"/>
      <c r="VDI11" s="9"/>
      <c r="VDJ11" s="9"/>
      <c r="VDK11" s="9"/>
      <c r="VDL11" s="9"/>
      <c r="VDM11" s="9"/>
      <c r="VDN11" s="9"/>
      <c r="VDO11" s="9"/>
      <c r="VDP11" s="9"/>
      <c r="VDQ11" s="9"/>
      <c r="VDR11" s="9"/>
      <c r="VDS11" s="9"/>
      <c r="VDT11" s="9"/>
      <c r="VDU11" s="9"/>
      <c r="VDV11" s="9"/>
      <c r="VDW11" s="9"/>
      <c r="VDX11" s="9"/>
      <c r="VDY11" s="9"/>
      <c r="VDZ11" s="9"/>
      <c r="VEA11" s="9"/>
      <c r="VEB11" s="9"/>
      <c r="VEC11" s="9"/>
      <c r="VED11" s="9"/>
      <c r="VEE11" s="9"/>
      <c r="VEF11" s="9"/>
      <c r="VEG11" s="9"/>
      <c r="VEH11" s="9"/>
      <c r="VEI11" s="9"/>
      <c r="VEJ11" s="9"/>
      <c r="VEK11" s="9"/>
      <c r="VEL11" s="9"/>
      <c r="VEM11" s="9"/>
      <c r="VEN11" s="9"/>
      <c r="VEO11" s="9"/>
      <c r="VEP11" s="9"/>
      <c r="VEQ11" s="9"/>
      <c r="VER11" s="9"/>
      <c r="VES11" s="9"/>
      <c r="VET11" s="9"/>
      <c r="VEU11" s="9"/>
      <c r="VEV11" s="9"/>
      <c r="VEW11" s="9"/>
      <c r="VEX11" s="9"/>
      <c r="VEY11" s="9"/>
      <c r="VEZ11" s="9"/>
      <c r="VFA11" s="9"/>
      <c r="VFB11" s="9"/>
      <c r="VFC11" s="9"/>
      <c r="VFD11" s="9"/>
      <c r="VFE11" s="9"/>
      <c r="VFF11" s="9"/>
      <c r="VFG11" s="9"/>
      <c r="VFH11" s="9"/>
      <c r="VFI11" s="9"/>
      <c r="VFJ11" s="9"/>
      <c r="VFK11" s="9"/>
      <c r="VFL11" s="9"/>
      <c r="VFM11" s="9"/>
      <c r="VFN11" s="9"/>
      <c r="VFO11" s="9"/>
      <c r="VFP11" s="9"/>
      <c r="VFQ11" s="9"/>
      <c r="VFR11" s="9"/>
      <c r="VFS11" s="9"/>
      <c r="VFT11" s="9"/>
      <c r="VFU11" s="9"/>
      <c r="VFV11" s="9"/>
      <c r="VFW11" s="9"/>
      <c r="VFX11" s="9"/>
      <c r="VFY11" s="9"/>
      <c r="VFZ11" s="9"/>
      <c r="VGA11" s="9"/>
      <c r="VGB11" s="9"/>
      <c r="VGC11" s="9"/>
      <c r="VGD11" s="9"/>
      <c r="VGE11" s="9"/>
      <c r="VGF11" s="9"/>
      <c r="VGG11" s="9"/>
      <c r="VGH11" s="9"/>
      <c r="VGI11" s="9"/>
      <c r="VGJ11" s="9"/>
      <c r="VGK11" s="9"/>
      <c r="VGL11" s="9"/>
      <c r="VGM11" s="9"/>
      <c r="VGN11" s="9"/>
      <c r="VGO11" s="9"/>
      <c r="VGP11" s="9"/>
      <c r="VGQ11" s="9"/>
      <c r="VGR11" s="9"/>
      <c r="VGS11" s="9"/>
      <c r="VGT11" s="9"/>
      <c r="VGU11" s="9"/>
      <c r="VGV11" s="9"/>
      <c r="VGW11" s="9"/>
      <c r="VGX11" s="9"/>
      <c r="VGY11" s="9"/>
      <c r="VGZ11" s="9"/>
      <c r="VHA11" s="9"/>
      <c r="VHB11" s="9"/>
      <c r="VHC11" s="9"/>
      <c r="VHD11" s="9"/>
      <c r="VHE11" s="9"/>
      <c r="VHF11" s="9"/>
      <c r="VHG11" s="9"/>
      <c r="VHH11" s="9"/>
      <c r="VHI11" s="9"/>
      <c r="VHJ11" s="9"/>
      <c r="VHK11" s="9"/>
      <c r="VHL11" s="9"/>
      <c r="VHM11" s="9"/>
      <c r="VHN11" s="9"/>
      <c r="VHO11" s="9"/>
      <c r="VHP11" s="9"/>
      <c r="VHQ11" s="9"/>
      <c r="VHR11" s="9"/>
      <c r="VHS11" s="9"/>
      <c r="VHT11" s="9"/>
      <c r="VHU11" s="9"/>
      <c r="VHV11" s="9"/>
      <c r="VHW11" s="9"/>
      <c r="VHX11" s="9"/>
      <c r="VHY11" s="9"/>
      <c r="VHZ11" s="9"/>
      <c r="VIA11" s="9"/>
      <c r="VIB11" s="9"/>
      <c r="VIC11" s="9"/>
      <c r="VID11" s="9"/>
      <c r="VIE11" s="9"/>
      <c r="VIF11" s="9"/>
      <c r="VIG11" s="9"/>
      <c r="VIH11" s="9"/>
      <c r="VII11" s="9"/>
      <c r="VIJ11" s="9"/>
      <c r="VIK11" s="9"/>
      <c r="VIL11" s="9"/>
      <c r="VIM11" s="9"/>
      <c r="VIN11" s="9"/>
      <c r="VIO11" s="9"/>
      <c r="VIP11" s="9"/>
      <c r="VIQ11" s="9"/>
      <c r="VIR11" s="9"/>
      <c r="VIS11" s="9"/>
      <c r="VIT11" s="9"/>
      <c r="VIU11" s="9"/>
      <c r="VIV11" s="9"/>
      <c r="VIW11" s="9"/>
      <c r="VIX11" s="9"/>
      <c r="VIY11" s="9"/>
      <c r="VIZ11" s="9"/>
      <c r="VJA11" s="9"/>
      <c r="VJB11" s="9"/>
      <c r="VJC11" s="9"/>
      <c r="VJD11" s="9"/>
      <c r="VJE11" s="9"/>
      <c r="VJF11" s="9"/>
      <c r="VJG11" s="9"/>
      <c r="VJH11" s="9"/>
      <c r="VJI11" s="9"/>
      <c r="VJJ11" s="9"/>
      <c r="VJK11" s="9"/>
      <c r="VJL11" s="9"/>
      <c r="VJM11" s="9"/>
      <c r="VJN11" s="9"/>
      <c r="VJO11" s="9"/>
      <c r="VJP11" s="9"/>
      <c r="VJQ11" s="9"/>
      <c r="VJR11" s="9"/>
      <c r="VJS11" s="9"/>
      <c r="VJT11" s="9"/>
      <c r="VJU11" s="9"/>
      <c r="VJV11" s="9"/>
      <c r="VJW11" s="9"/>
      <c r="VJX11" s="9"/>
      <c r="VJY11" s="9"/>
      <c r="VJZ11" s="9"/>
      <c r="VKA11" s="9"/>
      <c r="VKB11" s="9"/>
      <c r="VKC11" s="9"/>
      <c r="VKD11" s="9"/>
      <c r="VKE11" s="9"/>
      <c r="VKF11" s="9"/>
      <c r="VKG11" s="9"/>
      <c r="VKH11" s="9"/>
      <c r="VKI11" s="9"/>
      <c r="VKJ11" s="9"/>
      <c r="VKK11" s="9"/>
      <c r="VKL11" s="9"/>
      <c r="VKM11" s="9"/>
      <c r="VKN11" s="9"/>
      <c r="VKO11" s="9"/>
      <c r="VKP11" s="9"/>
      <c r="VKQ11" s="9"/>
      <c r="VKR11" s="9"/>
      <c r="VKS11" s="9"/>
      <c r="VKT11" s="9"/>
      <c r="VKU11" s="9"/>
      <c r="VKV11" s="9"/>
      <c r="VKW11" s="9"/>
      <c r="VKX11" s="9"/>
      <c r="VKY11" s="9"/>
      <c r="VKZ11" s="9"/>
      <c r="VLA11" s="9"/>
      <c r="VLB11" s="9"/>
      <c r="VLC11" s="9"/>
      <c r="VLD11" s="9"/>
      <c r="VLE11" s="9"/>
      <c r="VLF11" s="9"/>
      <c r="VLG11" s="9"/>
      <c r="VLH11" s="9"/>
      <c r="VLI11" s="9"/>
      <c r="VLJ11" s="9"/>
      <c r="VLK11" s="9"/>
      <c r="VLL11" s="9"/>
      <c r="VLM11" s="9"/>
      <c r="VLN11" s="9"/>
      <c r="VLO11" s="9"/>
      <c r="VLP11" s="9"/>
      <c r="VLQ11" s="9"/>
      <c r="VLR11" s="9"/>
      <c r="VLS11" s="9"/>
      <c r="VLT11" s="9"/>
      <c r="VLU11" s="9"/>
      <c r="VLV11" s="9"/>
      <c r="VLW11" s="9"/>
      <c r="VLX11" s="9"/>
      <c r="VLY11" s="9"/>
      <c r="VLZ11" s="9"/>
      <c r="VMA11" s="9"/>
      <c r="VMB11" s="9"/>
      <c r="VMC11" s="9"/>
      <c r="VMD11" s="9"/>
      <c r="VME11" s="9"/>
      <c r="VMF11" s="9"/>
      <c r="VMG11" s="9"/>
      <c r="VMH11" s="9"/>
      <c r="VMI11" s="9"/>
      <c r="VMJ11" s="9"/>
      <c r="VMK11" s="9"/>
      <c r="VML11" s="9"/>
      <c r="VMM11" s="9"/>
      <c r="VMN11" s="9"/>
      <c r="VMO11" s="9"/>
      <c r="VMP11" s="9"/>
      <c r="VMQ11" s="9"/>
      <c r="VMR11" s="9"/>
      <c r="VMS11" s="9"/>
      <c r="VMT11" s="9"/>
      <c r="VMU11" s="9"/>
      <c r="VMV11" s="9"/>
      <c r="VMW11" s="9"/>
      <c r="VMX11" s="9"/>
      <c r="VMY11" s="9"/>
      <c r="VMZ11" s="9"/>
      <c r="VNA11" s="9"/>
      <c r="VNB11" s="9"/>
      <c r="VNC11" s="9"/>
      <c r="VND11" s="9"/>
      <c r="VNE11" s="9"/>
      <c r="VNF11" s="9"/>
      <c r="VNG11" s="9"/>
      <c r="VNH11" s="9"/>
      <c r="VNI11" s="9"/>
      <c r="VNJ11" s="9"/>
      <c r="VNK11" s="9"/>
      <c r="VNL11" s="9"/>
      <c r="VNM11" s="9"/>
      <c r="VNN11" s="9"/>
      <c r="VNO11" s="9"/>
      <c r="VNP11" s="9"/>
      <c r="VNQ11" s="9"/>
      <c r="VNR11" s="9"/>
      <c r="VNS11" s="9"/>
      <c r="VNT11" s="9"/>
      <c r="VNU11" s="9"/>
      <c r="VNV11" s="9"/>
      <c r="VNW11" s="9"/>
      <c r="VNX11" s="9"/>
      <c r="VNY11" s="9"/>
      <c r="VNZ11" s="9"/>
      <c r="VOA11" s="9"/>
      <c r="VOB11" s="9"/>
      <c r="VOC11" s="9"/>
      <c r="VOD11" s="9"/>
      <c r="VOE11" s="9"/>
      <c r="VOF11" s="9"/>
      <c r="VOG11" s="9"/>
      <c r="VOH11" s="9"/>
      <c r="VOI11" s="9"/>
      <c r="VOJ11" s="9"/>
      <c r="VOK11" s="9"/>
      <c r="VOL11" s="9"/>
      <c r="VOM11" s="9"/>
      <c r="VON11" s="9"/>
      <c r="VOO11" s="9"/>
      <c r="VOP11" s="9"/>
      <c r="VOQ11" s="9"/>
      <c r="VOR11" s="9"/>
      <c r="VOS11" s="9"/>
      <c r="VOT11" s="9"/>
      <c r="VOU11" s="9"/>
      <c r="VOV11" s="9"/>
      <c r="VOW11" s="9"/>
      <c r="VOX11" s="9"/>
      <c r="VOY11" s="9"/>
      <c r="VOZ11" s="9"/>
      <c r="VPA11" s="9"/>
      <c r="VPB11" s="9"/>
      <c r="VPC11" s="9"/>
      <c r="VPD11" s="9"/>
      <c r="VPE11" s="9"/>
      <c r="VPF11" s="9"/>
      <c r="VPG11" s="9"/>
      <c r="VPH11" s="9"/>
      <c r="VPI11" s="9"/>
      <c r="VPJ11" s="9"/>
      <c r="VPK11" s="9"/>
      <c r="VPL11" s="9"/>
      <c r="VPM11" s="9"/>
      <c r="VPN11" s="9"/>
      <c r="VPO11" s="9"/>
      <c r="VPP11" s="9"/>
      <c r="VPQ11" s="9"/>
      <c r="VPR11" s="9"/>
      <c r="VPS11" s="9"/>
      <c r="VPT11" s="9"/>
      <c r="VPU11" s="9"/>
      <c r="VPV11" s="9"/>
      <c r="VPW11" s="9"/>
      <c r="VPX11" s="9"/>
      <c r="VPY11" s="9"/>
      <c r="VPZ11" s="9"/>
      <c r="VQA11" s="9"/>
      <c r="VQB11" s="9"/>
      <c r="VQC11" s="9"/>
      <c r="VQD11" s="9"/>
      <c r="VQE11" s="9"/>
      <c r="VQF11" s="9"/>
      <c r="VQG11" s="9"/>
      <c r="VQH11" s="9"/>
      <c r="VQI11" s="9"/>
      <c r="VQJ11" s="9"/>
      <c r="VQK11" s="9"/>
      <c r="VQL11" s="9"/>
      <c r="VQM11" s="9"/>
      <c r="VQN11" s="9"/>
      <c r="VQO11" s="9"/>
      <c r="VQP11" s="9"/>
      <c r="VQQ11" s="9"/>
      <c r="VQR11" s="9"/>
      <c r="VQS11" s="9"/>
      <c r="VQT11" s="9"/>
      <c r="VQU11" s="9"/>
      <c r="VQV11" s="9"/>
      <c r="VQW11" s="9"/>
      <c r="VQX11" s="9"/>
      <c r="VQY11" s="9"/>
      <c r="VQZ11" s="9"/>
      <c r="VRA11" s="9"/>
      <c r="VRB11" s="9"/>
      <c r="VRC11" s="9"/>
      <c r="VRD11" s="9"/>
      <c r="VRE11" s="9"/>
      <c r="VRF11" s="9"/>
      <c r="VRG11" s="9"/>
      <c r="VRH11" s="9"/>
      <c r="VRI11" s="9"/>
      <c r="VRJ11" s="9"/>
      <c r="VRK11" s="9"/>
      <c r="VRL11" s="9"/>
      <c r="VRM11" s="9"/>
      <c r="VRN11" s="9"/>
      <c r="VRO11" s="9"/>
      <c r="VRP11" s="9"/>
      <c r="VRQ11" s="9"/>
      <c r="VRR11" s="9"/>
      <c r="VRS11" s="9"/>
      <c r="VRT11" s="9"/>
      <c r="VRU11" s="9"/>
      <c r="VRV11" s="9"/>
      <c r="VRW11" s="9"/>
      <c r="VRX11" s="9"/>
      <c r="VRY11" s="9"/>
      <c r="VRZ11" s="9"/>
      <c r="VSA11" s="9"/>
      <c r="VSB11" s="9"/>
      <c r="VSC11" s="9"/>
      <c r="VSD11" s="9"/>
      <c r="VSE11" s="9"/>
      <c r="VSF11" s="9"/>
      <c r="VSG11" s="9"/>
      <c r="VSH11" s="9"/>
      <c r="VSI11" s="9"/>
      <c r="VSJ11" s="9"/>
      <c r="VSK11" s="9"/>
      <c r="VSL11" s="9"/>
      <c r="VSM11" s="9"/>
      <c r="VSN11" s="9"/>
      <c r="VSO11" s="9"/>
      <c r="VSP11" s="9"/>
      <c r="VSQ11" s="9"/>
      <c r="VSR11" s="9"/>
      <c r="VSS11" s="9"/>
      <c r="VST11" s="9"/>
      <c r="VSU11" s="9"/>
      <c r="VSV11" s="9"/>
      <c r="VSW11" s="9"/>
      <c r="VSX11" s="9"/>
      <c r="VSY11" s="9"/>
      <c r="VSZ11" s="9"/>
      <c r="VTA11" s="9"/>
      <c r="VTB11" s="9"/>
      <c r="VTC11" s="9"/>
      <c r="VTD11" s="9"/>
      <c r="VTE11" s="9"/>
      <c r="VTF11" s="9"/>
      <c r="VTG11" s="9"/>
      <c r="VTH11" s="9"/>
      <c r="VTI11" s="9"/>
      <c r="VTJ11" s="9"/>
      <c r="VTK11" s="9"/>
      <c r="VTL11" s="9"/>
      <c r="VTM11" s="9"/>
      <c r="VTN11" s="9"/>
      <c r="VTO11" s="9"/>
      <c r="VTP11" s="9"/>
      <c r="VTQ11" s="9"/>
      <c r="VTR11" s="9"/>
      <c r="VTS11" s="9"/>
      <c r="VTT11" s="9"/>
      <c r="VTU11" s="9"/>
      <c r="VTV11" s="9"/>
      <c r="VTW11" s="9"/>
      <c r="VTX11" s="9"/>
      <c r="VTY11" s="9"/>
      <c r="VTZ11" s="9"/>
      <c r="VUA11" s="9"/>
      <c r="VUB11" s="9"/>
      <c r="VUC11" s="9"/>
      <c r="VUD11" s="9"/>
      <c r="VUE11" s="9"/>
      <c r="VUF11" s="9"/>
      <c r="VUG11" s="9"/>
      <c r="VUH11" s="9"/>
      <c r="VUI11" s="9"/>
      <c r="VUJ11" s="9"/>
      <c r="VUK11" s="9"/>
      <c r="VUL11" s="9"/>
      <c r="VUM11" s="9"/>
      <c r="VUN11" s="9"/>
      <c r="VUO11" s="9"/>
      <c r="VUP11" s="9"/>
      <c r="VUQ11" s="9"/>
      <c r="VUR11" s="9"/>
      <c r="VUS11" s="9"/>
      <c r="VUT11" s="9"/>
      <c r="VUU11" s="9"/>
      <c r="VUV11" s="9"/>
      <c r="VUW11" s="9"/>
      <c r="VUX11" s="9"/>
      <c r="VUY11" s="9"/>
      <c r="VUZ11" s="9"/>
      <c r="VVA11" s="9"/>
      <c r="VVB11" s="9"/>
      <c r="VVC11" s="9"/>
      <c r="VVD11" s="9"/>
      <c r="VVE11" s="9"/>
      <c r="VVF11" s="9"/>
      <c r="VVG11" s="9"/>
      <c r="VVH11" s="9"/>
      <c r="VVI11" s="9"/>
      <c r="VVJ11" s="9"/>
      <c r="VVK11" s="9"/>
      <c r="VVL11" s="9"/>
      <c r="VVM11" s="9"/>
      <c r="VVN11" s="9"/>
      <c r="VVO11" s="9"/>
      <c r="VVP11" s="9"/>
      <c r="VVQ11" s="9"/>
      <c r="VVR11" s="9"/>
      <c r="VVS11" s="9"/>
      <c r="VVT11" s="9"/>
      <c r="VVU11" s="9"/>
      <c r="VVV11" s="9"/>
      <c r="VVW11" s="9"/>
      <c r="VVX11" s="9"/>
      <c r="VVY11" s="9"/>
      <c r="VVZ11" s="9"/>
      <c r="VWA11" s="9"/>
      <c r="VWB11" s="9"/>
      <c r="VWC11" s="9"/>
      <c r="VWD11" s="9"/>
      <c r="VWE11" s="9"/>
      <c r="VWF11" s="9"/>
      <c r="VWG11" s="9"/>
      <c r="VWH11" s="9"/>
      <c r="VWI11" s="9"/>
      <c r="VWJ11" s="9"/>
      <c r="VWK11" s="9"/>
      <c r="VWL11" s="9"/>
      <c r="VWM11" s="9"/>
      <c r="VWN11" s="9"/>
      <c r="VWO11" s="9"/>
      <c r="VWP11" s="9"/>
      <c r="VWQ11" s="9"/>
      <c r="VWR11" s="9"/>
      <c r="VWS11" s="9"/>
      <c r="VWT11" s="9"/>
      <c r="VWU11" s="9"/>
      <c r="VWV11" s="9"/>
      <c r="VWW11" s="9"/>
      <c r="VWX11" s="9"/>
      <c r="VWY11" s="9"/>
      <c r="VWZ11" s="9"/>
      <c r="VXA11" s="9"/>
      <c r="VXB11" s="9"/>
      <c r="VXC11" s="9"/>
      <c r="VXD11" s="9"/>
      <c r="VXE11" s="9"/>
      <c r="VXF11" s="9"/>
      <c r="VXG11" s="9"/>
      <c r="VXH11" s="9"/>
      <c r="VXI11" s="9"/>
      <c r="VXJ11" s="9"/>
      <c r="VXK11" s="9"/>
      <c r="VXL11" s="9"/>
      <c r="VXM11" s="9"/>
      <c r="VXN11" s="9"/>
      <c r="VXO11" s="9"/>
      <c r="VXP11" s="9"/>
      <c r="VXQ11" s="9"/>
      <c r="VXR11" s="9"/>
      <c r="VXS11" s="9"/>
      <c r="VXT11" s="9"/>
      <c r="VXU11" s="9"/>
      <c r="VXV11" s="9"/>
      <c r="VXW11" s="9"/>
      <c r="VXX11" s="9"/>
      <c r="VXY11" s="9"/>
      <c r="VXZ11" s="9"/>
      <c r="VYA11" s="9"/>
      <c r="VYB11" s="9"/>
      <c r="VYC11" s="9"/>
      <c r="VYD11" s="9"/>
      <c r="VYE11" s="9"/>
      <c r="VYF11" s="9"/>
      <c r="VYG11" s="9"/>
      <c r="VYH11" s="9"/>
      <c r="VYI11" s="9"/>
      <c r="VYJ11" s="9"/>
      <c r="VYK11" s="9"/>
      <c r="VYL11" s="9"/>
      <c r="VYM11" s="9"/>
      <c r="VYN11" s="9"/>
      <c r="VYO11" s="9"/>
      <c r="VYP11" s="9"/>
      <c r="VYQ11" s="9"/>
      <c r="VYR11" s="9"/>
      <c r="VYS11" s="9"/>
      <c r="VYT11" s="9"/>
      <c r="VYU11" s="9"/>
      <c r="VYV11" s="9"/>
      <c r="VYW11" s="9"/>
      <c r="VYX11" s="9"/>
      <c r="VYY11" s="9"/>
      <c r="VYZ11" s="9"/>
      <c r="VZA11" s="9"/>
      <c r="VZB11" s="9"/>
      <c r="VZC11" s="9"/>
      <c r="VZD11" s="9"/>
      <c r="VZE11" s="9"/>
      <c r="VZF11" s="9"/>
      <c r="VZG11" s="9"/>
      <c r="VZH11" s="9"/>
      <c r="VZI11" s="9"/>
      <c r="VZJ11" s="9"/>
      <c r="VZK11" s="9"/>
      <c r="VZL11" s="9"/>
      <c r="VZM11" s="9"/>
      <c r="VZN11" s="9"/>
      <c r="VZO11" s="9"/>
      <c r="VZP11" s="9"/>
      <c r="VZQ11" s="9"/>
      <c r="VZR11" s="9"/>
      <c r="VZS11" s="9"/>
      <c r="VZT11" s="9"/>
      <c r="VZU11" s="9"/>
      <c r="VZV11" s="9"/>
      <c r="VZW11" s="9"/>
      <c r="VZX11" s="9"/>
      <c r="VZY11" s="9"/>
      <c r="VZZ11" s="9"/>
      <c r="WAA11" s="9"/>
      <c r="WAB11" s="9"/>
      <c r="WAC11" s="9"/>
      <c r="WAD11" s="9"/>
      <c r="WAE11" s="9"/>
      <c r="WAF11" s="9"/>
      <c r="WAG11" s="9"/>
      <c r="WAH11" s="9"/>
      <c r="WAI11" s="9"/>
      <c r="WAJ11" s="9"/>
      <c r="WAK11" s="9"/>
      <c r="WAL11" s="9"/>
      <c r="WAM11" s="9"/>
      <c r="WAN11" s="9"/>
      <c r="WAO11" s="9"/>
      <c r="WAP11" s="9"/>
      <c r="WAQ11" s="9"/>
      <c r="WAR11" s="9"/>
      <c r="WAS11" s="9"/>
      <c r="WAT11" s="9"/>
      <c r="WAU11" s="9"/>
      <c r="WAV11" s="9"/>
      <c r="WAW11" s="9"/>
      <c r="WAX11" s="9"/>
      <c r="WAY11" s="9"/>
      <c r="WAZ11" s="9"/>
      <c r="WBA11" s="9"/>
      <c r="WBB11" s="9"/>
      <c r="WBC11" s="9"/>
      <c r="WBD11" s="9"/>
      <c r="WBE11" s="9"/>
      <c r="WBF11" s="9"/>
      <c r="WBG11" s="9"/>
      <c r="WBH11" s="9"/>
      <c r="WBI11" s="9"/>
      <c r="WBJ11" s="9"/>
      <c r="WBK11" s="9"/>
      <c r="WBL11" s="9"/>
      <c r="WBM11" s="9"/>
      <c r="WBN11" s="9"/>
      <c r="WBO11" s="9"/>
      <c r="WBP11" s="9"/>
      <c r="WBQ11" s="9"/>
      <c r="WBR11" s="9"/>
      <c r="WBS11" s="9"/>
      <c r="WBT11" s="9"/>
      <c r="WBU11" s="9"/>
      <c r="WBV11" s="9"/>
      <c r="WBW11" s="9"/>
      <c r="WBX11" s="9"/>
      <c r="WBY11" s="9"/>
      <c r="WBZ11" s="9"/>
      <c r="WCA11" s="9"/>
      <c r="WCB11" s="9"/>
      <c r="WCC11" s="9"/>
      <c r="WCD11" s="9"/>
      <c r="WCE11" s="9"/>
      <c r="WCF11" s="9"/>
      <c r="WCG11" s="9"/>
      <c r="WCH11" s="9"/>
      <c r="WCI11" s="9"/>
      <c r="WCJ11" s="9"/>
      <c r="WCK11" s="9"/>
      <c r="WCL11" s="9"/>
      <c r="WCM11" s="9"/>
      <c r="WCN11" s="9"/>
      <c r="WCO11" s="9"/>
      <c r="WCP11" s="9"/>
      <c r="WCQ11" s="9"/>
      <c r="WCR11" s="9"/>
      <c r="WCS11" s="9"/>
      <c r="WCT11" s="9"/>
      <c r="WCU11" s="9"/>
      <c r="WCV11" s="9"/>
      <c r="WCW11" s="9"/>
      <c r="WCX11" s="9"/>
      <c r="WCY11" s="9"/>
      <c r="WCZ11" s="9"/>
      <c r="WDA11" s="9"/>
      <c r="WDB11" s="9"/>
      <c r="WDC11" s="9"/>
      <c r="WDD11" s="9"/>
      <c r="WDE11" s="9"/>
      <c r="WDF11" s="9"/>
      <c r="WDG11" s="9"/>
      <c r="WDH11" s="9"/>
      <c r="WDI11" s="9"/>
      <c r="WDJ11" s="9"/>
      <c r="WDK11" s="9"/>
      <c r="WDL11" s="9"/>
      <c r="WDM11" s="9"/>
      <c r="WDN11" s="9"/>
      <c r="WDO11" s="9"/>
      <c r="WDP11" s="9"/>
      <c r="WDQ11" s="9"/>
      <c r="WDR11" s="9"/>
      <c r="WDS11" s="9"/>
      <c r="WDT11" s="9"/>
      <c r="WDU11" s="9"/>
      <c r="WDV11" s="9"/>
      <c r="WDW11" s="9"/>
      <c r="WDX11" s="9"/>
      <c r="WDY11" s="9"/>
      <c r="WDZ11" s="9"/>
      <c r="WEA11" s="9"/>
      <c r="WEB11" s="9"/>
      <c r="WEC11" s="9"/>
      <c r="WED11" s="9"/>
      <c r="WEE11" s="9"/>
      <c r="WEF11" s="9"/>
      <c r="WEG11" s="9"/>
      <c r="WEH11" s="9"/>
      <c r="WEI11" s="9"/>
      <c r="WEJ11" s="9"/>
      <c r="WEK11" s="9"/>
      <c r="WEL11" s="9"/>
      <c r="WEM11" s="9"/>
      <c r="WEN11" s="9"/>
      <c r="WEO11" s="9"/>
      <c r="WEP11" s="9"/>
      <c r="WEQ11" s="9"/>
      <c r="WER11" s="9"/>
      <c r="WES11" s="9"/>
      <c r="WET11" s="9"/>
      <c r="WEU11" s="9"/>
      <c r="WEV11" s="9"/>
      <c r="WEW11" s="9"/>
      <c r="WEX11" s="9"/>
      <c r="WEY11" s="9"/>
      <c r="WEZ11" s="9"/>
      <c r="WFA11" s="9"/>
      <c r="WFB11" s="9"/>
      <c r="WFC11" s="9"/>
      <c r="WFD11" s="9"/>
      <c r="WFE11" s="9"/>
      <c r="WFF11" s="9"/>
      <c r="WFG11" s="9"/>
      <c r="WFH11" s="9"/>
      <c r="WFI11" s="9"/>
      <c r="WFJ11" s="9"/>
      <c r="WFK11" s="9"/>
      <c r="WFL11" s="9"/>
      <c r="WFM11" s="9"/>
      <c r="WFN11" s="9"/>
      <c r="WFO11" s="9"/>
      <c r="WFP11" s="9"/>
      <c r="WFQ11" s="9"/>
      <c r="WFR11" s="9"/>
      <c r="WFS11" s="9"/>
      <c r="WFT11" s="9"/>
      <c r="WFU11" s="9"/>
      <c r="WFV11" s="9"/>
      <c r="WFW11" s="9"/>
      <c r="WFX11" s="9"/>
      <c r="WFY11" s="9"/>
      <c r="WFZ11" s="9"/>
      <c r="WGA11" s="9"/>
      <c r="WGB11" s="9"/>
      <c r="WGC11" s="9"/>
      <c r="WGD11" s="9"/>
      <c r="WGE11" s="9"/>
      <c r="WGF11" s="9"/>
      <c r="WGG11" s="9"/>
      <c r="WGH11" s="9"/>
      <c r="WGI11" s="9"/>
      <c r="WGJ11" s="9"/>
      <c r="WGK11" s="9"/>
      <c r="WGL11" s="9"/>
      <c r="WGM11" s="9"/>
      <c r="WGN11" s="9"/>
      <c r="WGO11" s="9"/>
      <c r="WGP11" s="9"/>
      <c r="WGQ11" s="9"/>
      <c r="WGR11" s="9"/>
      <c r="WGS11" s="9"/>
      <c r="WGT11" s="9"/>
      <c r="WGU11" s="9"/>
      <c r="WGV11" s="9"/>
      <c r="WGW11" s="9"/>
      <c r="WGX11" s="9"/>
      <c r="WGY11" s="9"/>
      <c r="WGZ11" s="9"/>
      <c r="WHA11" s="9"/>
      <c r="WHB11" s="9"/>
      <c r="WHC11" s="9"/>
      <c r="WHD11" s="9"/>
      <c r="WHE11" s="9"/>
      <c r="WHF11" s="9"/>
      <c r="WHG11" s="9"/>
      <c r="WHH11" s="9"/>
      <c r="WHI11" s="9"/>
      <c r="WHJ11" s="9"/>
      <c r="WHK11" s="9"/>
      <c r="WHL11" s="9"/>
      <c r="WHM11" s="9"/>
      <c r="WHN11" s="9"/>
      <c r="WHO11" s="9"/>
      <c r="WHP11" s="9"/>
      <c r="WHQ11" s="9"/>
      <c r="WHR11" s="9"/>
      <c r="WHS11" s="9"/>
      <c r="WHT11" s="9"/>
      <c r="WHU11" s="9"/>
      <c r="WHV11" s="9"/>
      <c r="WHW11" s="9"/>
      <c r="WHX11" s="9"/>
      <c r="WHY11" s="9"/>
      <c r="WHZ11" s="9"/>
      <c r="WIA11" s="9"/>
      <c r="WIB11" s="9"/>
      <c r="WIC11" s="9"/>
      <c r="WID11" s="9"/>
      <c r="WIE11" s="9"/>
      <c r="WIF11" s="9"/>
      <c r="WIG11" s="9"/>
      <c r="WIH11" s="9"/>
      <c r="WII11" s="9"/>
      <c r="WIJ11" s="9"/>
      <c r="WIK11" s="9"/>
      <c r="WIL11" s="9"/>
      <c r="WIM11" s="9"/>
      <c r="WIN11" s="9"/>
      <c r="WIO11" s="9"/>
      <c r="WIP11" s="9"/>
      <c r="WIQ11" s="9"/>
      <c r="WIR11" s="9"/>
      <c r="WIS11" s="9"/>
      <c r="WIT11" s="9"/>
      <c r="WIU11" s="9"/>
      <c r="WIV11" s="9"/>
      <c r="WIW11" s="9"/>
      <c r="WIX11" s="9"/>
      <c r="WIY11" s="9"/>
      <c r="WIZ11" s="9"/>
      <c r="WJA11" s="9"/>
      <c r="WJB11" s="9"/>
      <c r="WJC11" s="9"/>
      <c r="WJD11" s="9"/>
      <c r="WJE11" s="9"/>
      <c r="WJF11" s="9"/>
      <c r="WJG11" s="9"/>
      <c r="WJH11" s="9"/>
      <c r="WJI11" s="9"/>
      <c r="WJJ11" s="9"/>
      <c r="WJK11" s="9"/>
      <c r="WJL11" s="9"/>
      <c r="WJM11" s="9"/>
      <c r="WJN11" s="9"/>
      <c r="WJO11" s="9"/>
      <c r="WJP11" s="9"/>
      <c r="WJQ11" s="9"/>
      <c r="WJR11" s="9"/>
      <c r="WJS11" s="9"/>
      <c r="WJT11" s="9"/>
      <c r="WJU11" s="9"/>
      <c r="WJV11" s="9"/>
      <c r="WJW11" s="9"/>
      <c r="WJX11" s="9"/>
      <c r="WJY11" s="9"/>
      <c r="WJZ11" s="9"/>
      <c r="WKA11" s="9"/>
      <c r="WKB11" s="9"/>
      <c r="WKC11" s="9"/>
      <c r="WKD11" s="9"/>
      <c r="WKE11" s="9"/>
      <c r="WKF11" s="9"/>
      <c r="WKG11" s="9"/>
      <c r="WKH11" s="9"/>
      <c r="WKI11" s="9"/>
      <c r="WKJ11" s="9"/>
      <c r="WKK11" s="9"/>
      <c r="WKL11" s="9"/>
      <c r="WKM11" s="9"/>
      <c r="WKN11" s="9"/>
      <c r="WKO11" s="9"/>
      <c r="WKP11" s="9"/>
      <c r="WKQ11" s="9"/>
      <c r="WKR11" s="9"/>
      <c r="WKS11" s="9"/>
      <c r="WKT11" s="9"/>
      <c r="WKU11" s="9"/>
      <c r="WKV11" s="9"/>
      <c r="WKW11" s="9"/>
      <c r="WKX11" s="9"/>
      <c r="WKY11" s="9"/>
      <c r="WKZ11" s="9"/>
      <c r="WLA11" s="9"/>
      <c r="WLB11" s="9"/>
      <c r="WLC11" s="9"/>
      <c r="WLD11" s="9"/>
      <c r="WLE11" s="9"/>
      <c r="WLF11" s="9"/>
      <c r="WLG11" s="9"/>
      <c r="WLH11" s="9"/>
      <c r="WLI11" s="9"/>
      <c r="WLJ11" s="9"/>
      <c r="WLK11" s="9"/>
      <c r="WLL11" s="9"/>
      <c r="WLM11" s="9"/>
      <c r="WLN11" s="9"/>
      <c r="WLO11" s="9"/>
      <c r="WLP11" s="9"/>
      <c r="WLQ11" s="9"/>
      <c r="WLR11" s="9"/>
      <c r="WLS11" s="9"/>
      <c r="WLT11" s="9"/>
      <c r="WLU11" s="9"/>
      <c r="WLV11" s="9"/>
      <c r="WLW11" s="9"/>
      <c r="WLX11" s="9"/>
      <c r="WLY11" s="9"/>
      <c r="WLZ11" s="9"/>
      <c r="WMA11" s="9"/>
      <c r="WMB11" s="9"/>
      <c r="WMC11" s="9"/>
      <c r="WMD11" s="9"/>
      <c r="WME11" s="9"/>
      <c r="WMF11" s="9"/>
      <c r="WMG11" s="9"/>
      <c r="WMH11" s="9"/>
      <c r="WMI11" s="9"/>
      <c r="WMJ11" s="9"/>
      <c r="WMK11" s="9"/>
      <c r="WML11" s="9"/>
      <c r="WMM11" s="9"/>
      <c r="WMN11" s="9"/>
      <c r="WMO11" s="9"/>
      <c r="WMP11" s="9"/>
      <c r="WMQ11" s="9"/>
      <c r="WMR11" s="9"/>
      <c r="WMS11" s="9"/>
      <c r="WMT11" s="9"/>
      <c r="WMU11" s="9"/>
      <c r="WMV11" s="9"/>
      <c r="WMW11" s="9"/>
      <c r="WMX11" s="9"/>
      <c r="WMY11" s="9"/>
      <c r="WMZ11" s="9"/>
      <c r="WNA11" s="9"/>
      <c r="WNB11" s="9"/>
      <c r="WNC11" s="9"/>
      <c r="WND11" s="9"/>
      <c r="WNE11" s="9"/>
      <c r="WNF11" s="9"/>
      <c r="WNG11" s="9"/>
      <c r="WNH11" s="9"/>
      <c r="WNI11" s="9"/>
      <c r="WNJ11" s="9"/>
      <c r="WNK11" s="9"/>
      <c r="WNL11" s="9"/>
      <c r="WNM11" s="9"/>
      <c r="WNN11" s="9"/>
      <c r="WNO11" s="9"/>
      <c r="WNP11" s="9"/>
      <c r="WNQ11" s="9"/>
      <c r="WNR11" s="9"/>
      <c r="WNS11" s="9"/>
      <c r="WNT11" s="9"/>
      <c r="WNU11" s="9"/>
      <c r="WNV11" s="9"/>
      <c r="WNW11" s="9"/>
      <c r="WNX11" s="9"/>
      <c r="WNY11" s="9"/>
      <c r="WNZ11" s="9"/>
      <c r="WOA11" s="9"/>
      <c r="WOB11" s="9"/>
      <c r="WOC11" s="9"/>
      <c r="WOD11" s="9"/>
      <c r="WOE11" s="9"/>
      <c r="WOF11" s="9"/>
      <c r="WOG11" s="9"/>
      <c r="WOH11" s="9"/>
      <c r="WOI11" s="9"/>
      <c r="WOJ11" s="9"/>
      <c r="WOK11" s="9"/>
      <c r="WOL11" s="9"/>
      <c r="WOM11" s="9"/>
      <c r="WON11" s="9"/>
      <c r="WOO11" s="9"/>
      <c r="WOP11" s="9"/>
      <c r="WOQ11" s="9"/>
      <c r="WOR11" s="9"/>
      <c r="WOS11" s="9"/>
      <c r="WOT11" s="9"/>
      <c r="WOU11" s="9"/>
      <c r="WOV11" s="9"/>
      <c r="WOW11" s="9"/>
      <c r="WOX11" s="9"/>
      <c r="WOY11" s="9"/>
      <c r="WOZ11" s="9"/>
      <c r="WPA11" s="9"/>
      <c r="WPB11" s="9"/>
      <c r="WPC11" s="9"/>
      <c r="WPD11" s="9"/>
      <c r="WPE11" s="9"/>
      <c r="WPF11" s="9"/>
      <c r="WPG11" s="9"/>
      <c r="WPH11" s="9"/>
      <c r="WPI11" s="9"/>
      <c r="WPJ11" s="9"/>
      <c r="WPK11" s="9"/>
      <c r="WPL11" s="9"/>
      <c r="WPM11" s="9"/>
      <c r="WPN11" s="9"/>
      <c r="WPO11" s="9"/>
      <c r="WPP11" s="9"/>
      <c r="WPQ11" s="9"/>
      <c r="WPR11" s="9"/>
      <c r="WPS11" s="9"/>
      <c r="WPT11" s="9"/>
      <c r="WPU11" s="9"/>
      <c r="WPV11" s="9"/>
      <c r="WPW11" s="9"/>
      <c r="WPX11" s="9"/>
      <c r="WPY11" s="9"/>
      <c r="WPZ11" s="9"/>
      <c r="WQA11" s="9"/>
      <c r="WQB11" s="9"/>
      <c r="WQC11" s="9"/>
      <c r="WQD11" s="9"/>
      <c r="WQE11" s="9"/>
      <c r="WQF11" s="9"/>
      <c r="WQG11" s="9"/>
      <c r="WQH11" s="9"/>
      <c r="WQI11" s="9"/>
      <c r="WQJ11" s="9"/>
      <c r="WQK11" s="9"/>
      <c r="WQL11" s="9"/>
      <c r="WQM11" s="9"/>
      <c r="WQN11" s="9"/>
      <c r="WQO11" s="9"/>
      <c r="WQP11" s="9"/>
      <c r="WQQ11" s="9"/>
      <c r="WQR11" s="9"/>
      <c r="WQS11" s="9"/>
      <c r="WQT11" s="9"/>
      <c r="WQU11" s="9"/>
      <c r="WQV11" s="9"/>
      <c r="WQW11" s="9"/>
      <c r="WQX11" s="9"/>
      <c r="WQY11" s="9"/>
      <c r="WQZ11" s="9"/>
      <c r="WRA11" s="9"/>
      <c r="WRB11" s="9"/>
      <c r="WRC11" s="9"/>
      <c r="WRD11" s="9"/>
      <c r="WRE11" s="9"/>
      <c r="WRF11" s="9"/>
      <c r="WRG11" s="9"/>
      <c r="WRH11" s="9"/>
      <c r="WRI11" s="9"/>
      <c r="WRJ11" s="9"/>
      <c r="WRK11" s="9"/>
      <c r="WRL11" s="9"/>
      <c r="WRM11" s="9"/>
      <c r="WRN11" s="9"/>
      <c r="WRO11" s="9"/>
      <c r="WRP11" s="9"/>
      <c r="WRQ11" s="9"/>
      <c r="WRR11" s="9"/>
      <c r="WRS11" s="9"/>
      <c r="WRT11" s="9"/>
      <c r="WRU11" s="9"/>
      <c r="WRV11" s="9"/>
      <c r="WRW11" s="9"/>
      <c r="WRX11" s="9"/>
      <c r="WRY11" s="9"/>
      <c r="WRZ11" s="9"/>
      <c r="WSA11" s="9"/>
      <c r="WSB11" s="9"/>
      <c r="WSC11" s="9"/>
      <c r="WSD11" s="9"/>
      <c r="WSE11" s="9"/>
      <c r="WSF11" s="9"/>
      <c r="WSG11" s="9"/>
      <c r="WSH11" s="9"/>
      <c r="WSI11" s="9"/>
      <c r="WSJ11" s="9"/>
      <c r="WSK11" s="9"/>
      <c r="WSL11" s="9"/>
      <c r="WSM11" s="9"/>
      <c r="WSN11" s="9"/>
      <c r="WSO11" s="9"/>
      <c r="WSP11" s="9"/>
      <c r="WSQ11" s="9"/>
      <c r="WSR11" s="9"/>
      <c r="WSS11" s="9"/>
      <c r="WST11" s="9"/>
      <c r="WSU11" s="9"/>
      <c r="WSV11" s="9"/>
      <c r="WSW11" s="9"/>
      <c r="WSX11" s="9"/>
      <c r="WSY11" s="9"/>
      <c r="WSZ11" s="9"/>
      <c r="WTA11" s="9"/>
      <c r="WTB11" s="9"/>
      <c r="WTC11" s="9"/>
      <c r="WTD11" s="9"/>
      <c r="WTE11" s="9"/>
      <c r="WTF11" s="9"/>
      <c r="WTG11" s="9"/>
      <c r="WTH11" s="9"/>
      <c r="WTI11" s="9"/>
      <c r="WTJ11" s="9"/>
      <c r="WTK11" s="9"/>
      <c r="WTL11" s="9"/>
      <c r="WTM11" s="9"/>
      <c r="WTN11" s="9"/>
      <c r="WTO11" s="9"/>
      <c r="WTP11" s="9"/>
      <c r="WTQ11" s="9"/>
      <c r="WTR11" s="9"/>
      <c r="WTS11" s="9"/>
      <c r="WTT11" s="9"/>
      <c r="WTU11" s="9"/>
      <c r="WTV11" s="9"/>
      <c r="WTW11" s="9"/>
      <c r="WTX11" s="9"/>
      <c r="WTY11" s="9"/>
      <c r="WTZ11" s="9"/>
      <c r="WUA11" s="9"/>
      <c r="WUB11" s="9"/>
      <c r="WUC11" s="9"/>
      <c r="WUD11" s="9"/>
      <c r="WUE11" s="9"/>
      <c r="WUF11" s="9"/>
      <c r="WUG11" s="9"/>
      <c r="WUH11" s="9"/>
      <c r="WUI11" s="9"/>
      <c r="WUJ11" s="9"/>
      <c r="WUK11" s="9"/>
      <c r="WUL11" s="9"/>
      <c r="WUM11" s="9"/>
      <c r="WUN11" s="9"/>
      <c r="WUO11" s="9"/>
      <c r="WUP11" s="9"/>
      <c r="WUQ11" s="9"/>
      <c r="WUR11" s="9"/>
      <c r="WUS11" s="9"/>
      <c r="WUT11" s="9"/>
      <c r="WUU11" s="9"/>
      <c r="WUV11" s="9"/>
      <c r="WUW11" s="9"/>
      <c r="WUX11" s="9"/>
      <c r="WUY11" s="9"/>
      <c r="WUZ11" s="9"/>
      <c r="WVA11" s="9"/>
      <c r="WVB11" s="9"/>
      <c r="WVC11" s="9"/>
      <c r="WVD11" s="9"/>
      <c r="WVE11" s="9"/>
      <c r="WVF11" s="9"/>
      <c r="WVG11" s="9"/>
      <c r="WVH11" s="9"/>
      <c r="WVI11" s="9"/>
      <c r="WVJ11" s="9"/>
      <c r="WVK11" s="9"/>
      <c r="WVL11" s="9"/>
      <c r="WVM11" s="9"/>
      <c r="WVN11" s="9"/>
      <c r="WVO11" s="9"/>
      <c r="WVP11" s="9"/>
      <c r="WVQ11" s="9"/>
      <c r="WVR11" s="9"/>
      <c r="WVS11" s="9"/>
      <c r="WVT11" s="9"/>
      <c r="WVU11" s="9"/>
      <c r="WVV11" s="9"/>
      <c r="WVW11" s="9"/>
      <c r="WVX11" s="9"/>
      <c r="WVY11" s="9"/>
      <c r="WVZ11" s="9"/>
      <c r="WWA11" s="9"/>
      <c r="WWB11" s="9"/>
      <c r="WWC11" s="9"/>
      <c r="WWD11" s="9"/>
      <c r="WWE11" s="9"/>
      <c r="WWF11" s="9"/>
      <c r="WWG11" s="9"/>
      <c r="WWH11" s="9"/>
      <c r="WWI11" s="9"/>
      <c r="WWJ11" s="9"/>
      <c r="WWK11" s="9"/>
      <c r="WWL11" s="9"/>
      <c r="WWM11" s="9"/>
      <c r="WWN11" s="9"/>
      <c r="WWO11" s="9"/>
      <c r="WWP11" s="9"/>
      <c r="WWQ11" s="9"/>
      <c r="WWR11" s="9"/>
      <c r="WWS11" s="9"/>
      <c r="WWT11" s="9"/>
      <c r="WWU11" s="9"/>
      <c r="WWV11" s="9"/>
      <c r="WWW11" s="9"/>
      <c r="WWX11" s="9"/>
      <c r="WWY11" s="9"/>
      <c r="WWZ11" s="9"/>
      <c r="WXA11" s="9"/>
      <c r="WXB11" s="9"/>
      <c r="WXC11" s="9"/>
      <c r="WXD11" s="9"/>
      <c r="WXE11" s="9"/>
      <c r="WXF11" s="9"/>
      <c r="WXG11" s="9"/>
      <c r="WXH11" s="9"/>
      <c r="WXI11" s="9"/>
      <c r="WXJ11" s="9"/>
      <c r="WXK11" s="9"/>
      <c r="WXL11" s="9"/>
      <c r="WXM11" s="9"/>
      <c r="WXN11" s="9"/>
      <c r="WXO11" s="9"/>
      <c r="WXP11" s="9"/>
      <c r="WXQ11" s="9"/>
      <c r="WXR11" s="9"/>
      <c r="WXS11" s="9"/>
      <c r="WXT11" s="9"/>
      <c r="WXU11" s="9"/>
      <c r="WXV11" s="9"/>
      <c r="WXW11" s="9"/>
      <c r="WXX11" s="9"/>
      <c r="WXY11" s="9"/>
      <c r="WXZ11" s="9"/>
      <c r="WYA11" s="9"/>
      <c r="WYB11" s="9"/>
      <c r="WYC11" s="9"/>
      <c r="WYD11" s="9"/>
      <c r="WYE11" s="9"/>
      <c r="WYF11" s="9"/>
      <c r="WYG11" s="9"/>
      <c r="WYH11" s="9"/>
      <c r="WYI11" s="9"/>
      <c r="WYJ11" s="9"/>
      <c r="WYK11" s="9"/>
      <c r="WYL11" s="9"/>
      <c r="WYM11" s="9"/>
      <c r="WYN11" s="9"/>
      <c r="WYO11" s="9"/>
      <c r="WYP11" s="9"/>
      <c r="WYQ11" s="9"/>
      <c r="WYR11" s="9"/>
      <c r="WYS11" s="9"/>
      <c r="WYT11" s="9"/>
      <c r="WYU11" s="9"/>
      <c r="WYV11" s="9"/>
      <c r="WYW11" s="9"/>
      <c r="WYX11" s="9"/>
      <c r="WYY11" s="9"/>
      <c r="WYZ11" s="9"/>
      <c r="WZA11" s="9"/>
      <c r="WZB11" s="9"/>
      <c r="WZC11" s="9"/>
      <c r="WZD11" s="9"/>
      <c r="WZE11" s="9"/>
      <c r="WZF11" s="9"/>
      <c r="WZG11" s="9"/>
      <c r="WZH11" s="9"/>
      <c r="WZI11" s="9"/>
      <c r="WZJ11" s="9"/>
      <c r="WZK11" s="9"/>
      <c r="WZL11" s="9"/>
      <c r="WZM11" s="9"/>
      <c r="WZN11" s="9"/>
      <c r="WZO11" s="9"/>
      <c r="WZP11" s="9"/>
      <c r="WZQ11" s="9"/>
      <c r="WZR11" s="9"/>
      <c r="WZS11" s="9"/>
      <c r="WZT11" s="9"/>
      <c r="WZU11" s="9"/>
      <c r="WZV11" s="9"/>
      <c r="WZW11" s="9"/>
      <c r="WZX11" s="9"/>
      <c r="WZY11" s="9"/>
      <c r="WZZ11" s="9"/>
      <c r="XAA11" s="9"/>
      <c r="XAB11" s="9"/>
      <c r="XAC11" s="9"/>
      <c r="XAD11" s="9"/>
      <c r="XAE11" s="9"/>
      <c r="XAF11" s="9"/>
      <c r="XAG11" s="9"/>
      <c r="XAH11" s="9"/>
      <c r="XAI11" s="9"/>
      <c r="XAJ11" s="9"/>
      <c r="XAK11" s="9"/>
      <c r="XAL11" s="9"/>
      <c r="XAM11" s="9"/>
      <c r="XAN11" s="9"/>
      <c r="XAO11" s="9"/>
      <c r="XAP11" s="9"/>
      <c r="XAQ11" s="9"/>
      <c r="XAR11" s="9"/>
      <c r="XAS11" s="9"/>
      <c r="XAT11" s="9"/>
      <c r="XAU11" s="9"/>
      <c r="XAV11" s="9"/>
      <c r="XAW11" s="9"/>
      <c r="XAX11" s="9"/>
      <c r="XAY11" s="9"/>
      <c r="XAZ11" s="9"/>
      <c r="XBA11" s="9"/>
      <c r="XBB11" s="9"/>
      <c r="XBC11" s="9"/>
      <c r="XBD11" s="9"/>
      <c r="XBE11" s="9"/>
      <c r="XBF11" s="9"/>
      <c r="XBG11" s="9"/>
      <c r="XBH11" s="9"/>
      <c r="XBI11" s="9"/>
      <c r="XBJ11" s="9"/>
      <c r="XBK11" s="9"/>
      <c r="XBL11" s="9"/>
      <c r="XBM11" s="9"/>
      <c r="XBN11" s="9"/>
      <c r="XBO11" s="9"/>
      <c r="XBP11" s="9"/>
      <c r="XBQ11" s="9"/>
      <c r="XBR11" s="9"/>
      <c r="XBS11" s="9"/>
      <c r="XBT11" s="9"/>
      <c r="XBU11" s="9"/>
      <c r="XBV11" s="9"/>
      <c r="XBW11" s="9"/>
      <c r="XBX11" s="9"/>
      <c r="XBY11" s="9"/>
      <c r="XBZ11" s="9"/>
      <c r="XCA11" s="9"/>
      <c r="XCB11" s="9"/>
      <c r="XCC11" s="9"/>
      <c r="XCD11" s="9"/>
      <c r="XCE11" s="9"/>
      <c r="XCF11" s="9"/>
      <c r="XCG11" s="9"/>
      <c r="XCH11" s="9"/>
      <c r="XCI11" s="9"/>
      <c r="XCJ11" s="9"/>
      <c r="XCK11" s="9"/>
      <c r="XCL11" s="9"/>
      <c r="XCM11" s="9"/>
      <c r="XCN11" s="9"/>
      <c r="XCO11" s="9"/>
      <c r="XCP11" s="9"/>
      <c r="XCQ11" s="9"/>
      <c r="XCR11" s="9"/>
      <c r="XCS11" s="9"/>
      <c r="XCT11" s="9"/>
      <c r="XCU11" s="9"/>
      <c r="XCV11" s="9"/>
      <c r="XCW11" s="9"/>
      <c r="XCX11" s="9"/>
      <c r="XCY11" s="9"/>
      <c r="XCZ11" s="9"/>
      <c r="XDA11" s="9"/>
      <c r="XDB11" s="9"/>
      <c r="XDC11" s="9"/>
      <c r="XDD11" s="9"/>
      <c r="XDE11" s="9"/>
      <c r="XDF11" s="9"/>
      <c r="XDG11" s="9"/>
      <c r="XDH11" s="9"/>
      <c r="XDI11" s="9"/>
      <c r="XDJ11" s="9"/>
      <c r="XDK11" s="9"/>
      <c r="XDL11" s="9"/>
      <c r="XDM11" s="9"/>
      <c r="XDN11" s="9"/>
      <c r="XDO11" s="9"/>
      <c r="XDP11" s="9"/>
      <c r="XDQ11" s="9"/>
      <c r="XDR11" s="9"/>
      <c r="XDS11" s="9"/>
      <c r="XDT11" s="9"/>
      <c r="XDU11" s="9"/>
      <c r="XDV11" s="9"/>
      <c r="XDW11" s="9"/>
      <c r="XDX11" s="9"/>
      <c r="XDY11" s="9"/>
      <c r="XDZ11" s="9"/>
      <c r="XEA11" s="9"/>
      <c r="XEB11" s="9"/>
      <c r="XEC11" s="9"/>
      <c r="XED11" s="9"/>
      <c r="XEE11" s="9"/>
      <c r="XEF11" s="9"/>
      <c r="XEG11" s="9"/>
      <c r="XEH11" s="9"/>
      <c r="XEI11" s="9"/>
      <c r="XEJ11" s="9"/>
      <c r="XEK11" s="9"/>
      <c r="XEL11" s="9"/>
      <c r="XEM11" s="9"/>
      <c r="XEN11" s="9"/>
      <c r="XEO11" s="9"/>
      <c r="XEP11" s="9"/>
      <c r="XEQ11" s="9"/>
      <c r="XER11" s="9"/>
      <c r="XES11" s="9"/>
      <c r="XET11" s="9"/>
      <c r="XEU11" s="9"/>
      <c r="XEV11" s="9"/>
      <c r="XEW11" s="9"/>
      <c r="XEX11" s="9"/>
      <c r="XEY11" s="9"/>
      <c r="XEZ11" s="9"/>
      <c r="XFA11" s="9"/>
    </row>
    <row r="12" spans="1:16381" s="168" customFormat="1" ht="28.5">
      <c r="A12" s="291" t="s">
        <v>1944</v>
      </c>
      <c r="B12" s="291"/>
      <c r="C12" s="291"/>
      <c r="D12" s="291"/>
      <c r="E12" s="291"/>
      <c r="F12" s="291"/>
      <c r="G12" s="291"/>
      <c r="H12" s="291"/>
      <c r="I12" s="167">
        <v>1977.5</v>
      </c>
      <c r="J12" s="167">
        <v>197.75</v>
      </c>
      <c r="K12" s="167">
        <v>1779.75</v>
      </c>
      <c r="L12" s="167">
        <v>0</v>
      </c>
      <c r="M12" s="167">
        <v>0</v>
      </c>
      <c r="N12" s="167">
        <v>0</v>
      </c>
      <c r="O12" s="167">
        <v>0</v>
      </c>
      <c r="P12" s="167">
        <v>0</v>
      </c>
      <c r="Q12" s="167">
        <v>0</v>
      </c>
      <c r="R12" s="167">
        <v>0</v>
      </c>
      <c r="S12" s="167">
        <v>0</v>
      </c>
      <c r="T12" s="167">
        <v>0</v>
      </c>
      <c r="U12" s="167">
        <v>0</v>
      </c>
      <c r="V12" s="167">
        <v>0</v>
      </c>
      <c r="W12" s="167">
        <v>0</v>
      </c>
      <c r="X12" s="167">
        <v>0</v>
      </c>
      <c r="Y12" s="167">
        <v>94.92</v>
      </c>
      <c r="Z12" s="167">
        <v>162.72</v>
      </c>
      <c r="AA12" s="167">
        <v>0</v>
      </c>
      <c r="AB12" s="167">
        <v>162.72</v>
      </c>
      <c r="AC12" s="167">
        <v>162.72</v>
      </c>
      <c r="AD12" s="167">
        <v>162.72</v>
      </c>
      <c r="AE12" s="167">
        <v>0</v>
      </c>
      <c r="AF12" s="167">
        <v>261.02999999999997</v>
      </c>
      <c r="AG12" s="167">
        <v>0</v>
      </c>
      <c r="AH12" s="167">
        <v>193.23</v>
      </c>
      <c r="AI12" s="167">
        <v>193.23</v>
      </c>
      <c r="AJ12" s="167">
        <v>193.23</v>
      </c>
      <c r="AK12" s="167">
        <v>193.23</v>
      </c>
      <c r="AL12" s="167">
        <v>0</v>
      </c>
      <c r="AM12" s="167">
        <v>1779.75</v>
      </c>
      <c r="AN12" s="167">
        <v>197.75</v>
      </c>
      <c r="AO12" s="5"/>
      <c r="AP12" s="34"/>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c r="XES12" s="5"/>
      <c r="XET12" s="5"/>
      <c r="XEU12" s="5"/>
      <c r="XEV12" s="5"/>
      <c r="XEW12" s="5"/>
      <c r="XEX12" s="5"/>
      <c r="XEY12" s="5"/>
      <c r="XEZ12" s="5"/>
      <c r="XFA12" s="5"/>
    </row>
    <row r="13" spans="1:16381" ht="26.25">
      <c r="A13" s="292" t="s">
        <v>2032</v>
      </c>
      <c r="B13" s="293"/>
      <c r="C13" s="293"/>
      <c r="D13" s="293"/>
      <c r="E13" s="293"/>
      <c r="F13" s="293"/>
      <c r="G13" s="293"/>
      <c r="H13" s="294"/>
      <c r="I13" s="29">
        <v>2607960.7457142901</v>
      </c>
      <c r="J13" s="29">
        <v>260796.07457142865</v>
      </c>
      <c r="K13" s="29">
        <v>2346406.0431428589</v>
      </c>
      <c r="L13" s="29">
        <v>3804.69</v>
      </c>
      <c r="M13" s="29">
        <v>4671.16</v>
      </c>
      <c r="N13" s="29">
        <v>4807.1799999999994</v>
      </c>
      <c r="O13" s="29">
        <v>5048.7299999999996</v>
      </c>
      <c r="P13" s="29">
        <v>8004.3</v>
      </c>
      <c r="Q13" s="29">
        <v>19095.5</v>
      </c>
      <c r="R13" s="29">
        <v>12698</v>
      </c>
      <c r="S13" s="29">
        <v>16025.600571999999</v>
      </c>
      <c r="T13" s="29">
        <v>12957.779999999999</v>
      </c>
      <c r="U13" s="29">
        <v>15508.95</v>
      </c>
      <c r="V13" s="29">
        <v>38628.99</v>
      </c>
      <c r="W13" s="29">
        <v>55976.800000000003</v>
      </c>
      <c r="X13" s="29">
        <v>58309.709999999985</v>
      </c>
      <c r="Y13" s="29">
        <v>102214.18999999999</v>
      </c>
      <c r="Z13" s="29">
        <v>227126.85299999994</v>
      </c>
      <c r="AA13" s="29">
        <v>-48477.499999999993</v>
      </c>
      <c r="AB13" s="29">
        <v>137923.12999999989</v>
      </c>
      <c r="AC13" s="29">
        <v>175383.51999999996</v>
      </c>
      <c r="AD13" s="29">
        <v>302569.13999999984</v>
      </c>
      <c r="AE13" s="29">
        <v>11273.87</v>
      </c>
      <c r="AF13" s="29">
        <v>213679.53000000017</v>
      </c>
      <c r="AG13" s="29">
        <v>-849.68999999999994</v>
      </c>
      <c r="AH13" s="29">
        <v>175925.05000000002</v>
      </c>
      <c r="AI13" s="29">
        <v>113294.81999999991</v>
      </c>
      <c r="AJ13" s="29">
        <v>77686.879999999976</v>
      </c>
      <c r="AK13" s="29">
        <v>108987.07999999983</v>
      </c>
      <c r="AL13" s="29">
        <v>54666.975999999973</v>
      </c>
      <c r="AM13" s="29">
        <v>1906941.2395720037</v>
      </c>
      <c r="AN13" s="29">
        <v>671607.07614228572</v>
      </c>
      <c r="AO13" s="5"/>
      <c r="AP13" s="34"/>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c r="XEV13" s="5"/>
      <c r="XEW13" s="5"/>
      <c r="XEX13" s="5"/>
      <c r="XEY13" s="5"/>
      <c r="XEZ13" s="5"/>
      <c r="XFA13" s="5"/>
    </row>
    <row r="14" spans="1:16381" ht="27" thickBot="1">
      <c r="A14" s="295" t="s">
        <v>2033</v>
      </c>
      <c r="B14" s="296"/>
      <c r="C14" s="296"/>
      <c r="D14" s="296"/>
      <c r="E14" s="296"/>
      <c r="F14" s="296"/>
      <c r="G14" s="296"/>
      <c r="H14" s="297"/>
      <c r="I14" s="31">
        <v>2608802.4257142898</v>
      </c>
      <c r="J14" s="31">
        <v>260880.24257142862</v>
      </c>
      <c r="K14" s="31">
        <v>2346406.0431428594</v>
      </c>
      <c r="L14" s="31">
        <v>3804.69</v>
      </c>
      <c r="M14" s="31">
        <v>4671.16</v>
      </c>
      <c r="N14" s="31">
        <v>4807.18</v>
      </c>
      <c r="O14" s="31">
        <v>5048.7300000000005</v>
      </c>
      <c r="P14" s="31">
        <v>8004.3</v>
      </c>
      <c r="Q14" s="31">
        <v>19095.5</v>
      </c>
      <c r="R14" s="31">
        <v>12698</v>
      </c>
      <c r="S14" s="31">
        <v>16025.600571999999</v>
      </c>
      <c r="T14" s="31">
        <v>12957.779999999999</v>
      </c>
      <c r="U14" s="31">
        <v>15508.95</v>
      </c>
      <c r="V14" s="31">
        <v>38628.99</v>
      </c>
      <c r="W14" s="31">
        <v>55976.800000000003</v>
      </c>
      <c r="X14" s="31">
        <v>58309.709999999985</v>
      </c>
      <c r="Y14" s="31">
        <v>102214.18999999999</v>
      </c>
      <c r="Z14" s="31">
        <v>227126.85299999994</v>
      </c>
      <c r="AA14" s="31">
        <v>-48477.499999999993</v>
      </c>
      <c r="AB14" s="31">
        <v>137923.12999999989</v>
      </c>
      <c r="AC14" s="31">
        <v>175383.51999999996</v>
      </c>
      <c r="AD14" s="31">
        <v>302569.13999999984</v>
      </c>
      <c r="AE14" s="31">
        <v>11273.87</v>
      </c>
      <c r="AF14" s="31">
        <v>213679.5300000002</v>
      </c>
      <c r="AG14" s="31">
        <v>-849.68999999999994</v>
      </c>
      <c r="AH14" s="31">
        <v>175925.05000000002</v>
      </c>
      <c r="AI14" s="31">
        <v>113294.81999999991</v>
      </c>
      <c r="AJ14" s="31">
        <v>77686.879999999976</v>
      </c>
      <c r="AK14" s="31">
        <v>108987.07999999983</v>
      </c>
      <c r="AL14" s="31">
        <v>54666.975999999973</v>
      </c>
      <c r="AM14" s="31">
        <v>1906941.2395720037</v>
      </c>
      <c r="AN14" s="31">
        <v>672448.75614228565</v>
      </c>
      <c r="AO14" s="5"/>
      <c r="AP14" s="34"/>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c r="XDJ14" s="5"/>
      <c r="XDK14" s="5"/>
      <c r="XDL14" s="5"/>
      <c r="XDM14" s="5"/>
      <c r="XDN14" s="5"/>
      <c r="XDO14" s="5"/>
      <c r="XDP14" s="5"/>
      <c r="XDQ14" s="5"/>
      <c r="XDR14" s="5"/>
      <c r="XDS14" s="5"/>
      <c r="XDT14" s="5"/>
      <c r="XDU14" s="5"/>
      <c r="XDV14" s="5"/>
      <c r="XDW14" s="5"/>
      <c r="XDX14" s="5"/>
      <c r="XDY14" s="5"/>
      <c r="XDZ14" s="5"/>
      <c r="XEA14" s="5"/>
      <c r="XEB14" s="5"/>
      <c r="XEC14" s="5"/>
      <c r="XED14" s="5"/>
      <c r="XEE14" s="5"/>
      <c r="XEF14" s="5"/>
      <c r="XEG14" s="5"/>
      <c r="XEH14" s="5"/>
      <c r="XEI14" s="5"/>
      <c r="XEJ14" s="5"/>
      <c r="XEK14" s="5"/>
      <c r="XEL14" s="5"/>
      <c r="XEM14" s="5"/>
      <c r="XEN14" s="5"/>
      <c r="XEO14" s="5"/>
      <c r="XEP14" s="5"/>
      <c r="XEQ14" s="5"/>
      <c r="XER14" s="5"/>
      <c r="XES14" s="5"/>
      <c r="XET14" s="5"/>
      <c r="XEU14" s="5"/>
      <c r="XEV14" s="5"/>
      <c r="XEW14" s="5"/>
      <c r="XEX14" s="5"/>
      <c r="XEY14" s="5"/>
      <c r="XEZ14" s="5"/>
      <c r="XFA14" s="5"/>
    </row>
    <row r="17" spans="9:40">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row>
  </sheetData>
  <mergeCells count="11">
    <mergeCell ref="A11:H11"/>
    <mergeCell ref="A12:H12"/>
    <mergeCell ref="A13:H13"/>
    <mergeCell ref="A14:H14"/>
    <mergeCell ref="A4:H4"/>
    <mergeCell ref="A5:H5"/>
    <mergeCell ref="A6:H6"/>
    <mergeCell ref="A7:H7"/>
    <mergeCell ref="A8:H8"/>
    <mergeCell ref="A9:H9"/>
    <mergeCell ref="A10:H1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BIENES MAYORES - RNPN</vt:lpstr>
      <vt:lpstr>CONSOLIDADO</vt:lpstr>
      <vt:lpstr>Totales</vt:lpstr>
      <vt:lpstr>'BIENES MAYORES - RNPN'!Área_de_impresión</vt:lpstr>
      <vt:lpstr>'BIENES MAYORES - RNPN'!Títulos_a_imprimir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 E. Henriquez</dc:creator>
  <cp:lastModifiedBy>aerodriguez</cp:lastModifiedBy>
  <cp:lastPrinted>2021-08-10T20:15:49Z</cp:lastPrinted>
  <dcterms:created xsi:type="dcterms:W3CDTF">2012-02-23T15:03:36Z</dcterms:created>
  <dcterms:modified xsi:type="dcterms:W3CDTF">2021-08-13T17:04:48Z</dcterms:modified>
</cp:coreProperties>
</file>