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tabRatio="884"/>
  </bookViews>
  <sheets>
    <sheet name="BIENES MAYORES - RNPN" sheetId="1" r:id="rId1"/>
  </sheets>
  <definedNames>
    <definedName name="_xlnm._FilterDatabase" localSheetId="0" hidden="1">'BIENES MAYORES - RNPN'!$A$4:$AP$745</definedName>
    <definedName name="A1.">'BIENES MAYORES - RNPN'!#REF!</definedName>
    <definedName name="_xlnm.Print_Area" localSheetId="0">'BIENES MAYORES - RNPN'!$A$1:$AN$756</definedName>
    <definedName name="_xlnm.Print_Titles" localSheetId="0">'BIENES MAYORES - RNPN'!$1:$4</definedName>
  </definedNames>
  <calcPr calcId="191029"/>
</workbook>
</file>

<file path=xl/calcChain.xml><?xml version="1.0" encoding="utf-8"?>
<calcChain xmlns="http://schemas.openxmlformats.org/spreadsheetml/2006/main">
  <c r="AM479" i="1"/>
  <c r="AN479" s="1"/>
  <c r="K479"/>
  <c r="L479"/>
  <c r="AM477"/>
  <c r="AM478"/>
  <c r="AN478" s="1"/>
  <c r="K478"/>
  <c r="L478"/>
  <c r="AM441"/>
  <c r="AN441"/>
  <c r="K441"/>
  <c r="L441" s="1"/>
  <c r="AM417"/>
  <c r="AN417" s="1"/>
  <c r="K417"/>
  <c r="L417" s="1"/>
  <c r="AL740"/>
  <c r="AM739"/>
  <c r="AM738"/>
  <c r="AM737"/>
  <c r="AL743"/>
  <c r="AL733"/>
  <c r="AL736" s="1"/>
  <c r="J704"/>
  <c r="AL594"/>
  <c r="AL704"/>
  <c r="AL37"/>
  <c r="AM503" l="1"/>
  <c r="AN503" s="1"/>
  <c r="K503"/>
  <c r="L503" s="1"/>
  <c r="AM502"/>
  <c r="AN502" s="1"/>
  <c r="K502"/>
  <c r="L502" s="1"/>
  <c r="K501"/>
  <c r="L501" s="1"/>
  <c r="AM501"/>
  <c r="AN501" s="1"/>
  <c r="AM593"/>
  <c r="AN593" s="1"/>
  <c r="K593"/>
  <c r="L593" s="1"/>
  <c r="AM438"/>
  <c r="AN438" s="1"/>
  <c r="K438"/>
  <c r="L438" s="1"/>
  <c r="AM500"/>
  <c r="AN500" s="1"/>
  <c r="AM499"/>
  <c r="AN499" s="1"/>
  <c r="AM493"/>
  <c r="AN493" s="1"/>
  <c r="AM494"/>
  <c r="AN494" s="1"/>
  <c r="AM495"/>
  <c r="AN495" s="1"/>
  <c r="AM496"/>
  <c r="AN496" s="1"/>
  <c r="AM497"/>
  <c r="AN497" s="1"/>
  <c r="AM498"/>
  <c r="AN498" s="1"/>
  <c r="AM492"/>
  <c r="AN492" s="1"/>
  <c r="AM667"/>
  <c r="AM668"/>
  <c r="AM474"/>
  <c r="AR593" l="1"/>
  <c r="AN667"/>
  <c r="K667"/>
  <c r="L667" s="1"/>
  <c r="AN668"/>
  <c r="K668" l="1"/>
  <c r="L668" s="1"/>
  <c r="K493" l="1"/>
  <c r="L493" s="1"/>
  <c r="K494"/>
  <c r="L494" s="1"/>
  <c r="K495"/>
  <c r="L495" s="1"/>
  <c r="K496"/>
  <c r="L496" s="1"/>
  <c r="K497"/>
  <c r="L497" s="1"/>
  <c r="K498"/>
  <c r="L498" s="1"/>
  <c r="K499"/>
  <c r="L499" s="1"/>
  <c r="K500"/>
  <c r="L500" s="1"/>
  <c r="K474"/>
  <c r="L474" s="1"/>
  <c r="AM638" l="1"/>
  <c r="AN638" s="1"/>
  <c r="K638" l="1"/>
  <c r="L638" s="1"/>
  <c r="AN474"/>
  <c r="K492"/>
  <c r="L492" s="1"/>
  <c r="AM656" l="1"/>
  <c r="AM655"/>
  <c r="AM637"/>
  <c r="AM473"/>
  <c r="AM471"/>
  <c r="AM472"/>
  <c r="AM470" l="1"/>
  <c r="AM440"/>
  <c r="AM439"/>
  <c r="AM437"/>
  <c r="AM436"/>
  <c r="AM435"/>
  <c r="AM434"/>
  <c r="AM433"/>
  <c r="AM432"/>
  <c r="AM431"/>
  <c r="AM430"/>
  <c r="AM429"/>
  <c r="AM428"/>
  <c r="AM427"/>
  <c r="AM426"/>
  <c r="AM425"/>
  <c r="AM424"/>
  <c r="AM423"/>
  <c r="AM422"/>
  <c r="AM403"/>
  <c r="AM402"/>
  <c r="AM401"/>
  <c r="AM400"/>
  <c r="AM399"/>
  <c r="AM398"/>
  <c r="AM397"/>
  <c r="AM396"/>
  <c r="AM395"/>
  <c r="AM394"/>
  <c r="AM393"/>
  <c r="AM392"/>
  <c r="AM391"/>
  <c r="AM390"/>
  <c r="AM389"/>
  <c r="AM388"/>
  <c r="AM387"/>
  <c r="AM386"/>
  <c r="AM385"/>
  <c r="AM384"/>
  <c r="AM383"/>
  <c r="AM382"/>
  <c r="AM381"/>
  <c r="AM380"/>
  <c r="AM379"/>
  <c r="AM378"/>
  <c r="AM377"/>
  <c r="AM376"/>
  <c r="AM375"/>
  <c r="AM374"/>
  <c r="AM373"/>
  <c r="AM372"/>
  <c r="AM371"/>
  <c r="AM370"/>
  <c r="AM369"/>
  <c r="AM368"/>
  <c r="AM367"/>
  <c r="AM366"/>
  <c r="AM365"/>
  <c r="AM364"/>
  <c r="AM363"/>
  <c r="AM362"/>
  <c r="AM361"/>
  <c r="AM360"/>
  <c r="AM359"/>
  <c r="AM358"/>
  <c r="AM357"/>
  <c r="AM356"/>
  <c r="AM355"/>
  <c r="AM354"/>
  <c r="AM353"/>
  <c r="AM352"/>
  <c r="AM351"/>
  <c r="AM350"/>
  <c r="AM349"/>
  <c r="AM348"/>
  <c r="AM347"/>
  <c r="AM346"/>
  <c r="AM345"/>
  <c r="AM344"/>
  <c r="AM343"/>
  <c r="AM342"/>
  <c r="AM341"/>
  <c r="AM340"/>
  <c r="AM339"/>
  <c r="AM338"/>
  <c r="AM337"/>
  <c r="AM336"/>
  <c r="AM335"/>
  <c r="AM334"/>
  <c r="AM333"/>
  <c r="AM332"/>
  <c r="AM331"/>
  <c r="AM32"/>
  <c r="AM31"/>
  <c r="AM30"/>
  <c r="AM29"/>
  <c r="AM28"/>
  <c r="AM27"/>
  <c r="AM183"/>
  <c r="AM126" l="1"/>
  <c r="AM742" l="1"/>
  <c r="AM735"/>
  <c r="AM734"/>
  <c r="AM728"/>
  <c r="AM659"/>
  <c r="AM658"/>
  <c r="AM644"/>
  <c r="AM636"/>
  <c r="AM627"/>
  <c r="AM628"/>
  <c r="AM629"/>
  <c r="AM630"/>
  <c r="AM631"/>
  <c r="AM632"/>
  <c r="AM626"/>
  <c r="AM491"/>
  <c r="AM490"/>
  <c r="AM476"/>
  <c r="AM475"/>
  <c r="AM459"/>
  <c r="AM460"/>
  <c r="AM461"/>
  <c r="AM462"/>
  <c r="AM463"/>
  <c r="AM464"/>
  <c r="AM465"/>
  <c r="AM466"/>
  <c r="AM467"/>
  <c r="AM468"/>
  <c r="AM469"/>
  <c r="AM458"/>
  <c r="AM450"/>
  <c r="AM449"/>
  <c r="AM421"/>
  <c r="AM405"/>
  <c r="AM406"/>
  <c r="AM407"/>
  <c r="AM408"/>
  <c r="AM409"/>
  <c r="AM410"/>
  <c r="AM411"/>
  <c r="AM412"/>
  <c r="AM413"/>
  <c r="AM414"/>
  <c r="AM415"/>
  <c r="AM416"/>
  <c r="AM418"/>
  <c r="AM419"/>
  <c r="AM404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327"/>
  <c r="AM328"/>
  <c r="AM329"/>
  <c r="AM330"/>
  <c r="AM265"/>
  <c r="AN265" s="1"/>
  <c r="AM178"/>
  <c r="AM179"/>
  <c r="AM180"/>
  <c r="AM181"/>
  <c r="AM182"/>
  <c r="AM177"/>
  <c r="AM128"/>
  <c r="AM129"/>
  <c r="AM130"/>
  <c r="AM131"/>
  <c r="AM132"/>
  <c r="AM133"/>
  <c r="AM134"/>
  <c r="AM135"/>
  <c r="AM136"/>
  <c r="AM137"/>
  <c r="AM138"/>
  <c r="AM127"/>
  <c r="AM23"/>
  <c r="AM24"/>
  <c r="AM25"/>
  <c r="AM26"/>
  <c r="AM22"/>
  <c r="AM21"/>
  <c r="AM18"/>
  <c r="AM19"/>
  <c r="AM20"/>
  <c r="AM33"/>
  <c r="AM34"/>
  <c r="AM35"/>
  <c r="AM36"/>
  <c r="AM17"/>
  <c r="K473" l="1"/>
  <c r="L473" s="1"/>
  <c r="AN473"/>
  <c r="K440"/>
  <c r="L440" s="1"/>
  <c r="AN440"/>
  <c r="AN439" l="1"/>
  <c r="K439"/>
  <c r="L439" s="1"/>
  <c r="AN422"/>
  <c r="AN423"/>
  <c r="AN424"/>
  <c r="AN425"/>
  <c r="AN426"/>
  <c r="AN427"/>
  <c r="AN428"/>
  <c r="AN429"/>
  <c r="AN430"/>
  <c r="AN431"/>
  <c r="AN432"/>
  <c r="AN433"/>
  <c r="AN434"/>
  <c r="AN435"/>
  <c r="AN436"/>
  <c r="AN437"/>
  <c r="K423"/>
  <c r="L423" s="1"/>
  <c r="K424"/>
  <c r="L424" s="1"/>
  <c r="K425"/>
  <c r="L425" s="1"/>
  <c r="K426"/>
  <c r="L426" s="1"/>
  <c r="K427"/>
  <c r="L427" s="1"/>
  <c r="K428"/>
  <c r="L428" s="1"/>
  <c r="K429"/>
  <c r="L429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22"/>
  <c r="L422" s="1"/>
  <c r="AN345" l="1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398"/>
  <c r="AN399"/>
  <c r="AN400"/>
  <c r="AN401"/>
  <c r="AN402"/>
  <c r="AN403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344"/>
  <c r="L344" s="1"/>
  <c r="AN344"/>
  <c r="AN331"/>
  <c r="AN332"/>
  <c r="AN333"/>
  <c r="AN334"/>
  <c r="AN335"/>
  <c r="AN336"/>
  <c r="AN337"/>
  <c r="AN338"/>
  <c r="AN339"/>
  <c r="AN340"/>
  <c r="AN341"/>
  <c r="AN342"/>
  <c r="AN343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31"/>
  <c r="L331" s="1"/>
  <c r="AN655"/>
  <c r="AN656"/>
  <c r="K656"/>
  <c r="L656" s="1"/>
  <c r="K655"/>
  <c r="L655" s="1"/>
  <c r="AN637"/>
  <c r="K637"/>
  <c r="L637" s="1"/>
  <c r="AN471"/>
  <c r="AN472"/>
  <c r="K472"/>
  <c r="L472" s="1"/>
  <c r="K471"/>
  <c r="L471" s="1"/>
  <c r="K28"/>
  <c r="L28" s="1"/>
  <c r="K29"/>
  <c r="L29" s="1"/>
  <c r="K30"/>
  <c r="L30" s="1"/>
  <c r="K31"/>
  <c r="L31" s="1"/>
  <c r="K32"/>
  <c r="L32" s="1"/>
  <c r="AN28"/>
  <c r="AN29"/>
  <c r="AN30"/>
  <c r="AN31"/>
  <c r="AN32"/>
  <c r="K27"/>
  <c r="L27" s="1"/>
  <c r="AN134"/>
  <c r="AN133"/>
  <c r="AN132"/>
  <c r="AN131"/>
  <c r="K134"/>
  <c r="L134" s="1"/>
  <c r="K133"/>
  <c r="L133" s="1"/>
  <c r="K132"/>
  <c r="L132" s="1"/>
  <c r="K131"/>
  <c r="L131" s="1"/>
  <c r="AN416"/>
  <c r="AN415"/>
  <c r="AN414"/>
  <c r="AN413"/>
  <c r="K416"/>
  <c r="L416" s="1"/>
  <c r="K415"/>
  <c r="L415" s="1"/>
  <c r="K414"/>
  <c r="L414" s="1"/>
  <c r="K413"/>
  <c r="L413" s="1"/>
  <c r="AN412"/>
  <c r="AN411"/>
  <c r="AN410"/>
  <c r="K412"/>
  <c r="L412" s="1"/>
  <c r="K411"/>
  <c r="L411" s="1"/>
  <c r="K410"/>
  <c r="L410" s="1"/>
  <c r="AN409"/>
  <c r="K409"/>
  <c r="L409" s="1"/>
  <c r="AR132" l="1"/>
  <c r="AR415"/>
  <c r="AR131"/>
  <c r="AR133"/>
  <c r="AR134"/>
  <c r="AR411"/>
  <c r="AR416"/>
  <c r="AR414"/>
  <c r="AR413"/>
  <c r="AR412"/>
  <c r="AR410"/>
  <c r="AR409"/>
  <c r="J733" l="1"/>
  <c r="J736" s="1"/>
  <c r="J594" l="1"/>
  <c r="AN136" l="1"/>
  <c r="AN137"/>
  <c r="AN138"/>
  <c r="AN135"/>
  <c r="K138"/>
  <c r="L138" s="1"/>
  <c r="K137"/>
  <c r="L137" s="1"/>
  <c r="K136"/>
  <c r="L136" s="1"/>
  <c r="K135"/>
  <c r="L135" s="1"/>
  <c r="AN644"/>
  <c r="K644"/>
  <c r="L644" s="1"/>
  <c r="AR138" l="1"/>
  <c r="AR136"/>
  <c r="AR137"/>
  <c r="AR135"/>
  <c r="AR644"/>
  <c r="AK743"/>
  <c r="AM741"/>
  <c r="AK740"/>
  <c r="AM740" l="1"/>
  <c r="AN735"/>
  <c r="AK733"/>
  <c r="AK736" s="1"/>
  <c r="AM732"/>
  <c r="AM731"/>
  <c r="AM730"/>
  <c r="AM729"/>
  <c r="AM727"/>
  <c r="AM726"/>
  <c r="AM725"/>
  <c r="AM724"/>
  <c r="AM723"/>
  <c r="AM722"/>
  <c r="AM721"/>
  <c r="AM720"/>
  <c r="AM719"/>
  <c r="AM718"/>
  <c r="AM717"/>
  <c r="AM716"/>
  <c r="AM715"/>
  <c r="AM714"/>
  <c r="AM713"/>
  <c r="AM712"/>
  <c r="AM711"/>
  <c r="AM710"/>
  <c r="AM709"/>
  <c r="AM708"/>
  <c r="AM707"/>
  <c r="AM706"/>
  <c r="AM705"/>
  <c r="AK704"/>
  <c r="AM703"/>
  <c r="AM702"/>
  <c r="AM701"/>
  <c r="AM700"/>
  <c r="AM699"/>
  <c r="AM698"/>
  <c r="AM697"/>
  <c r="AM696"/>
  <c r="AM695"/>
  <c r="AM694"/>
  <c r="AM693"/>
  <c r="AM692"/>
  <c r="AM691"/>
  <c r="AM690"/>
  <c r="AM689"/>
  <c r="AM688"/>
  <c r="AM687"/>
  <c r="AM686"/>
  <c r="AM685"/>
  <c r="AM684"/>
  <c r="AM683"/>
  <c r="AM682"/>
  <c r="AM681"/>
  <c r="AM680"/>
  <c r="AM679"/>
  <c r="AM678"/>
  <c r="AM677"/>
  <c r="AM676"/>
  <c r="AM675"/>
  <c r="AM674"/>
  <c r="AM673"/>
  <c r="AM672"/>
  <c r="AM671"/>
  <c r="AM670"/>
  <c r="AM669"/>
  <c r="AM665"/>
  <c r="AM666"/>
  <c r="AM664"/>
  <c r="AM663"/>
  <c r="AM662"/>
  <c r="AM661"/>
  <c r="AM660"/>
  <c r="AM657"/>
  <c r="AM654"/>
  <c r="AM653"/>
  <c r="AM652"/>
  <c r="AM651"/>
  <c r="AM650"/>
  <c r="AM649"/>
  <c r="AM648"/>
  <c r="AM647"/>
  <c r="AM646"/>
  <c r="AM645"/>
  <c r="AM643"/>
  <c r="AM642"/>
  <c r="AM641"/>
  <c r="AM640"/>
  <c r="AM639"/>
  <c r="AM635"/>
  <c r="AM634"/>
  <c r="AM633"/>
  <c r="AM625"/>
  <c r="AM624"/>
  <c r="AM623"/>
  <c r="AM622"/>
  <c r="AM621"/>
  <c r="AM620"/>
  <c r="AM619"/>
  <c r="AM618"/>
  <c r="AM617"/>
  <c r="AM616"/>
  <c r="AM615"/>
  <c r="AM614"/>
  <c r="AM613"/>
  <c r="AM612"/>
  <c r="AM611"/>
  <c r="AM610"/>
  <c r="AM609"/>
  <c r="AM608"/>
  <c r="AM607"/>
  <c r="AM606"/>
  <c r="AM605"/>
  <c r="AM604"/>
  <c r="AM603"/>
  <c r="AM602"/>
  <c r="AM601"/>
  <c r="AM600"/>
  <c r="AM599"/>
  <c r="AM598"/>
  <c r="AM597"/>
  <c r="AM596"/>
  <c r="AM595"/>
  <c r="AK594"/>
  <c r="AM592"/>
  <c r="AD533"/>
  <c r="AM489"/>
  <c r="AM488"/>
  <c r="AM487"/>
  <c r="AM486"/>
  <c r="AM485"/>
  <c r="AM484"/>
  <c r="AM483"/>
  <c r="AM482"/>
  <c r="AM481"/>
  <c r="AM480"/>
  <c r="AM455"/>
  <c r="AM454"/>
  <c r="AM453"/>
  <c r="AM452"/>
  <c r="AM451"/>
  <c r="AM448"/>
  <c r="AM447"/>
  <c r="AM446"/>
  <c r="AM445"/>
  <c r="AM444"/>
  <c r="AM443"/>
  <c r="AM442"/>
  <c r="AM420"/>
  <c r="AM264"/>
  <c r="AM263"/>
  <c r="AM262"/>
  <c r="AM261"/>
  <c r="AM260"/>
  <c r="AM259"/>
  <c r="AM258"/>
  <c r="AM257"/>
  <c r="AM256"/>
  <c r="AM255"/>
  <c r="AM254"/>
  <c r="AM253"/>
  <c r="AM252"/>
  <c r="AM251"/>
  <c r="AM250"/>
  <c r="AM249"/>
  <c r="AM248"/>
  <c r="AM247"/>
  <c r="AM246"/>
  <c r="AM245"/>
  <c r="AM244"/>
  <c r="AM243"/>
  <c r="AM242"/>
  <c r="AM241"/>
  <c r="AM240"/>
  <c r="AM239"/>
  <c r="AM238"/>
  <c r="AM237"/>
  <c r="AM236"/>
  <c r="AM235"/>
  <c r="AM234"/>
  <c r="AM233"/>
  <c r="AM232"/>
  <c r="AM231"/>
  <c r="AM230"/>
  <c r="AM229"/>
  <c r="AM228"/>
  <c r="AM227"/>
  <c r="AM226"/>
  <c r="AM225"/>
  <c r="AM224"/>
  <c r="AM223"/>
  <c r="AM222"/>
  <c r="AM221"/>
  <c r="AM220"/>
  <c r="AM219"/>
  <c r="AM218"/>
  <c r="AM217"/>
  <c r="AM216"/>
  <c r="AM215"/>
  <c r="AM214"/>
  <c r="AM213"/>
  <c r="AM212"/>
  <c r="AM211"/>
  <c r="AM210"/>
  <c r="AM209"/>
  <c r="AM208"/>
  <c r="AM207"/>
  <c r="AM206"/>
  <c r="AM205"/>
  <c r="AM204"/>
  <c r="AM203"/>
  <c r="AM202"/>
  <c r="AM201"/>
  <c r="AM200"/>
  <c r="AM199"/>
  <c r="AM198"/>
  <c r="AM197"/>
  <c r="AM196"/>
  <c r="AM195"/>
  <c r="AM194"/>
  <c r="AM193"/>
  <c r="AM192"/>
  <c r="AM191"/>
  <c r="AM190"/>
  <c r="AM189"/>
  <c r="AM188"/>
  <c r="AM187"/>
  <c r="AM186"/>
  <c r="AM185"/>
  <c r="AM184"/>
  <c r="AM176"/>
  <c r="AM175"/>
  <c r="AM174"/>
  <c r="AM173"/>
  <c r="AM172"/>
  <c r="AM171"/>
  <c r="AM170"/>
  <c r="AM169"/>
  <c r="AM168"/>
  <c r="AM167"/>
  <c r="AM166"/>
  <c r="AM165"/>
  <c r="AM164"/>
  <c r="AM163"/>
  <c r="AM162"/>
  <c r="AM161"/>
  <c r="AM160"/>
  <c r="AM159"/>
  <c r="AM158"/>
  <c r="AM157"/>
  <c r="AM156"/>
  <c r="AM155"/>
  <c r="AM154"/>
  <c r="AM153"/>
  <c r="AM152"/>
  <c r="AM151"/>
  <c r="AM150"/>
  <c r="AM149"/>
  <c r="AM148"/>
  <c r="AM147"/>
  <c r="AM146"/>
  <c r="AM145"/>
  <c r="AM144"/>
  <c r="AM143"/>
  <c r="AM142"/>
  <c r="AM141"/>
  <c r="AM140"/>
  <c r="AM139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78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733" l="1"/>
  <c r="AM736" s="1"/>
  <c r="AK37"/>
  <c r="AK745" s="1"/>
  <c r="AM50"/>
  <c r="AM49"/>
  <c r="AM48"/>
  <c r="AM47"/>
  <c r="AM46"/>
  <c r="AM45"/>
  <c r="AM44"/>
  <c r="AM43"/>
  <c r="AM42"/>
  <c r="AM41"/>
  <c r="AM40"/>
  <c r="AM39"/>
  <c r="AM38"/>
  <c r="AN470"/>
  <c r="AM704"/>
  <c r="AJ37"/>
  <c r="AN20"/>
  <c r="AM13"/>
  <c r="AM12"/>
  <c r="AM11"/>
  <c r="AM10"/>
  <c r="AM9"/>
  <c r="AM8"/>
  <c r="K632"/>
  <c r="L632" s="1"/>
  <c r="AK744" l="1"/>
  <c r="AN632"/>
  <c r="AR632"/>
  <c r="AN183"/>
  <c r="K183"/>
  <c r="L183" s="1"/>
  <c r="AR183" s="1"/>
  <c r="AN182"/>
  <c r="K182"/>
  <c r="L182" s="1"/>
  <c r="AR182" s="1"/>
  <c r="N704" l="1"/>
  <c r="K735" l="1"/>
  <c r="L735" s="1"/>
  <c r="AR735" s="1"/>
  <c r="AN734"/>
  <c r="K734"/>
  <c r="L734" s="1"/>
  <c r="AR734" s="1"/>
  <c r="AN659" l="1"/>
  <c r="K659"/>
  <c r="L659" s="1"/>
  <c r="AR659" s="1"/>
  <c r="K470" l="1"/>
  <c r="L470" s="1"/>
  <c r="AR470" s="1"/>
  <c r="AN469" l="1"/>
  <c r="K469"/>
  <c r="L469" s="1"/>
  <c r="AR469" s="1"/>
  <c r="AN181"/>
  <c r="K181"/>
  <c r="L181" s="1"/>
  <c r="AR181" s="1"/>
  <c r="AN477" l="1"/>
  <c r="K477"/>
  <c r="L477" s="1"/>
  <c r="AR477" s="1"/>
  <c r="AN330" l="1"/>
  <c r="AN329"/>
  <c r="K330"/>
  <c r="L330" s="1"/>
  <c r="AR330" s="1"/>
  <c r="K329"/>
  <c r="L329" s="1"/>
  <c r="AR329" s="1"/>
  <c r="AN180" l="1"/>
  <c r="K180"/>
  <c r="L180" s="1"/>
  <c r="AR180" s="1"/>
  <c r="K184"/>
  <c r="L184" s="1"/>
  <c r="AR184" s="1"/>
  <c r="AN468" l="1"/>
  <c r="AN467"/>
  <c r="K468"/>
  <c r="L468" s="1"/>
  <c r="AR468" s="1"/>
  <c r="K467"/>
  <c r="L467" s="1"/>
  <c r="AR467" s="1"/>
  <c r="AN466" l="1"/>
  <c r="K466"/>
  <c r="L466" s="1"/>
  <c r="AR466" s="1"/>
  <c r="K404" l="1"/>
  <c r="L404" s="1"/>
  <c r="AR404" s="1"/>
  <c r="K405"/>
  <c r="K406"/>
  <c r="K407"/>
  <c r="K408"/>
  <c r="AN408" l="1"/>
  <c r="L408"/>
  <c r="AR408" s="1"/>
  <c r="AN407"/>
  <c r="L407"/>
  <c r="AR407" s="1"/>
  <c r="AN406"/>
  <c r="L406"/>
  <c r="AR406" s="1"/>
  <c r="AN405"/>
  <c r="L405"/>
  <c r="AR405" s="1"/>
  <c r="AN404"/>
  <c r="AJ743" l="1"/>
  <c r="AJ740"/>
  <c r="AJ733"/>
  <c r="AJ736" s="1"/>
  <c r="AJ704"/>
  <c r="AJ594"/>
  <c r="AN177"/>
  <c r="AI37"/>
  <c r="AJ745" l="1"/>
  <c r="AJ744"/>
  <c r="AM743"/>
  <c r="AN636" l="1"/>
  <c r="K636"/>
  <c r="L636" s="1"/>
  <c r="AR636" s="1"/>
  <c r="J740" l="1"/>
  <c r="Z594" l="1"/>
  <c r="AH37" l="1"/>
  <c r="AH704" l="1"/>
  <c r="AH594" l="1"/>
  <c r="AI743" l="1"/>
  <c r="AH743"/>
  <c r="AN742"/>
  <c r="AI740"/>
  <c r="AH740"/>
  <c r="AH733"/>
  <c r="AH736" s="1"/>
  <c r="AI733"/>
  <c r="AI736" s="1"/>
  <c r="AI704"/>
  <c r="AH745" l="1"/>
  <c r="AH744"/>
  <c r="AI594"/>
  <c r="AI745" s="1"/>
  <c r="AI744" l="1"/>
  <c r="AN482"/>
  <c r="K482"/>
  <c r="L482" s="1"/>
  <c r="AR482" s="1"/>
  <c r="AN306"/>
  <c r="AN281"/>
  <c r="AN280"/>
  <c r="AN487"/>
  <c r="AN486"/>
  <c r="AN485"/>
  <c r="AN484"/>
  <c r="AN483"/>
  <c r="AN481"/>
  <c r="AN480"/>
  <c r="AN476"/>
  <c r="AN449"/>
  <c r="AN461"/>
  <c r="AN475"/>
  <c r="AN465"/>
  <c r="AN178" l="1"/>
  <c r="AN176"/>
  <c r="AN175"/>
  <c r="AN174"/>
  <c r="AN184"/>
  <c r="AN179"/>
  <c r="K139" l="1"/>
  <c r="K140"/>
  <c r="K476" l="1"/>
  <c r="L476" s="1"/>
  <c r="AR476" s="1"/>
  <c r="K475"/>
  <c r="L475" s="1"/>
  <c r="AR475" s="1"/>
  <c r="J5" l="1"/>
  <c r="J37" s="1"/>
  <c r="AN5" l="1"/>
  <c r="AN327"/>
  <c r="AN328"/>
  <c r="AN326"/>
  <c r="K328"/>
  <c r="L328" s="1"/>
  <c r="AR328" s="1"/>
  <c r="K327"/>
  <c r="L327" s="1"/>
  <c r="AR327" s="1"/>
  <c r="K326"/>
  <c r="L326" s="1"/>
  <c r="AR326" s="1"/>
  <c r="K5" l="1"/>
  <c r="L5" s="1"/>
  <c r="AR5" s="1"/>
  <c r="AN450"/>
  <c r="AN658"/>
  <c r="AN728"/>
  <c r="K728"/>
  <c r="L728" s="1"/>
  <c r="AR728" s="1"/>
  <c r="AN325"/>
  <c r="AN309"/>
  <c r="AN324"/>
  <c r="AN307"/>
  <c r="AN308"/>
  <c r="AN310"/>
  <c r="AN311"/>
  <c r="AN312"/>
  <c r="AN313"/>
  <c r="AN314"/>
  <c r="AN315"/>
  <c r="AN316"/>
  <c r="AN317"/>
  <c r="AN318"/>
  <c r="AN319"/>
  <c r="AN320"/>
  <c r="AN321"/>
  <c r="AN322"/>
  <c r="AN323"/>
  <c r="K325"/>
  <c r="L325" s="1"/>
  <c r="AR325" s="1"/>
  <c r="K324"/>
  <c r="L324" s="1"/>
  <c r="AR324" s="1"/>
  <c r="K323"/>
  <c r="L323" s="1"/>
  <c r="AR323" s="1"/>
  <c r="K322"/>
  <c r="L322" s="1"/>
  <c r="AR322" s="1"/>
  <c r="K321"/>
  <c r="L321" s="1"/>
  <c r="AR321" s="1"/>
  <c r="K320"/>
  <c r="L320" s="1"/>
  <c r="AR320" s="1"/>
  <c r="K319"/>
  <c r="L319" s="1"/>
  <c r="AR319" s="1"/>
  <c r="K318"/>
  <c r="L318" s="1"/>
  <c r="AR318" s="1"/>
  <c r="K317"/>
  <c r="L317" s="1"/>
  <c r="AR317" s="1"/>
  <c r="K316"/>
  <c r="L316" s="1"/>
  <c r="AR316" s="1"/>
  <c r="K315"/>
  <c r="L315" s="1"/>
  <c r="AR315" s="1"/>
  <c r="K314"/>
  <c r="L314" s="1"/>
  <c r="AR314" s="1"/>
  <c r="K313"/>
  <c r="L313" s="1"/>
  <c r="AR313" s="1"/>
  <c r="K312"/>
  <c r="L312" s="1"/>
  <c r="AR312" s="1"/>
  <c r="K311"/>
  <c r="L311" s="1"/>
  <c r="AR311" s="1"/>
  <c r="K310"/>
  <c r="L310" s="1"/>
  <c r="AR310" s="1"/>
  <c r="K309"/>
  <c r="L309" s="1"/>
  <c r="AR309" s="1"/>
  <c r="K308"/>
  <c r="L308" s="1"/>
  <c r="AR308" s="1"/>
  <c r="AN464"/>
  <c r="K307" l="1"/>
  <c r="L307" s="1"/>
  <c r="AR307" s="1"/>
  <c r="K465" l="1"/>
  <c r="L465" s="1"/>
  <c r="AR465" s="1"/>
  <c r="K464"/>
  <c r="L464" s="1"/>
  <c r="AR464" s="1"/>
  <c r="AN463"/>
  <c r="K463"/>
  <c r="L463" s="1"/>
  <c r="AR463" s="1"/>
  <c r="K658" l="1"/>
  <c r="L658" s="1"/>
  <c r="AR658" s="1"/>
  <c r="K660"/>
  <c r="L660" s="1"/>
  <c r="AR660" s="1"/>
  <c r="AN660"/>
  <c r="K306" l="1"/>
  <c r="L306" s="1"/>
  <c r="AR306" s="1"/>
  <c r="K450" l="1"/>
  <c r="L450" s="1"/>
  <c r="AR450" s="1"/>
  <c r="K449" l="1"/>
  <c r="L449" s="1"/>
  <c r="AR449" s="1"/>
  <c r="K179"/>
  <c r="L179" s="1"/>
  <c r="AR179" s="1"/>
  <c r="K178"/>
  <c r="L178" s="1"/>
  <c r="AR178" s="1"/>
  <c r="K739" l="1"/>
  <c r="L739" s="1"/>
  <c r="AR739" s="1"/>
  <c r="AC561" l="1"/>
  <c r="AD561"/>
  <c r="AM561" l="1"/>
  <c r="K177"/>
  <c r="L177" s="1"/>
  <c r="AR177" s="1"/>
  <c r="AG743" l="1"/>
  <c r="M743"/>
  <c r="N743"/>
  <c r="O743"/>
  <c r="P743"/>
  <c r="Q743"/>
  <c r="R743"/>
  <c r="S743"/>
  <c r="T743"/>
  <c r="U743"/>
  <c r="V743"/>
  <c r="W743"/>
  <c r="X743"/>
  <c r="Y743"/>
  <c r="Z743"/>
  <c r="AA743"/>
  <c r="AB743"/>
  <c r="AC743"/>
  <c r="AD743"/>
  <c r="AE743"/>
  <c r="AF743"/>
  <c r="J743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M733"/>
  <c r="M736" s="1"/>
  <c r="N733"/>
  <c r="N736" s="1"/>
  <c r="O733"/>
  <c r="O736" s="1"/>
  <c r="P733"/>
  <c r="P736" s="1"/>
  <c r="Q733"/>
  <c r="Q736" s="1"/>
  <c r="R733"/>
  <c r="R736" s="1"/>
  <c r="S733"/>
  <c r="S736" s="1"/>
  <c r="T733"/>
  <c r="T736" s="1"/>
  <c r="U733"/>
  <c r="U736" s="1"/>
  <c r="V733"/>
  <c r="V736" s="1"/>
  <c r="W733"/>
  <c r="W736" s="1"/>
  <c r="X733"/>
  <c r="X736" s="1"/>
  <c r="Y733"/>
  <c r="Y736" s="1"/>
  <c r="Z733"/>
  <c r="Z736" s="1"/>
  <c r="AA733"/>
  <c r="AA736" s="1"/>
  <c r="AB733"/>
  <c r="AB736" s="1"/>
  <c r="AC733"/>
  <c r="AC736" s="1"/>
  <c r="AD733"/>
  <c r="AD736" s="1"/>
  <c r="AE733"/>
  <c r="AE736" s="1"/>
  <c r="AF733"/>
  <c r="AF736" s="1"/>
  <c r="AG733"/>
  <c r="AG736" s="1"/>
  <c r="U704"/>
  <c r="V704"/>
  <c r="W704"/>
  <c r="X704"/>
  <c r="Y704"/>
  <c r="Z704"/>
  <c r="AA704"/>
  <c r="AB704"/>
  <c r="AC704"/>
  <c r="AD704"/>
  <c r="AE704"/>
  <c r="AF704"/>
  <c r="AG704"/>
  <c r="P704"/>
  <c r="Q704"/>
  <c r="R704"/>
  <c r="S704"/>
  <c r="M704"/>
  <c r="O704"/>
  <c r="O594"/>
  <c r="P594"/>
  <c r="Q594"/>
  <c r="R594"/>
  <c r="S594"/>
  <c r="U594"/>
  <c r="V594"/>
  <c r="W594"/>
  <c r="X594"/>
  <c r="Y594"/>
  <c r="AF594"/>
  <c r="J745" l="1"/>
  <c r="J744"/>
  <c r="K462"/>
  <c r="L462" s="1"/>
  <c r="AR462" s="1"/>
  <c r="AD573"/>
  <c r="AE573"/>
  <c r="AD532" l="1"/>
  <c r="AE532"/>
  <c r="AN264"/>
  <c r="K264"/>
  <c r="L264" s="1"/>
  <c r="AR264" s="1"/>
  <c r="K192" l="1"/>
  <c r="AN62"/>
  <c r="AN63"/>
  <c r="AN64"/>
  <c r="AN732" l="1"/>
  <c r="AG37" l="1"/>
  <c r="AN459" l="1"/>
  <c r="AN460"/>
  <c r="AN462"/>
  <c r="AN150"/>
  <c r="AN490"/>
  <c r="AD591"/>
  <c r="AE591"/>
  <c r="AC591"/>
  <c r="AG590"/>
  <c r="AM590" s="1"/>
  <c r="AG589"/>
  <c r="AM589" s="1"/>
  <c r="K590"/>
  <c r="L590" s="1"/>
  <c r="K589"/>
  <c r="L589" s="1"/>
  <c r="AG588"/>
  <c r="AB588"/>
  <c r="K588"/>
  <c r="L588" s="1"/>
  <c r="AG587"/>
  <c r="AB587"/>
  <c r="K587"/>
  <c r="L587" s="1"/>
  <c r="AG586"/>
  <c r="AD586"/>
  <c r="AE586"/>
  <c r="K586"/>
  <c r="L586" s="1"/>
  <c r="AC584"/>
  <c r="AD584"/>
  <c r="AE584"/>
  <c r="AC585"/>
  <c r="AD585"/>
  <c r="AE585"/>
  <c r="K585"/>
  <c r="L585" s="1"/>
  <c r="K584"/>
  <c r="L584" s="1"/>
  <c r="AE583"/>
  <c r="AD583"/>
  <c r="AC583"/>
  <c r="K583"/>
  <c r="L583" s="1"/>
  <c r="AE582"/>
  <c r="AD582"/>
  <c r="AC582"/>
  <c r="K582"/>
  <c r="L582" s="1"/>
  <c r="AE581"/>
  <c r="AD581"/>
  <c r="AC581"/>
  <c r="K581"/>
  <c r="L581" s="1"/>
  <c r="AE580"/>
  <c r="AD580"/>
  <c r="AC580"/>
  <c r="K580"/>
  <c r="L580" s="1"/>
  <c r="AE579"/>
  <c r="AD579"/>
  <c r="AC579"/>
  <c r="K579"/>
  <c r="L579" s="1"/>
  <c r="AE578"/>
  <c r="AD578"/>
  <c r="AC578"/>
  <c r="K578"/>
  <c r="L578" s="1"/>
  <c r="AE577"/>
  <c r="AD577"/>
  <c r="AC577"/>
  <c r="K577"/>
  <c r="L577" s="1"/>
  <c r="AE576"/>
  <c r="AD576"/>
  <c r="AC576"/>
  <c r="K576"/>
  <c r="L576" s="1"/>
  <c r="AE575"/>
  <c r="AD575"/>
  <c r="AC575"/>
  <c r="K575"/>
  <c r="L575" s="1"/>
  <c r="AE574"/>
  <c r="AD574"/>
  <c r="AC574"/>
  <c r="K574"/>
  <c r="L574" s="1"/>
  <c r="AC573"/>
  <c r="AM573" s="1"/>
  <c r="K573"/>
  <c r="L573" s="1"/>
  <c r="AE572"/>
  <c r="AD572"/>
  <c r="AC572"/>
  <c r="K572"/>
  <c r="L572" s="1"/>
  <c r="AE571"/>
  <c r="AD571"/>
  <c r="AC571"/>
  <c r="K571"/>
  <c r="L571" s="1"/>
  <c r="AE570"/>
  <c r="AD570"/>
  <c r="AC570"/>
  <c r="K570"/>
  <c r="L570" s="1"/>
  <c r="AE569"/>
  <c r="AD569"/>
  <c r="AC569"/>
  <c r="K569"/>
  <c r="L569" s="1"/>
  <c r="AE568"/>
  <c r="AD568"/>
  <c r="AC568"/>
  <c r="K568"/>
  <c r="L568" s="1"/>
  <c r="AE567"/>
  <c r="AD567"/>
  <c r="AC567"/>
  <c r="K567"/>
  <c r="L567" s="1"/>
  <c r="AE566"/>
  <c r="AD566"/>
  <c r="AC566"/>
  <c r="K566"/>
  <c r="L566" s="1"/>
  <c r="AE565"/>
  <c r="AD565"/>
  <c r="AC565"/>
  <c r="K565"/>
  <c r="L565" s="1"/>
  <c r="AE564"/>
  <c r="AD564"/>
  <c r="AC564"/>
  <c r="K564"/>
  <c r="L564" s="1"/>
  <c r="AE563"/>
  <c r="AD563"/>
  <c r="AC563"/>
  <c r="K563"/>
  <c r="L563" s="1"/>
  <c r="AC562"/>
  <c r="AD562"/>
  <c r="AE562"/>
  <c r="K562"/>
  <c r="L562" s="1"/>
  <c r="AN69"/>
  <c r="K561"/>
  <c r="L561" s="1"/>
  <c r="AR561" s="1"/>
  <c r="AN304"/>
  <c r="AE560"/>
  <c r="AD560"/>
  <c r="AB560"/>
  <c r="K560"/>
  <c r="L560" s="1"/>
  <c r="AE559"/>
  <c r="AD559"/>
  <c r="AB559"/>
  <c r="K559"/>
  <c r="L559" s="1"/>
  <c r="AE558"/>
  <c r="AD558"/>
  <c r="AB558"/>
  <c r="K558"/>
  <c r="L558" s="1"/>
  <c r="AE557"/>
  <c r="AD557"/>
  <c r="AB557"/>
  <c r="K557"/>
  <c r="L557" s="1"/>
  <c r="AE556"/>
  <c r="AD556"/>
  <c r="AB556"/>
  <c r="K556"/>
  <c r="L556" s="1"/>
  <c r="AE555"/>
  <c r="AD555"/>
  <c r="AB555"/>
  <c r="K555"/>
  <c r="L555" s="1"/>
  <c r="AE554"/>
  <c r="AD554"/>
  <c r="AB554"/>
  <c r="K554"/>
  <c r="L554" s="1"/>
  <c r="AE553"/>
  <c r="AD553"/>
  <c r="AB553"/>
  <c r="K553"/>
  <c r="L553" s="1"/>
  <c r="AE552"/>
  <c r="AD552"/>
  <c r="AB552"/>
  <c r="K552"/>
  <c r="L552" s="1"/>
  <c r="AE551"/>
  <c r="AD551"/>
  <c r="AB551"/>
  <c r="K551"/>
  <c r="L551" s="1"/>
  <c r="AE550"/>
  <c r="AD550"/>
  <c r="AB550"/>
  <c r="K550"/>
  <c r="L550" s="1"/>
  <c r="AE549"/>
  <c r="AD549"/>
  <c r="AB549"/>
  <c r="K549"/>
  <c r="L549" s="1"/>
  <c r="AE548"/>
  <c r="AD548"/>
  <c r="AB548"/>
  <c r="K548"/>
  <c r="L548" s="1"/>
  <c r="AE547"/>
  <c r="AD547"/>
  <c r="AB547"/>
  <c r="K547"/>
  <c r="L547" s="1"/>
  <c r="AE546"/>
  <c r="AD546"/>
  <c r="AB546"/>
  <c r="K546"/>
  <c r="L546" s="1"/>
  <c r="AE545"/>
  <c r="AD545"/>
  <c r="AB545"/>
  <c r="K545"/>
  <c r="L545" s="1"/>
  <c r="AE544"/>
  <c r="AD544"/>
  <c r="AB544"/>
  <c r="K544"/>
  <c r="L544" s="1"/>
  <c r="AE543"/>
  <c r="AD543"/>
  <c r="AB543"/>
  <c r="K543"/>
  <c r="L543" s="1"/>
  <c r="AE542"/>
  <c r="AD542"/>
  <c r="AB542"/>
  <c r="K542"/>
  <c r="L542" s="1"/>
  <c r="AE541"/>
  <c r="AD541"/>
  <c r="AB541"/>
  <c r="K541"/>
  <c r="L541" s="1"/>
  <c r="AE540"/>
  <c r="AD540"/>
  <c r="AB540"/>
  <c r="K540"/>
  <c r="L540" s="1"/>
  <c r="AE539"/>
  <c r="AD539"/>
  <c r="AB539"/>
  <c r="K539"/>
  <c r="L539" s="1"/>
  <c r="AE538"/>
  <c r="AD538"/>
  <c r="AB538"/>
  <c r="K538"/>
  <c r="L538" s="1"/>
  <c r="AE537"/>
  <c r="AD537"/>
  <c r="AB537"/>
  <c r="K537"/>
  <c r="L537" s="1"/>
  <c r="AE536"/>
  <c r="AD536"/>
  <c r="AB536"/>
  <c r="K536"/>
  <c r="L536" s="1"/>
  <c r="AE535"/>
  <c r="AD535"/>
  <c r="AB535"/>
  <c r="K535"/>
  <c r="L535" s="1"/>
  <c r="AD534"/>
  <c r="AB534"/>
  <c r="K534"/>
  <c r="L534" s="1"/>
  <c r="AB533"/>
  <c r="AM533" s="1"/>
  <c r="K533"/>
  <c r="L533" s="1"/>
  <c r="AC532"/>
  <c r="AM532" s="1"/>
  <c r="K532"/>
  <c r="L532" s="1"/>
  <c r="AD531"/>
  <c r="AC531"/>
  <c r="AD530"/>
  <c r="AC530"/>
  <c r="AD529"/>
  <c r="AC529"/>
  <c r="AD528"/>
  <c r="AC528"/>
  <c r="AD527"/>
  <c r="AC527"/>
  <c r="AD526"/>
  <c r="AC526"/>
  <c r="AD525"/>
  <c r="AC525"/>
  <c r="AD524"/>
  <c r="AC524"/>
  <c r="AD523"/>
  <c r="AC523"/>
  <c r="AD522"/>
  <c r="AC522"/>
  <c r="AD521"/>
  <c r="AC521"/>
  <c r="AD520"/>
  <c r="AC520"/>
  <c r="AD519"/>
  <c r="AC519"/>
  <c r="AD518"/>
  <c r="AC518"/>
  <c r="AD517"/>
  <c r="AC517"/>
  <c r="AD516"/>
  <c r="AC516"/>
  <c r="AD515"/>
  <c r="AC515"/>
  <c r="AD514"/>
  <c r="AC514"/>
  <c r="AD513"/>
  <c r="AC513"/>
  <c r="K513"/>
  <c r="L513" s="1"/>
  <c r="AD512"/>
  <c r="AC512"/>
  <c r="K512"/>
  <c r="L512" s="1"/>
  <c r="AD511"/>
  <c r="AC511"/>
  <c r="K511"/>
  <c r="L511" s="1"/>
  <c r="AD510"/>
  <c r="AC510"/>
  <c r="K510"/>
  <c r="L510" s="1"/>
  <c r="AD509"/>
  <c r="AC509"/>
  <c r="K509"/>
  <c r="L509" s="1"/>
  <c r="AN254"/>
  <c r="AD508"/>
  <c r="AC508"/>
  <c r="K508"/>
  <c r="L508" s="1"/>
  <c r="AD507"/>
  <c r="AC507"/>
  <c r="K507"/>
  <c r="L507" s="1"/>
  <c r="AD506"/>
  <c r="AC506"/>
  <c r="K506"/>
  <c r="L506" s="1"/>
  <c r="AD505"/>
  <c r="AC505"/>
  <c r="AD504"/>
  <c r="AC504"/>
  <c r="AM506" l="1"/>
  <c r="AR506" s="1"/>
  <c r="AM511"/>
  <c r="AR511" s="1"/>
  <c r="AM514"/>
  <c r="AM516"/>
  <c r="AM518"/>
  <c r="AM520"/>
  <c r="AM522"/>
  <c r="AM524"/>
  <c r="AM526"/>
  <c r="AM528"/>
  <c r="AM530"/>
  <c r="AM504"/>
  <c r="AM563"/>
  <c r="AR563" s="1"/>
  <c r="AM564"/>
  <c r="AR564" s="1"/>
  <c r="AM565"/>
  <c r="AR565" s="1"/>
  <c r="AM507"/>
  <c r="AR507" s="1"/>
  <c r="AM512"/>
  <c r="AR512" s="1"/>
  <c r="AM566"/>
  <c r="AR566" s="1"/>
  <c r="AM567"/>
  <c r="AR567" s="1"/>
  <c r="AM568"/>
  <c r="AR568" s="1"/>
  <c r="AM569"/>
  <c r="AR569" s="1"/>
  <c r="AM570"/>
  <c r="AR570" s="1"/>
  <c r="AM584"/>
  <c r="AR584" s="1"/>
  <c r="AM535"/>
  <c r="AR535" s="1"/>
  <c r="AM536"/>
  <c r="AN536" s="1"/>
  <c r="AM537"/>
  <c r="AN537" s="1"/>
  <c r="AM538"/>
  <c r="AR538" s="1"/>
  <c r="AM539"/>
  <c r="AR539" s="1"/>
  <c r="AM540"/>
  <c r="AR540" s="1"/>
  <c r="AM541"/>
  <c r="AR541" s="1"/>
  <c r="AM542"/>
  <c r="AR542" s="1"/>
  <c r="AM543"/>
  <c r="AR543" s="1"/>
  <c r="AM544"/>
  <c r="AN544" s="1"/>
  <c r="AM545"/>
  <c r="AN545" s="1"/>
  <c r="AM546"/>
  <c r="AR546" s="1"/>
  <c r="AM547"/>
  <c r="AR547" s="1"/>
  <c r="AM548"/>
  <c r="AR548" s="1"/>
  <c r="AM549"/>
  <c r="AR549" s="1"/>
  <c r="AM550"/>
  <c r="AR550" s="1"/>
  <c r="AM551"/>
  <c r="AR551" s="1"/>
  <c r="AM552"/>
  <c r="AR552" s="1"/>
  <c r="AM553"/>
  <c r="AN553" s="1"/>
  <c r="AM554"/>
  <c r="AR554" s="1"/>
  <c r="AM555"/>
  <c r="AR555" s="1"/>
  <c r="AM556"/>
  <c r="AR556" s="1"/>
  <c r="AM557"/>
  <c r="AR557" s="1"/>
  <c r="AM558"/>
  <c r="AR558" s="1"/>
  <c r="AM559"/>
  <c r="AR559" s="1"/>
  <c r="AM560"/>
  <c r="AR560" s="1"/>
  <c r="AM588"/>
  <c r="AN588" s="1"/>
  <c r="AM534"/>
  <c r="AR534" s="1"/>
  <c r="AM587"/>
  <c r="AR587" s="1"/>
  <c r="AR532"/>
  <c r="AM585"/>
  <c r="AR585" s="1"/>
  <c r="AR590"/>
  <c r="AM508"/>
  <c r="AR508" s="1"/>
  <c r="AM509"/>
  <c r="AR509" s="1"/>
  <c r="AM513"/>
  <c r="AR513" s="1"/>
  <c r="AM515"/>
  <c r="AM517"/>
  <c r="AM519"/>
  <c r="AM521"/>
  <c r="AM523"/>
  <c r="AM525"/>
  <c r="AM527"/>
  <c r="AM529"/>
  <c r="AM531"/>
  <c r="AR533"/>
  <c r="AR573"/>
  <c r="AM586"/>
  <c r="AR586" s="1"/>
  <c r="AR589"/>
  <c r="AM591"/>
  <c r="AM571"/>
  <c r="AR571" s="1"/>
  <c r="AM572"/>
  <c r="AR572" s="1"/>
  <c r="AM505"/>
  <c r="AM510"/>
  <c r="AR510" s="1"/>
  <c r="AM562"/>
  <c r="AN562" s="1"/>
  <c r="AM574"/>
  <c r="AR574" s="1"/>
  <c r="AM575"/>
  <c r="AR575" s="1"/>
  <c r="AM576"/>
  <c r="AR576" s="1"/>
  <c r="AM577"/>
  <c r="AR577" s="1"/>
  <c r="AM578"/>
  <c r="AR578" s="1"/>
  <c r="AM579"/>
  <c r="AR579" s="1"/>
  <c r="AM580"/>
  <c r="AR580" s="1"/>
  <c r="AM581"/>
  <c r="AR581" s="1"/>
  <c r="AM582"/>
  <c r="AR582" s="1"/>
  <c r="AM583"/>
  <c r="AR583" s="1"/>
  <c r="AN533"/>
  <c r="AG594"/>
  <c r="AG745" s="1"/>
  <c r="AB594"/>
  <c r="AE594"/>
  <c r="AC594"/>
  <c r="AD594"/>
  <c r="AN547" l="1"/>
  <c r="AN556"/>
  <c r="AN540"/>
  <c r="AR544"/>
  <c r="AN555"/>
  <c r="AN539"/>
  <c r="AN548"/>
  <c r="AR536"/>
  <c r="AN560"/>
  <c r="AN552"/>
  <c r="AN559"/>
  <c r="AN551"/>
  <c r="AN543"/>
  <c r="AN535"/>
  <c r="AR553"/>
  <c r="AR537"/>
  <c r="AR545"/>
  <c r="AR588"/>
  <c r="AN549"/>
  <c r="AN557"/>
  <c r="AN541"/>
  <c r="AN534"/>
  <c r="AN558"/>
  <c r="AN554"/>
  <c r="AN550"/>
  <c r="AN546"/>
  <c r="AN542"/>
  <c r="AN538"/>
  <c r="AN584"/>
  <c r="AN585"/>
  <c r="AN509"/>
  <c r="AN586"/>
  <c r="AR562"/>
  <c r="AG744"/>
  <c r="K69" l="1"/>
  <c r="L69" s="1"/>
  <c r="AR69" s="1"/>
  <c r="K64"/>
  <c r="L64" s="1"/>
  <c r="AR64" s="1"/>
  <c r="K63"/>
  <c r="L63" s="1"/>
  <c r="AR63" s="1"/>
  <c r="K62"/>
  <c r="L62" s="1"/>
  <c r="AR62" s="1"/>
  <c r="K461" l="1"/>
  <c r="L461" s="1"/>
  <c r="AR461" s="1"/>
  <c r="AN731" l="1"/>
  <c r="K460"/>
  <c r="L460" s="1"/>
  <c r="AR460" s="1"/>
  <c r="K459"/>
  <c r="L459" s="1"/>
  <c r="AR459" s="1"/>
  <c r="AN114" l="1"/>
  <c r="K114"/>
  <c r="L114" s="1"/>
  <c r="AR114" s="1"/>
  <c r="AN85"/>
  <c r="AN86"/>
  <c r="AN87"/>
  <c r="AN88"/>
  <c r="K88" l="1"/>
  <c r="L88" s="1"/>
  <c r="AR88" s="1"/>
  <c r="K87"/>
  <c r="L87" s="1"/>
  <c r="AR87" s="1"/>
  <c r="AN84" l="1"/>
  <c r="K86"/>
  <c r="L86" s="1"/>
  <c r="AR86" s="1"/>
  <c r="K85"/>
  <c r="L85" s="1"/>
  <c r="AR85" s="1"/>
  <c r="K84"/>
  <c r="L84" s="1"/>
  <c r="AR84" s="1"/>
  <c r="K724" l="1"/>
  <c r="L724" s="1"/>
  <c r="AR724" s="1"/>
  <c r="AN724"/>
  <c r="AN628"/>
  <c r="AN703"/>
  <c r="K654"/>
  <c r="L654" s="1"/>
  <c r="AR654" s="1"/>
  <c r="K595"/>
  <c r="K596"/>
  <c r="L596" s="1"/>
  <c r="AR596" s="1"/>
  <c r="K597"/>
  <c r="L597" s="1"/>
  <c r="AR597" s="1"/>
  <c r="K598"/>
  <c r="L598" s="1"/>
  <c r="AR598" s="1"/>
  <c r="K599"/>
  <c r="L599" s="1"/>
  <c r="AR599" s="1"/>
  <c r="K600"/>
  <c r="L600" s="1"/>
  <c r="AR600" s="1"/>
  <c r="K601"/>
  <c r="L601" s="1"/>
  <c r="AR601" s="1"/>
  <c r="K602"/>
  <c r="L602" s="1"/>
  <c r="AR602" s="1"/>
  <c r="K605"/>
  <c r="L605" s="1"/>
  <c r="AR605" s="1"/>
  <c r="K603"/>
  <c r="L603" s="1"/>
  <c r="AR603" s="1"/>
  <c r="K604"/>
  <c r="L604" s="1"/>
  <c r="AR604" s="1"/>
  <c r="K606"/>
  <c r="L606" s="1"/>
  <c r="AR606" s="1"/>
  <c r="K607"/>
  <c r="L607" s="1"/>
  <c r="AR607" s="1"/>
  <c r="K608"/>
  <c r="L608" s="1"/>
  <c r="AR608" s="1"/>
  <c r="K609"/>
  <c r="L609" s="1"/>
  <c r="AR609" s="1"/>
  <c r="K610"/>
  <c r="L610" s="1"/>
  <c r="AR610" s="1"/>
  <c r="K611"/>
  <c r="L611" s="1"/>
  <c r="AR611" s="1"/>
  <c r="K612"/>
  <c r="L612" s="1"/>
  <c r="AR612" s="1"/>
  <c r="K613"/>
  <c r="L613" s="1"/>
  <c r="AR613" s="1"/>
  <c r="K614"/>
  <c r="L614" s="1"/>
  <c r="AR614" s="1"/>
  <c r="K615"/>
  <c r="L615" s="1"/>
  <c r="AR615" s="1"/>
  <c r="K633"/>
  <c r="L633" s="1"/>
  <c r="AR633" s="1"/>
  <c r="K645"/>
  <c r="L645" s="1"/>
  <c r="AR645" s="1"/>
  <c r="K641"/>
  <c r="L641" s="1"/>
  <c r="AR641" s="1"/>
  <c r="K642"/>
  <c r="L642" s="1"/>
  <c r="AR642" s="1"/>
  <c r="K643"/>
  <c r="L643" s="1"/>
  <c r="AR643" s="1"/>
  <c r="K648"/>
  <c r="L648" s="1"/>
  <c r="AR648" s="1"/>
  <c r="K649"/>
  <c r="L649" s="1"/>
  <c r="AR649" s="1"/>
  <c r="K650"/>
  <c r="L650" s="1"/>
  <c r="AR650" s="1"/>
  <c r="K651"/>
  <c r="L651" s="1"/>
  <c r="AR651" s="1"/>
  <c r="K664"/>
  <c r="L664" s="1"/>
  <c r="AR664" s="1"/>
  <c r="K665"/>
  <c r="L665" s="1"/>
  <c r="AR665" s="1"/>
  <c r="K666"/>
  <c r="L666" s="1"/>
  <c r="AR666" s="1"/>
  <c r="K647"/>
  <c r="L647" s="1"/>
  <c r="AR647" s="1"/>
  <c r="K663"/>
  <c r="L663" s="1"/>
  <c r="AR663" s="1"/>
  <c r="K652"/>
  <c r="L652" s="1"/>
  <c r="AR652" s="1"/>
  <c r="K661"/>
  <c r="L661" s="1"/>
  <c r="AR661" s="1"/>
  <c r="K662"/>
  <c r="L662" s="1"/>
  <c r="AR662" s="1"/>
  <c r="K653"/>
  <c r="L653" s="1"/>
  <c r="AR653" s="1"/>
  <c r="K640"/>
  <c r="L640" s="1"/>
  <c r="AR640" s="1"/>
  <c r="K657"/>
  <c r="L657" s="1"/>
  <c r="AR657" s="1"/>
  <c r="K646"/>
  <c r="L646" s="1"/>
  <c r="AR646" s="1"/>
  <c r="K639"/>
  <c r="L639" s="1"/>
  <c r="AR639" s="1"/>
  <c r="K634"/>
  <c r="L634" s="1"/>
  <c r="AR634" s="1"/>
  <c r="K635"/>
  <c r="L635" s="1"/>
  <c r="AR635" s="1"/>
  <c r="K616"/>
  <c r="L616" s="1"/>
  <c r="AR616" s="1"/>
  <c r="K617"/>
  <c r="L617" s="1"/>
  <c r="AR617" s="1"/>
  <c r="K618"/>
  <c r="L618" s="1"/>
  <c r="AR618" s="1"/>
  <c r="K619"/>
  <c r="L619" s="1"/>
  <c r="AR619" s="1"/>
  <c r="K620"/>
  <c r="L620" s="1"/>
  <c r="AR620" s="1"/>
  <c r="K621"/>
  <c r="L621" s="1"/>
  <c r="AR621" s="1"/>
  <c r="K622"/>
  <c r="L622" s="1"/>
  <c r="AR622" s="1"/>
  <c r="K623"/>
  <c r="L623" s="1"/>
  <c r="AR623" s="1"/>
  <c r="K624"/>
  <c r="L624" s="1"/>
  <c r="AR624" s="1"/>
  <c r="K625"/>
  <c r="L625" s="1"/>
  <c r="AR625" s="1"/>
  <c r="K626"/>
  <c r="L626" s="1"/>
  <c r="AR626" s="1"/>
  <c r="K627"/>
  <c r="L627" s="1"/>
  <c r="AR627" s="1"/>
  <c r="K628"/>
  <c r="L628" s="1"/>
  <c r="AR628" s="1"/>
  <c r="K629"/>
  <c r="L629" s="1"/>
  <c r="AR629" s="1"/>
  <c r="K630"/>
  <c r="L630" s="1"/>
  <c r="AR630" s="1"/>
  <c r="K631"/>
  <c r="L631" s="1"/>
  <c r="AR631" s="1"/>
  <c r="K703"/>
  <c r="L703" s="1"/>
  <c r="AR703" s="1"/>
  <c r="K701"/>
  <c r="L701" s="1"/>
  <c r="AR701" s="1"/>
  <c r="K702"/>
  <c r="L702" s="1"/>
  <c r="AR702" s="1"/>
  <c r="K670"/>
  <c r="L670" s="1"/>
  <c r="AR670" s="1"/>
  <c r="K671"/>
  <c r="L671" s="1"/>
  <c r="AR671" s="1"/>
  <c r="K672"/>
  <c r="L672" s="1"/>
  <c r="AR672" s="1"/>
  <c r="K678"/>
  <c r="L678" s="1"/>
  <c r="AR678" s="1"/>
  <c r="K679"/>
  <c r="L679" s="1"/>
  <c r="AR679" s="1"/>
  <c r="K680"/>
  <c r="L680" s="1"/>
  <c r="AR680" s="1"/>
  <c r="K673"/>
  <c r="L673" s="1"/>
  <c r="AR673" s="1"/>
  <c r="K674"/>
  <c r="L674" s="1"/>
  <c r="AR674" s="1"/>
  <c r="K675"/>
  <c r="L675" s="1"/>
  <c r="AR675" s="1"/>
  <c r="K669"/>
  <c r="L669" s="1"/>
  <c r="AR669" s="1"/>
  <c r="K685"/>
  <c r="L685" s="1"/>
  <c r="AR685" s="1"/>
  <c r="K682"/>
  <c r="L682" s="1"/>
  <c r="AR682" s="1"/>
  <c r="K690"/>
  <c r="L690" s="1"/>
  <c r="AR690" s="1"/>
  <c r="K684"/>
  <c r="L684" s="1"/>
  <c r="AR684" s="1"/>
  <c r="K696"/>
  <c r="L696" s="1"/>
  <c r="AR696" s="1"/>
  <c r="K699"/>
  <c r="L699" s="1"/>
  <c r="AR699" s="1"/>
  <c r="K692"/>
  <c r="L692" s="1"/>
  <c r="AR692" s="1"/>
  <c r="K698"/>
  <c r="L698" s="1"/>
  <c r="AR698" s="1"/>
  <c r="K691"/>
  <c r="L691" s="1"/>
  <c r="AR691" s="1"/>
  <c r="K689"/>
  <c r="L689" s="1"/>
  <c r="AR689" s="1"/>
  <c r="K694"/>
  <c r="L694" s="1"/>
  <c r="AR694" s="1"/>
  <c r="K695"/>
  <c r="L695" s="1"/>
  <c r="AR695" s="1"/>
  <c r="K681"/>
  <c r="L681" s="1"/>
  <c r="AR681" s="1"/>
  <c r="K697"/>
  <c r="L697" s="1"/>
  <c r="AR697" s="1"/>
  <c r="K683"/>
  <c r="L683" s="1"/>
  <c r="AR683" s="1"/>
  <c r="K687"/>
  <c r="L687" s="1"/>
  <c r="AR687" s="1"/>
  <c r="K686"/>
  <c r="L686" s="1"/>
  <c r="AR686" s="1"/>
  <c r="K688"/>
  <c r="L688" s="1"/>
  <c r="AR688" s="1"/>
  <c r="K693"/>
  <c r="L693" s="1"/>
  <c r="AR693" s="1"/>
  <c r="K700"/>
  <c r="L700" s="1"/>
  <c r="AR700" s="1"/>
  <c r="K676"/>
  <c r="L676" s="1"/>
  <c r="AR676" s="1"/>
  <c r="K677"/>
  <c r="L677" s="1"/>
  <c r="AR677" s="1"/>
  <c r="K722"/>
  <c r="L722" s="1"/>
  <c r="AR722" s="1"/>
  <c r="K723"/>
  <c r="L723" s="1"/>
  <c r="AR723" s="1"/>
  <c r="K731"/>
  <c r="L731" s="1"/>
  <c r="AR731" s="1"/>
  <c r="K729"/>
  <c r="L729" s="1"/>
  <c r="AR729" s="1"/>
  <c r="K730"/>
  <c r="L730" s="1"/>
  <c r="AR730" s="1"/>
  <c r="K732"/>
  <c r="L732" s="1"/>
  <c r="AR732" s="1"/>
  <c r="K725"/>
  <c r="L725" s="1"/>
  <c r="AR725" s="1"/>
  <c r="K726"/>
  <c r="L726" s="1"/>
  <c r="AR726" s="1"/>
  <c r="K727"/>
  <c r="L727" s="1"/>
  <c r="AR727" s="1"/>
  <c r="K705"/>
  <c r="K706"/>
  <c r="L706" s="1"/>
  <c r="AR706" s="1"/>
  <c r="K707"/>
  <c r="L707" s="1"/>
  <c r="AR707" s="1"/>
  <c r="K708"/>
  <c r="L708" s="1"/>
  <c r="AR708" s="1"/>
  <c r="K709"/>
  <c r="L709" s="1"/>
  <c r="AR709" s="1"/>
  <c r="K710"/>
  <c r="L710" s="1"/>
  <c r="AR710" s="1"/>
  <c r="K711"/>
  <c r="L711" s="1"/>
  <c r="AR711" s="1"/>
  <c r="K712"/>
  <c r="L712" s="1"/>
  <c r="AR712" s="1"/>
  <c r="K713"/>
  <c r="L713" s="1"/>
  <c r="AR713" s="1"/>
  <c r="K714"/>
  <c r="L714" s="1"/>
  <c r="AR714" s="1"/>
  <c r="K715"/>
  <c r="L715" s="1"/>
  <c r="AR715" s="1"/>
  <c r="K716"/>
  <c r="L716" s="1"/>
  <c r="AR716" s="1"/>
  <c r="K717"/>
  <c r="L717" s="1"/>
  <c r="AR717" s="1"/>
  <c r="K718"/>
  <c r="L718" s="1"/>
  <c r="AR718" s="1"/>
  <c r="K719"/>
  <c r="L719" s="1"/>
  <c r="AR719" s="1"/>
  <c r="K720"/>
  <c r="L720" s="1"/>
  <c r="AR720" s="1"/>
  <c r="K721"/>
  <c r="L721" s="1"/>
  <c r="AR721" s="1"/>
  <c r="M594"/>
  <c r="K185"/>
  <c r="L185" s="1"/>
  <c r="AR185" s="1"/>
  <c r="K151"/>
  <c r="L151" s="1"/>
  <c r="AR151" s="1"/>
  <c r="K152"/>
  <c r="L152" s="1"/>
  <c r="AR152" s="1"/>
  <c r="K153"/>
  <c r="L153" s="1"/>
  <c r="AR153" s="1"/>
  <c r="K154"/>
  <c r="L154" s="1"/>
  <c r="AR154" s="1"/>
  <c r="K155"/>
  <c r="L155" s="1"/>
  <c r="AR155" s="1"/>
  <c r="K156"/>
  <c r="L156" s="1"/>
  <c r="AR156" s="1"/>
  <c r="K157"/>
  <c r="L157" s="1"/>
  <c r="AR157" s="1"/>
  <c r="K158"/>
  <c r="L158" s="1"/>
  <c r="AR158" s="1"/>
  <c r="K159"/>
  <c r="L159" s="1"/>
  <c r="AR159" s="1"/>
  <c r="K160"/>
  <c r="L160" s="1"/>
  <c r="AR160" s="1"/>
  <c r="K161"/>
  <c r="L161" s="1"/>
  <c r="AR161" s="1"/>
  <c r="K162"/>
  <c r="L162" s="1"/>
  <c r="AR162" s="1"/>
  <c r="K163"/>
  <c r="L163" s="1"/>
  <c r="AR163" s="1"/>
  <c r="K164"/>
  <c r="L164" s="1"/>
  <c r="AR164" s="1"/>
  <c r="K165"/>
  <c r="L165" s="1"/>
  <c r="AR165" s="1"/>
  <c r="K166"/>
  <c r="L166" s="1"/>
  <c r="AR166" s="1"/>
  <c r="K167"/>
  <c r="L167" s="1"/>
  <c r="AR167" s="1"/>
  <c r="K168"/>
  <c r="L168" s="1"/>
  <c r="AR168" s="1"/>
  <c r="K169"/>
  <c r="L169" s="1"/>
  <c r="AR169" s="1"/>
  <c r="K170"/>
  <c r="L170" s="1"/>
  <c r="AR170" s="1"/>
  <c r="K171"/>
  <c r="L171" s="1"/>
  <c r="AR171" s="1"/>
  <c r="K172"/>
  <c r="L172" s="1"/>
  <c r="AR172" s="1"/>
  <c r="K187"/>
  <c r="L187" s="1"/>
  <c r="AR187" s="1"/>
  <c r="K186"/>
  <c r="L186" s="1"/>
  <c r="AR186" s="1"/>
  <c r="K418"/>
  <c r="L418" s="1"/>
  <c r="AR418" s="1"/>
  <c r="K419"/>
  <c r="L419" s="1"/>
  <c r="AR419" s="1"/>
  <c r="K420"/>
  <c r="L420" s="1"/>
  <c r="AR420" s="1"/>
  <c r="K442"/>
  <c r="L442" s="1"/>
  <c r="AR442" s="1"/>
  <c r="K443"/>
  <c r="L443" s="1"/>
  <c r="AR443" s="1"/>
  <c r="K444"/>
  <c r="L444" s="1"/>
  <c r="AR444" s="1"/>
  <c r="K445"/>
  <c r="L445" s="1"/>
  <c r="AR445" s="1"/>
  <c r="K446"/>
  <c r="L446" s="1"/>
  <c r="AR446" s="1"/>
  <c r="K447"/>
  <c r="L447" s="1"/>
  <c r="AR447" s="1"/>
  <c r="K448"/>
  <c r="L448" s="1"/>
  <c r="AR448" s="1"/>
  <c r="K190"/>
  <c r="L190" s="1"/>
  <c r="AR190" s="1"/>
  <c r="K191"/>
  <c r="L191" s="1"/>
  <c r="AR191" s="1"/>
  <c r="L192"/>
  <c r="AR192" s="1"/>
  <c r="K193"/>
  <c r="L193" s="1"/>
  <c r="AR193" s="1"/>
  <c r="K194"/>
  <c r="L194" s="1"/>
  <c r="AR194" s="1"/>
  <c r="K195"/>
  <c r="L195" s="1"/>
  <c r="AR195" s="1"/>
  <c r="K196"/>
  <c r="L196" s="1"/>
  <c r="AR196" s="1"/>
  <c r="K197"/>
  <c r="L197" s="1"/>
  <c r="AR197" s="1"/>
  <c r="K198"/>
  <c r="L198" s="1"/>
  <c r="AR198" s="1"/>
  <c r="K199"/>
  <c r="L199" s="1"/>
  <c r="AR199" s="1"/>
  <c r="K200"/>
  <c r="L200" s="1"/>
  <c r="AR200" s="1"/>
  <c r="K201"/>
  <c r="L201" s="1"/>
  <c r="AR201" s="1"/>
  <c r="K202"/>
  <c r="L202" s="1"/>
  <c r="AR202" s="1"/>
  <c r="K203"/>
  <c r="L203" s="1"/>
  <c r="AR203" s="1"/>
  <c r="K204"/>
  <c r="L204" s="1"/>
  <c r="AR204" s="1"/>
  <c r="K205"/>
  <c r="L205" s="1"/>
  <c r="AR205" s="1"/>
  <c r="K206"/>
  <c r="L206" s="1"/>
  <c r="AR206" s="1"/>
  <c r="K207"/>
  <c r="L207" s="1"/>
  <c r="AR207" s="1"/>
  <c r="K208"/>
  <c r="L208" s="1"/>
  <c r="AR208" s="1"/>
  <c r="K209"/>
  <c r="L209" s="1"/>
  <c r="AR209" s="1"/>
  <c r="K210"/>
  <c r="L210" s="1"/>
  <c r="AR210" s="1"/>
  <c r="K211"/>
  <c r="L211" s="1"/>
  <c r="AR211" s="1"/>
  <c r="K212"/>
  <c r="L212" s="1"/>
  <c r="AR212" s="1"/>
  <c r="K213"/>
  <c r="L213" s="1"/>
  <c r="AR213" s="1"/>
  <c r="K214"/>
  <c r="L214" s="1"/>
  <c r="AR214" s="1"/>
  <c r="K215"/>
  <c r="L215" s="1"/>
  <c r="AR215" s="1"/>
  <c r="K216"/>
  <c r="L216" s="1"/>
  <c r="AR216" s="1"/>
  <c r="K217"/>
  <c r="L217" s="1"/>
  <c r="AR217" s="1"/>
  <c r="K218"/>
  <c r="L218" s="1"/>
  <c r="AR218" s="1"/>
  <c r="K219"/>
  <c r="L219" s="1"/>
  <c r="AR219" s="1"/>
  <c r="K220"/>
  <c r="L220" s="1"/>
  <c r="AR220" s="1"/>
  <c r="K221"/>
  <c r="L221" s="1"/>
  <c r="AR221" s="1"/>
  <c r="K222"/>
  <c r="L222" s="1"/>
  <c r="AR222" s="1"/>
  <c r="K223"/>
  <c r="L223" s="1"/>
  <c r="AR223" s="1"/>
  <c r="K224"/>
  <c r="L224" s="1"/>
  <c r="AR224" s="1"/>
  <c r="K225"/>
  <c r="L225" s="1"/>
  <c r="AR225" s="1"/>
  <c r="K226"/>
  <c r="L226" s="1"/>
  <c r="AR226" s="1"/>
  <c r="K227"/>
  <c r="L227" s="1"/>
  <c r="AR227" s="1"/>
  <c r="K228"/>
  <c r="L228" s="1"/>
  <c r="AR228" s="1"/>
  <c r="K229"/>
  <c r="L229" s="1"/>
  <c r="AR229" s="1"/>
  <c r="K230"/>
  <c r="L230" s="1"/>
  <c r="AR230" s="1"/>
  <c r="K231"/>
  <c r="L231" s="1"/>
  <c r="AR231" s="1"/>
  <c r="K232"/>
  <c r="L232" s="1"/>
  <c r="AR232" s="1"/>
  <c r="K233"/>
  <c r="L233" s="1"/>
  <c r="AR233" s="1"/>
  <c r="K234"/>
  <c r="L234" s="1"/>
  <c r="AR234" s="1"/>
  <c r="K235"/>
  <c r="L235" s="1"/>
  <c r="AR235" s="1"/>
  <c r="K236"/>
  <c r="L236" s="1"/>
  <c r="AR236" s="1"/>
  <c r="K237"/>
  <c r="L237" s="1"/>
  <c r="AR237" s="1"/>
  <c r="K238"/>
  <c r="L238" s="1"/>
  <c r="AR238" s="1"/>
  <c r="K239"/>
  <c r="L239" s="1"/>
  <c r="AR239" s="1"/>
  <c r="K240"/>
  <c r="L240" s="1"/>
  <c r="AR240" s="1"/>
  <c r="K241"/>
  <c r="L241" s="1"/>
  <c r="AR241" s="1"/>
  <c r="K242"/>
  <c r="L242" s="1"/>
  <c r="AR242" s="1"/>
  <c r="K243"/>
  <c r="L243" s="1"/>
  <c r="AR243" s="1"/>
  <c r="K244"/>
  <c r="L244" s="1"/>
  <c r="AR244" s="1"/>
  <c r="K245"/>
  <c r="L245" s="1"/>
  <c r="AR245" s="1"/>
  <c r="K246"/>
  <c r="L246" s="1"/>
  <c r="AR246" s="1"/>
  <c r="K247"/>
  <c r="L247" s="1"/>
  <c r="AR247" s="1"/>
  <c r="K248"/>
  <c r="L248" s="1"/>
  <c r="AR248" s="1"/>
  <c r="K249"/>
  <c r="L249" s="1"/>
  <c r="AR249" s="1"/>
  <c r="K250"/>
  <c r="L250" s="1"/>
  <c r="AR250" s="1"/>
  <c r="K251"/>
  <c r="L251" s="1"/>
  <c r="AR251" s="1"/>
  <c r="K252"/>
  <c r="L252" s="1"/>
  <c r="AR252" s="1"/>
  <c r="K253"/>
  <c r="L253" s="1"/>
  <c r="AR253" s="1"/>
  <c r="K255"/>
  <c r="L255" s="1"/>
  <c r="AR255" s="1"/>
  <c r="K256"/>
  <c r="L256" s="1"/>
  <c r="AR256" s="1"/>
  <c r="K257"/>
  <c r="L257" s="1"/>
  <c r="AR257" s="1"/>
  <c r="K258"/>
  <c r="L258" s="1"/>
  <c r="AR258" s="1"/>
  <c r="K259"/>
  <c r="L259" s="1"/>
  <c r="AR259" s="1"/>
  <c r="K260"/>
  <c r="L260" s="1"/>
  <c r="AR260" s="1"/>
  <c r="K261"/>
  <c r="L261" s="1"/>
  <c r="AR261" s="1"/>
  <c r="K262"/>
  <c r="L262" s="1"/>
  <c r="AR262" s="1"/>
  <c r="K263"/>
  <c r="L263" s="1"/>
  <c r="AR263" s="1"/>
  <c r="K254"/>
  <c r="L254" s="1"/>
  <c r="AR254" s="1"/>
  <c r="K265"/>
  <c r="L265" s="1"/>
  <c r="AR265" s="1"/>
  <c r="K266"/>
  <c r="L266" s="1"/>
  <c r="AR266" s="1"/>
  <c r="K267"/>
  <c r="L267" s="1"/>
  <c r="AR267" s="1"/>
  <c r="K268"/>
  <c r="L268" s="1"/>
  <c r="AR268" s="1"/>
  <c r="K269"/>
  <c r="L269" s="1"/>
  <c r="AR269" s="1"/>
  <c r="K270"/>
  <c r="L270" s="1"/>
  <c r="AR270" s="1"/>
  <c r="K271"/>
  <c r="L271" s="1"/>
  <c r="AR271" s="1"/>
  <c r="K272"/>
  <c r="L272" s="1"/>
  <c r="AR272" s="1"/>
  <c r="K273"/>
  <c r="L273" s="1"/>
  <c r="AR273" s="1"/>
  <c r="K274"/>
  <c r="L274" s="1"/>
  <c r="AR274" s="1"/>
  <c r="K275"/>
  <c r="L275" s="1"/>
  <c r="AR275" s="1"/>
  <c r="K276"/>
  <c r="L276" s="1"/>
  <c r="AR276" s="1"/>
  <c r="K277"/>
  <c r="L277" s="1"/>
  <c r="AR277" s="1"/>
  <c r="K278"/>
  <c r="L278" s="1"/>
  <c r="AR278" s="1"/>
  <c r="K279"/>
  <c r="L279" s="1"/>
  <c r="AR279" s="1"/>
  <c r="K280"/>
  <c r="L280" s="1"/>
  <c r="AR280" s="1"/>
  <c r="K281"/>
  <c r="L281" s="1"/>
  <c r="AR281" s="1"/>
  <c r="K282"/>
  <c r="L282" s="1"/>
  <c r="AR282" s="1"/>
  <c r="K283"/>
  <c r="L283" s="1"/>
  <c r="AR283" s="1"/>
  <c r="K284"/>
  <c r="L284" s="1"/>
  <c r="AR284" s="1"/>
  <c r="K285"/>
  <c r="L285" s="1"/>
  <c r="AR285" s="1"/>
  <c r="K286"/>
  <c r="L286" s="1"/>
  <c r="AR286" s="1"/>
  <c r="K287"/>
  <c r="L287" s="1"/>
  <c r="AR287" s="1"/>
  <c r="K288"/>
  <c r="L288" s="1"/>
  <c r="AR288" s="1"/>
  <c r="K289"/>
  <c r="L289" s="1"/>
  <c r="AR289" s="1"/>
  <c r="K290"/>
  <c r="L290" s="1"/>
  <c r="AR290" s="1"/>
  <c r="K291"/>
  <c r="L291" s="1"/>
  <c r="AR291" s="1"/>
  <c r="K292"/>
  <c r="L292" s="1"/>
  <c r="AR292" s="1"/>
  <c r="K293"/>
  <c r="L293" s="1"/>
  <c r="AR293" s="1"/>
  <c r="K294"/>
  <c r="L294" s="1"/>
  <c r="AR294" s="1"/>
  <c r="K295"/>
  <c r="L295" s="1"/>
  <c r="AR295" s="1"/>
  <c r="K296"/>
  <c r="L296" s="1"/>
  <c r="AR296" s="1"/>
  <c r="K297"/>
  <c r="L297" s="1"/>
  <c r="AR297" s="1"/>
  <c r="K298"/>
  <c r="L298" s="1"/>
  <c r="AR298" s="1"/>
  <c r="K299"/>
  <c r="L299" s="1"/>
  <c r="AR299" s="1"/>
  <c r="K300"/>
  <c r="L300" s="1"/>
  <c r="AR300" s="1"/>
  <c r="K301"/>
  <c r="L301" s="1"/>
  <c r="AR301" s="1"/>
  <c r="K302"/>
  <c r="L302" s="1"/>
  <c r="AR302" s="1"/>
  <c r="K303"/>
  <c r="L303" s="1"/>
  <c r="AR303" s="1"/>
  <c r="K304"/>
  <c r="L304" s="1"/>
  <c r="AR304" s="1"/>
  <c r="K305"/>
  <c r="L305" s="1"/>
  <c r="AR305" s="1"/>
  <c r="K451"/>
  <c r="L451" s="1"/>
  <c r="AR451" s="1"/>
  <c r="K452"/>
  <c r="L452" s="1"/>
  <c r="AR452" s="1"/>
  <c r="K453"/>
  <c r="L453" s="1"/>
  <c r="AR453" s="1"/>
  <c r="K454"/>
  <c r="L454" s="1"/>
  <c r="AR454" s="1"/>
  <c r="K455"/>
  <c r="L455" s="1"/>
  <c r="AR455" s="1"/>
  <c r="K456"/>
  <c r="L456" s="1"/>
  <c r="K457"/>
  <c r="L457" s="1"/>
  <c r="K480"/>
  <c r="L480" s="1"/>
  <c r="AR480" s="1"/>
  <c r="K481"/>
  <c r="L481" s="1"/>
  <c r="AR481" s="1"/>
  <c r="K483"/>
  <c r="L483" s="1"/>
  <c r="AR483" s="1"/>
  <c r="K484"/>
  <c r="L484" s="1"/>
  <c r="AR484" s="1"/>
  <c r="K485"/>
  <c r="L485" s="1"/>
  <c r="AR485" s="1"/>
  <c r="K486"/>
  <c r="L486" s="1"/>
  <c r="AR486" s="1"/>
  <c r="K489"/>
  <c r="L489" s="1"/>
  <c r="AR489" s="1"/>
  <c r="K490"/>
  <c r="L490" s="1"/>
  <c r="AR490" s="1"/>
  <c r="K491"/>
  <c r="L491" s="1"/>
  <c r="AR491" s="1"/>
  <c r="K188"/>
  <c r="L188" s="1"/>
  <c r="AR188" s="1"/>
  <c r="K189"/>
  <c r="L189" s="1"/>
  <c r="AR189" s="1"/>
  <c r="K487"/>
  <c r="L487" s="1"/>
  <c r="AR487" s="1"/>
  <c r="K488"/>
  <c r="L488" s="1"/>
  <c r="AR488" s="1"/>
  <c r="K458"/>
  <c r="L458" s="1"/>
  <c r="AR458" s="1"/>
  <c r="K173"/>
  <c r="L173" s="1"/>
  <c r="AR173" s="1"/>
  <c r="K174"/>
  <c r="L174" s="1"/>
  <c r="AR174" s="1"/>
  <c r="K175"/>
  <c r="L175" s="1"/>
  <c r="AR175" s="1"/>
  <c r="K176"/>
  <c r="L176" s="1"/>
  <c r="AR176" s="1"/>
  <c r="K421"/>
  <c r="L421" s="1"/>
  <c r="AR421" s="1"/>
  <c r="K39"/>
  <c r="L39" s="1"/>
  <c r="AR39" s="1"/>
  <c r="K40"/>
  <c r="L40" s="1"/>
  <c r="AR40" s="1"/>
  <c r="K41"/>
  <c r="L41" s="1"/>
  <c r="AR41" s="1"/>
  <c r="K42"/>
  <c r="L42" s="1"/>
  <c r="AR42" s="1"/>
  <c r="K43"/>
  <c r="L43" s="1"/>
  <c r="AR43" s="1"/>
  <c r="K48"/>
  <c r="L48" s="1"/>
  <c r="AR48" s="1"/>
  <c r="K38"/>
  <c r="L38" s="1"/>
  <c r="AR38" s="1"/>
  <c r="K44"/>
  <c r="L44" s="1"/>
  <c r="AR44" s="1"/>
  <c r="K45"/>
  <c r="L45" s="1"/>
  <c r="AR45" s="1"/>
  <c r="K46"/>
  <c r="L46" s="1"/>
  <c r="AR46" s="1"/>
  <c r="K47"/>
  <c r="L47" s="1"/>
  <c r="AR47" s="1"/>
  <c r="K49"/>
  <c r="L49" s="1"/>
  <c r="AR49" s="1"/>
  <c r="K50"/>
  <c r="L50" s="1"/>
  <c r="AR50" s="1"/>
  <c r="K592"/>
  <c r="L592" s="1"/>
  <c r="AR592" s="1"/>
  <c r="L140"/>
  <c r="AR140" s="1"/>
  <c r="K141"/>
  <c r="L141" s="1"/>
  <c r="AR141" s="1"/>
  <c r="K142"/>
  <c r="L142" s="1"/>
  <c r="AR142" s="1"/>
  <c r="K143"/>
  <c r="L143" s="1"/>
  <c r="AR143" s="1"/>
  <c r="K144"/>
  <c r="L144" s="1"/>
  <c r="AR144" s="1"/>
  <c r="K145"/>
  <c r="L145" s="1"/>
  <c r="AR145" s="1"/>
  <c r="K146"/>
  <c r="L146" s="1"/>
  <c r="AR146" s="1"/>
  <c r="K147"/>
  <c r="L147" s="1"/>
  <c r="AR147" s="1"/>
  <c r="K148"/>
  <c r="L148" s="1"/>
  <c r="AR148" s="1"/>
  <c r="L139"/>
  <c r="AR139" s="1"/>
  <c r="K149"/>
  <c r="L149" s="1"/>
  <c r="AR149" s="1"/>
  <c r="K150"/>
  <c r="L150" s="1"/>
  <c r="AR150" s="1"/>
  <c r="K514"/>
  <c r="L514" s="1"/>
  <c r="AR514" s="1"/>
  <c r="K515"/>
  <c r="L515" s="1"/>
  <c r="AR515" s="1"/>
  <c r="K516"/>
  <c r="L516" s="1"/>
  <c r="AR516" s="1"/>
  <c r="K517"/>
  <c r="L517" s="1"/>
  <c r="AR517" s="1"/>
  <c r="K518"/>
  <c r="L518" s="1"/>
  <c r="AR518" s="1"/>
  <c r="K519"/>
  <c r="L519" s="1"/>
  <c r="AR519" s="1"/>
  <c r="K520"/>
  <c r="L520" s="1"/>
  <c r="AR520" s="1"/>
  <c r="K521"/>
  <c r="L521" s="1"/>
  <c r="AR521" s="1"/>
  <c r="K522"/>
  <c r="L522" s="1"/>
  <c r="AR522" s="1"/>
  <c r="K523"/>
  <c r="L523" s="1"/>
  <c r="AR523" s="1"/>
  <c r="K524"/>
  <c r="L524" s="1"/>
  <c r="AR524" s="1"/>
  <c r="K525"/>
  <c r="L525" s="1"/>
  <c r="AR525" s="1"/>
  <c r="K526"/>
  <c r="L526" s="1"/>
  <c r="AR526" s="1"/>
  <c r="K527"/>
  <c r="L527" s="1"/>
  <c r="AR527" s="1"/>
  <c r="K528"/>
  <c r="L528" s="1"/>
  <c r="AR528" s="1"/>
  <c r="K529"/>
  <c r="L529" s="1"/>
  <c r="AR529" s="1"/>
  <c r="K530"/>
  <c r="L530" s="1"/>
  <c r="AR530" s="1"/>
  <c r="K531"/>
  <c r="L531" s="1"/>
  <c r="AR531" s="1"/>
  <c r="K504"/>
  <c r="L504" s="1"/>
  <c r="AR504" s="1"/>
  <c r="K591"/>
  <c r="L591" s="1"/>
  <c r="AR591" s="1"/>
  <c r="K505"/>
  <c r="L505" s="1"/>
  <c r="AR505" s="1"/>
  <c r="K52"/>
  <c r="L52" s="1"/>
  <c r="AR52" s="1"/>
  <c r="K53"/>
  <c r="L53" s="1"/>
  <c r="AR53" s="1"/>
  <c r="K54"/>
  <c r="L54" s="1"/>
  <c r="AR54" s="1"/>
  <c r="K55"/>
  <c r="L55" s="1"/>
  <c r="AR55" s="1"/>
  <c r="K56"/>
  <c r="L56" s="1"/>
  <c r="AR56" s="1"/>
  <c r="K57"/>
  <c r="L57" s="1"/>
  <c r="AR57" s="1"/>
  <c r="K58"/>
  <c r="L58" s="1"/>
  <c r="AR58" s="1"/>
  <c r="K59"/>
  <c r="L59" s="1"/>
  <c r="AR59" s="1"/>
  <c r="K60"/>
  <c r="L60" s="1"/>
  <c r="AR60" s="1"/>
  <c r="K61"/>
  <c r="L61" s="1"/>
  <c r="AR61" s="1"/>
  <c r="K65"/>
  <c r="L65" s="1"/>
  <c r="AR65" s="1"/>
  <c r="K66"/>
  <c r="L66" s="1"/>
  <c r="AR66" s="1"/>
  <c r="K67"/>
  <c r="L67" s="1"/>
  <c r="AR67" s="1"/>
  <c r="K68"/>
  <c r="L68" s="1"/>
  <c r="AR68" s="1"/>
  <c r="K70"/>
  <c r="L70" s="1"/>
  <c r="AR70" s="1"/>
  <c r="K71"/>
  <c r="L71" s="1"/>
  <c r="AR71" s="1"/>
  <c r="K72"/>
  <c r="L72" s="1"/>
  <c r="AR72" s="1"/>
  <c r="K78"/>
  <c r="L78" s="1"/>
  <c r="AR78" s="1"/>
  <c r="K79"/>
  <c r="L79" s="1"/>
  <c r="K80"/>
  <c r="L80" s="1"/>
  <c r="K81"/>
  <c r="AA81" s="1"/>
  <c r="AM81" s="1"/>
  <c r="K82"/>
  <c r="L82" s="1"/>
  <c r="K51"/>
  <c r="L51" s="1"/>
  <c r="K83"/>
  <c r="L83" s="1"/>
  <c r="K73"/>
  <c r="L73" s="1"/>
  <c r="K74"/>
  <c r="L74" s="1"/>
  <c r="K75"/>
  <c r="L75" s="1"/>
  <c r="K76"/>
  <c r="L76" s="1"/>
  <c r="K77"/>
  <c r="L77" s="1"/>
  <c r="K89"/>
  <c r="L89" s="1"/>
  <c r="AR89" s="1"/>
  <c r="K90"/>
  <c r="L90" s="1"/>
  <c r="AR90" s="1"/>
  <c r="K91"/>
  <c r="L91" s="1"/>
  <c r="AR91" s="1"/>
  <c r="K92"/>
  <c r="L92" s="1"/>
  <c r="AR92" s="1"/>
  <c r="K93"/>
  <c r="L93" s="1"/>
  <c r="AR93" s="1"/>
  <c r="K94"/>
  <c r="L94" s="1"/>
  <c r="AR94" s="1"/>
  <c r="K95"/>
  <c r="L95" s="1"/>
  <c r="AR95" s="1"/>
  <c r="K96"/>
  <c r="L96" s="1"/>
  <c r="AR96" s="1"/>
  <c r="K97"/>
  <c r="L97" s="1"/>
  <c r="AR97" s="1"/>
  <c r="K98"/>
  <c r="L98" s="1"/>
  <c r="AR98" s="1"/>
  <c r="K99"/>
  <c r="L99" s="1"/>
  <c r="AR99" s="1"/>
  <c r="K100"/>
  <c r="L100" s="1"/>
  <c r="AR100" s="1"/>
  <c r="K101"/>
  <c r="L101" s="1"/>
  <c r="AR101" s="1"/>
  <c r="K102"/>
  <c r="L102" s="1"/>
  <c r="AR102" s="1"/>
  <c r="K103"/>
  <c r="L103" s="1"/>
  <c r="AR103" s="1"/>
  <c r="K104"/>
  <c r="L104" s="1"/>
  <c r="AR104" s="1"/>
  <c r="K105"/>
  <c r="L105" s="1"/>
  <c r="AR105" s="1"/>
  <c r="K106"/>
  <c r="L106" s="1"/>
  <c r="AR106" s="1"/>
  <c r="K107"/>
  <c r="L107" s="1"/>
  <c r="AR107" s="1"/>
  <c r="K108"/>
  <c r="L108" s="1"/>
  <c r="AR108" s="1"/>
  <c r="K109"/>
  <c r="L109" s="1"/>
  <c r="AR109" s="1"/>
  <c r="K110"/>
  <c r="L110" s="1"/>
  <c r="AR110" s="1"/>
  <c r="K111"/>
  <c r="L111" s="1"/>
  <c r="AR111" s="1"/>
  <c r="K112"/>
  <c r="L112" s="1"/>
  <c r="AR112" s="1"/>
  <c r="K113"/>
  <c r="L113" s="1"/>
  <c r="AR113" s="1"/>
  <c r="K115"/>
  <c r="L115" s="1"/>
  <c r="AR115" s="1"/>
  <c r="K116"/>
  <c r="L116" s="1"/>
  <c r="AR116" s="1"/>
  <c r="K117"/>
  <c r="L117" s="1"/>
  <c r="AR117" s="1"/>
  <c r="K118"/>
  <c r="L118" s="1"/>
  <c r="AR118" s="1"/>
  <c r="K119"/>
  <c r="L119" s="1"/>
  <c r="AR119" s="1"/>
  <c r="K120"/>
  <c r="L120" s="1"/>
  <c r="AR120" s="1"/>
  <c r="K121"/>
  <c r="L121" s="1"/>
  <c r="AR121" s="1"/>
  <c r="K122"/>
  <c r="L122" s="1"/>
  <c r="AR122" s="1"/>
  <c r="K123"/>
  <c r="L123" s="1"/>
  <c r="AR123" s="1"/>
  <c r="K124"/>
  <c r="L124" s="1"/>
  <c r="AR124" s="1"/>
  <c r="K125"/>
  <c r="L125" s="1"/>
  <c r="AR125" s="1"/>
  <c r="K126"/>
  <c r="L126" s="1"/>
  <c r="AR126" s="1"/>
  <c r="K127"/>
  <c r="L127" s="1"/>
  <c r="AR127" s="1"/>
  <c r="K128"/>
  <c r="L128" s="1"/>
  <c r="AR128" s="1"/>
  <c r="K129"/>
  <c r="L129" s="1"/>
  <c r="AR129" s="1"/>
  <c r="K130"/>
  <c r="L130" s="1"/>
  <c r="AR130" s="1"/>
  <c r="AN9"/>
  <c r="AN8"/>
  <c r="AN10"/>
  <c r="AN11"/>
  <c r="AN12"/>
  <c r="AN13"/>
  <c r="AN17"/>
  <c r="AN18"/>
  <c r="AN19"/>
  <c r="AN21"/>
  <c r="AN22"/>
  <c r="AN23"/>
  <c r="AN24"/>
  <c r="AN25"/>
  <c r="AN26"/>
  <c r="AN33"/>
  <c r="AN34"/>
  <c r="AN35"/>
  <c r="AN36"/>
  <c r="K11"/>
  <c r="L11" s="1"/>
  <c r="AR11" s="1"/>
  <c r="K12"/>
  <c r="L12" s="1"/>
  <c r="AR12" s="1"/>
  <c r="K13"/>
  <c r="L13" s="1"/>
  <c r="AR13" s="1"/>
  <c r="K14"/>
  <c r="L14" s="1"/>
  <c r="K15"/>
  <c r="L15" s="1"/>
  <c r="K16"/>
  <c r="L16" s="1"/>
  <c r="K17"/>
  <c r="L17" s="1"/>
  <c r="AR17" s="1"/>
  <c r="K18"/>
  <c r="L18" s="1"/>
  <c r="AR18" s="1"/>
  <c r="K19"/>
  <c r="L19" s="1"/>
  <c r="AR19" s="1"/>
  <c r="K20"/>
  <c r="L20" s="1"/>
  <c r="AR20" s="1"/>
  <c r="K21"/>
  <c r="L21" s="1"/>
  <c r="AR21" s="1"/>
  <c r="K22"/>
  <c r="L22" s="1"/>
  <c r="AR22" s="1"/>
  <c r="K23"/>
  <c r="L23" s="1"/>
  <c r="AR23" s="1"/>
  <c r="K24"/>
  <c r="L24" s="1"/>
  <c r="AR24" s="1"/>
  <c r="K25"/>
  <c r="L25" s="1"/>
  <c r="AR25" s="1"/>
  <c r="K26"/>
  <c r="L26" s="1"/>
  <c r="AR26" s="1"/>
  <c r="K33"/>
  <c r="L33" s="1"/>
  <c r="AR33" s="1"/>
  <c r="K34"/>
  <c r="L34" s="1"/>
  <c r="AR34" s="1"/>
  <c r="K35"/>
  <c r="L35" s="1"/>
  <c r="AR35" s="1"/>
  <c r="K36"/>
  <c r="L36" s="1"/>
  <c r="AR36" s="1"/>
  <c r="K7"/>
  <c r="L7" s="1"/>
  <c r="K9"/>
  <c r="L9" s="1"/>
  <c r="AR9" s="1"/>
  <c r="K8"/>
  <c r="L8" s="1"/>
  <c r="AR8" s="1"/>
  <c r="K10"/>
  <c r="L10" s="1"/>
  <c r="AR10" s="1"/>
  <c r="AN445"/>
  <c r="AN444"/>
  <c r="AN443"/>
  <c r="AN442"/>
  <c r="AN420"/>
  <c r="AN419"/>
  <c r="AN418"/>
  <c r="AN172"/>
  <c r="AN171"/>
  <c r="AN170"/>
  <c r="AN169"/>
  <c r="AN168"/>
  <c r="AN167"/>
  <c r="AN166"/>
  <c r="AN165"/>
  <c r="AN164"/>
  <c r="AN163"/>
  <c r="AN162"/>
  <c r="AN161"/>
  <c r="AN159"/>
  <c r="AN158"/>
  <c r="AN157"/>
  <c r="AN156"/>
  <c r="AN155"/>
  <c r="AN154"/>
  <c r="AN153"/>
  <c r="AN152"/>
  <c r="AN151"/>
  <c r="AN185"/>
  <c r="AN741"/>
  <c r="AN743" s="1"/>
  <c r="AN739"/>
  <c r="AN738"/>
  <c r="AN737"/>
  <c r="AN631"/>
  <c r="AN630"/>
  <c r="AN629"/>
  <c r="AN627"/>
  <c r="AN626"/>
  <c r="AN625"/>
  <c r="AN624"/>
  <c r="AN623"/>
  <c r="AN622"/>
  <c r="AN621"/>
  <c r="AN620"/>
  <c r="AN619"/>
  <c r="AN618"/>
  <c r="AN617"/>
  <c r="AN616"/>
  <c r="AN635"/>
  <c r="AN634"/>
  <c r="AN639"/>
  <c r="AN646"/>
  <c r="AN640"/>
  <c r="AN657"/>
  <c r="AN662"/>
  <c r="AN661"/>
  <c r="AN652"/>
  <c r="AN663"/>
  <c r="AN647"/>
  <c r="AN666"/>
  <c r="AN665"/>
  <c r="AN664"/>
  <c r="AN651"/>
  <c r="AN650"/>
  <c r="AN649"/>
  <c r="AN648"/>
  <c r="AN643"/>
  <c r="AN642"/>
  <c r="AN645"/>
  <c r="AN633"/>
  <c r="AN615"/>
  <c r="AN614"/>
  <c r="AN613"/>
  <c r="AN612"/>
  <c r="AN611"/>
  <c r="AN610"/>
  <c r="AN609"/>
  <c r="AN608"/>
  <c r="AN607"/>
  <c r="AN606"/>
  <c r="AN604"/>
  <c r="AN603"/>
  <c r="AN605"/>
  <c r="AN602"/>
  <c r="AN601"/>
  <c r="AN597"/>
  <c r="AN596"/>
  <c r="AN595"/>
  <c r="AN654"/>
  <c r="AN129"/>
  <c r="AN128"/>
  <c r="AN127"/>
  <c r="AN126"/>
  <c r="K6"/>
  <c r="L6" s="1"/>
  <c r="U6"/>
  <c r="AM6" s="1"/>
  <c r="AE7"/>
  <c r="AM7" s="1"/>
  <c r="AE14"/>
  <c r="AM14" s="1"/>
  <c r="AE15"/>
  <c r="AM15" s="1"/>
  <c r="AE16"/>
  <c r="AM16" s="1"/>
  <c r="M37"/>
  <c r="N37"/>
  <c r="O37"/>
  <c r="O745" s="1"/>
  <c r="P37"/>
  <c r="P745" s="1"/>
  <c r="Q37"/>
  <c r="Q745" s="1"/>
  <c r="R37"/>
  <c r="R745" s="1"/>
  <c r="S37"/>
  <c r="S745" s="1"/>
  <c r="T37"/>
  <c r="V37"/>
  <c r="V745" s="1"/>
  <c r="W37"/>
  <c r="W745" s="1"/>
  <c r="X37"/>
  <c r="X745" s="1"/>
  <c r="Y37"/>
  <c r="Y745" s="1"/>
  <c r="Z37"/>
  <c r="Z745" s="1"/>
  <c r="AA37"/>
  <c r="AB37"/>
  <c r="AB745" s="1"/>
  <c r="AC37"/>
  <c r="AC745" s="1"/>
  <c r="AD37"/>
  <c r="AD745" s="1"/>
  <c r="AF37"/>
  <c r="AF745" s="1"/>
  <c r="AN160"/>
  <c r="AN446"/>
  <c r="AN447"/>
  <c r="AN448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5"/>
  <c r="AN256"/>
  <c r="AN257"/>
  <c r="AN258"/>
  <c r="AN259"/>
  <c r="AN260"/>
  <c r="AN261"/>
  <c r="AN262"/>
  <c r="AN263"/>
  <c r="AN266"/>
  <c r="AN267"/>
  <c r="AN268"/>
  <c r="AN269"/>
  <c r="AN270"/>
  <c r="AN271"/>
  <c r="AN272"/>
  <c r="AN273"/>
  <c r="AN274"/>
  <c r="AN275"/>
  <c r="AN276"/>
  <c r="AN277"/>
  <c r="AN278"/>
  <c r="AN279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5"/>
  <c r="AN451"/>
  <c r="AN452"/>
  <c r="AN453"/>
  <c r="AN454"/>
  <c r="AN455"/>
  <c r="N456"/>
  <c r="AM456" s="1"/>
  <c r="N457"/>
  <c r="AM457" s="1"/>
  <c r="AN489"/>
  <c r="AN491"/>
  <c r="AN188"/>
  <c r="AN189"/>
  <c r="AN488"/>
  <c r="AN458"/>
  <c r="AN173"/>
  <c r="AN421"/>
  <c r="AN39"/>
  <c r="AN40"/>
  <c r="AN41"/>
  <c r="AN42"/>
  <c r="AN43"/>
  <c r="AN48"/>
  <c r="AN38"/>
  <c r="AN44"/>
  <c r="AN45"/>
  <c r="AN46"/>
  <c r="AN47"/>
  <c r="AN49"/>
  <c r="AN50"/>
  <c r="AN592"/>
  <c r="AN140"/>
  <c r="AN141"/>
  <c r="AN142"/>
  <c r="AN143"/>
  <c r="AN144"/>
  <c r="AN145"/>
  <c r="AN146"/>
  <c r="AN147"/>
  <c r="AN148"/>
  <c r="AN139"/>
  <c r="AN149"/>
  <c r="AN510"/>
  <c r="AN511"/>
  <c r="AN512"/>
  <c r="AN513"/>
  <c r="AN514"/>
  <c r="AN515"/>
  <c r="AN516"/>
  <c r="AN517"/>
  <c r="AN518"/>
  <c r="AN519"/>
  <c r="AN520"/>
  <c r="AN521"/>
  <c r="AN522"/>
  <c r="AN523"/>
  <c r="AN524"/>
  <c r="AN525"/>
  <c r="AN526"/>
  <c r="AN527"/>
  <c r="AN528"/>
  <c r="AN529"/>
  <c r="AN530"/>
  <c r="AN531"/>
  <c r="AN561"/>
  <c r="AN504"/>
  <c r="AN591"/>
  <c r="AN532"/>
  <c r="AN505"/>
  <c r="AN506"/>
  <c r="AN507"/>
  <c r="AN508"/>
  <c r="AN563"/>
  <c r="AN564"/>
  <c r="AN565"/>
  <c r="AN566"/>
  <c r="AN567"/>
  <c r="AN568"/>
  <c r="AN569"/>
  <c r="AN570"/>
  <c r="AN571"/>
  <c r="AN572"/>
  <c r="AN573"/>
  <c r="AN574"/>
  <c r="AN575"/>
  <c r="AN576"/>
  <c r="AN577"/>
  <c r="AN578"/>
  <c r="AN579"/>
  <c r="AN580"/>
  <c r="AN581"/>
  <c r="AN582"/>
  <c r="AN583"/>
  <c r="AN587"/>
  <c r="AN589"/>
  <c r="AN590"/>
  <c r="AN52"/>
  <c r="AN53"/>
  <c r="AN54"/>
  <c r="AN55"/>
  <c r="AN56"/>
  <c r="AN57"/>
  <c r="AN58"/>
  <c r="AN59"/>
  <c r="AN60"/>
  <c r="AN61"/>
  <c r="AN65"/>
  <c r="AN66"/>
  <c r="AN67"/>
  <c r="AN68"/>
  <c r="AN70"/>
  <c r="AN71"/>
  <c r="AN72"/>
  <c r="AN7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5"/>
  <c r="AN116"/>
  <c r="AN117"/>
  <c r="AN118"/>
  <c r="AN119"/>
  <c r="AN120"/>
  <c r="AN121"/>
  <c r="AN122"/>
  <c r="AN123"/>
  <c r="AN124"/>
  <c r="AN125"/>
  <c r="AN701"/>
  <c r="AN702"/>
  <c r="AN670"/>
  <c r="AN671"/>
  <c r="AN672"/>
  <c r="AN678"/>
  <c r="AN679"/>
  <c r="AN680"/>
  <c r="AN673"/>
  <c r="AN674"/>
  <c r="AN675"/>
  <c r="AN669"/>
  <c r="AN685"/>
  <c r="AN682"/>
  <c r="AN690"/>
  <c r="AN684"/>
  <c r="AN696"/>
  <c r="AN699"/>
  <c r="AN692"/>
  <c r="AN698"/>
  <c r="AN691"/>
  <c r="AN689"/>
  <c r="AN694"/>
  <c r="AN695"/>
  <c r="AN681"/>
  <c r="AN697"/>
  <c r="AN683"/>
  <c r="AN687"/>
  <c r="AN686"/>
  <c r="AN688"/>
  <c r="AN693"/>
  <c r="AN700"/>
  <c r="AN676"/>
  <c r="AN677"/>
  <c r="AN722"/>
  <c r="AN723"/>
  <c r="AN729"/>
  <c r="AN730"/>
  <c r="AN725"/>
  <c r="AN726"/>
  <c r="AN727"/>
  <c r="AN706"/>
  <c r="AN707"/>
  <c r="AN708"/>
  <c r="AN709"/>
  <c r="AN710"/>
  <c r="AN711"/>
  <c r="AN712"/>
  <c r="AN713"/>
  <c r="AN714"/>
  <c r="AN715"/>
  <c r="AN716"/>
  <c r="AN717"/>
  <c r="AN718"/>
  <c r="AN719"/>
  <c r="AN720"/>
  <c r="AN721"/>
  <c r="K737"/>
  <c r="K738"/>
  <c r="L738" s="1"/>
  <c r="AR738" s="1"/>
  <c r="K741"/>
  <c r="K742"/>
  <c r="L742" s="1"/>
  <c r="AR742" s="1"/>
  <c r="AN130"/>
  <c r="M745" l="1"/>
  <c r="AN740"/>
  <c r="AR457"/>
  <c r="AR456"/>
  <c r="AR14"/>
  <c r="AR16"/>
  <c r="AR7"/>
  <c r="AR15"/>
  <c r="AR6"/>
  <c r="AB744"/>
  <c r="S744"/>
  <c r="W744"/>
  <c r="AD744"/>
  <c r="Z744"/>
  <c r="V744"/>
  <c r="Q744"/>
  <c r="M744"/>
  <c r="AC744"/>
  <c r="P744"/>
  <c r="Y744"/>
  <c r="X744"/>
  <c r="O744"/>
  <c r="AF744"/>
  <c r="R744"/>
  <c r="K733"/>
  <c r="K736" s="1"/>
  <c r="N594"/>
  <c r="N744" s="1"/>
  <c r="T594"/>
  <c r="L741"/>
  <c r="K743"/>
  <c r="L705"/>
  <c r="L737"/>
  <c r="K740"/>
  <c r="L595"/>
  <c r="AR595" s="1"/>
  <c r="K704"/>
  <c r="AN598"/>
  <c r="T704"/>
  <c r="AN187"/>
  <c r="AN81"/>
  <c r="AN653"/>
  <c r="AN641"/>
  <c r="AN599"/>
  <c r="AN456"/>
  <c r="L37"/>
  <c r="K37"/>
  <c r="AN600"/>
  <c r="AN457"/>
  <c r="AN186"/>
  <c r="AN7"/>
  <c r="AN14"/>
  <c r="AN16"/>
  <c r="AN15"/>
  <c r="AA79"/>
  <c r="AM79" s="1"/>
  <c r="AR79" s="1"/>
  <c r="AA74"/>
  <c r="AM74" s="1"/>
  <c r="AR74" s="1"/>
  <c r="AA51"/>
  <c r="AM51" s="1"/>
  <c r="AA80"/>
  <c r="AM80" s="1"/>
  <c r="AR80" s="1"/>
  <c r="L81"/>
  <c r="AA83"/>
  <c r="AM83" s="1"/>
  <c r="AR83" s="1"/>
  <c r="AA76"/>
  <c r="AM76" s="1"/>
  <c r="AR76" s="1"/>
  <c r="AA73"/>
  <c r="AM73" s="1"/>
  <c r="AR73" s="1"/>
  <c r="AA75"/>
  <c r="AM75" s="1"/>
  <c r="AR75" s="1"/>
  <c r="AA77"/>
  <c r="AM77" s="1"/>
  <c r="AR77" s="1"/>
  <c r="AA82"/>
  <c r="AM82" s="1"/>
  <c r="AR82" s="1"/>
  <c r="K594"/>
  <c r="AE37"/>
  <c r="AE745" s="1"/>
  <c r="U37"/>
  <c r="U745" s="1"/>
  <c r="K745" l="1"/>
  <c r="AM594"/>
  <c r="AN704"/>
  <c r="L740"/>
  <c r="AR737"/>
  <c r="L733"/>
  <c r="L736" s="1"/>
  <c r="AR705"/>
  <c r="L743"/>
  <c r="AR741"/>
  <c r="AR51"/>
  <c r="L594"/>
  <c r="AR81"/>
  <c r="T745"/>
  <c r="N745"/>
  <c r="U744"/>
  <c r="K744"/>
  <c r="T744"/>
  <c r="AE744"/>
  <c r="AN83"/>
  <c r="AN6"/>
  <c r="L704"/>
  <c r="AA594"/>
  <c r="AA745" s="1"/>
  <c r="AN79"/>
  <c r="AN76"/>
  <c r="AN74"/>
  <c r="AN77"/>
  <c r="AN73"/>
  <c r="AN80"/>
  <c r="AN51"/>
  <c r="AN82"/>
  <c r="AN75"/>
  <c r="AN705"/>
  <c r="AN733" s="1"/>
  <c r="AN736" s="1"/>
  <c r="L745" l="1"/>
  <c r="AL744"/>
  <c r="AL745"/>
  <c r="AN594"/>
  <c r="AA744"/>
  <c r="L744"/>
  <c r="AN27"/>
  <c r="AN37" s="1"/>
  <c r="AM37"/>
  <c r="AM745" s="1"/>
  <c r="AN745" l="1"/>
  <c r="AM744"/>
  <c r="AN744"/>
</calcChain>
</file>

<file path=xl/sharedStrings.xml><?xml version="1.0" encoding="utf-8"?>
<sst xmlns="http://schemas.openxmlformats.org/spreadsheetml/2006/main" count="6914" uniqueCount="2361">
  <si>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</si>
  <si>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</si>
  <si>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</si>
  <si>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</si>
  <si>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</si>
  <si>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</si>
  <si>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</si>
  <si>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</si>
  <si>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</si>
  <si>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</si>
  <si>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</si>
  <si>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</si>
  <si>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</si>
  <si>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</si>
  <si>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</si>
  <si>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</si>
  <si>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</si>
  <si>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</si>
  <si>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</si>
  <si>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</si>
  <si>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</si>
  <si>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</si>
  <si>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</si>
  <si>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</si>
  <si>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</si>
  <si>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</si>
  <si>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</si>
  <si>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</si>
  <si>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</si>
  <si>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</si>
  <si>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</si>
  <si>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</si>
  <si>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</si>
  <si>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</si>
  <si>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</si>
  <si>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</si>
  <si>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</si>
  <si>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</si>
  <si>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</si>
  <si>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</si>
  <si>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</si>
  <si>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</si>
  <si>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</si>
  <si>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</si>
  <si>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</si>
  <si>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</si>
  <si>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</si>
  <si>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</si>
  <si>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</si>
  <si>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</si>
  <si>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</si>
  <si>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</si>
  <si>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</si>
  <si>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</si>
  <si>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</si>
  <si>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</si>
  <si>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</si>
  <si>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</si>
  <si>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</si>
  <si>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</si>
  <si>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</si>
  <si>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</si>
  <si>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</si>
  <si>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</si>
  <si>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</si>
  <si>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</si>
  <si>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</si>
  <si>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</si>
  <si>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</si>
  <si>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</si>
  <si>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</si>
  <si>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</si>
  <si>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</si>
  <si>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</si>
  <si>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</si>
  <si>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</si>
  <si>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</si>
  <si>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</si>
  <si>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</si>
  <si>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</si>
  <si>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</si>
  <si>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</si>
  <si>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</si>
  <si>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</si>
  <si>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</si>
  <si>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</si>
  <si>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</si>
  <si>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</si>
  <si>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</si>
  <si>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</si>
  <si>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</si>
  <si>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</si>
  <si>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</si>
  <si>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</si>
  <si>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</si>
  <si>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</si>
  <si>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</si>
  <si>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</si>
  <si>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</si>
  <si>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</si>
  <si>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</si>
  <si>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</si>
  <si>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</si>
  <si>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</si>
  <si>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</si>
  <si>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</si>
  <si>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</si>
  <si>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</si>
  <si>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</si>
  <si>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</si>
  <si>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</si>
  <si>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</si>
  <si>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</si>
  <si>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</si>
  <si>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</si>
  <si>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</si>
  <si>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</si>
  <si>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</si>
  <si>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</si>
  <si>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</si>
  <si>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</si>
  <si>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</si>
  <si>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</si>
  <si>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</si>
  <si>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</si>
  <si>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</si>
  <si>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</si>
  <si>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</si>
  <si>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</si>
  <si>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</si>
  <si>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</si>
  <si>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</si>
  <si>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</si>
  <si>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</si>
  <si>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</si>
  <si>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</si>
  <si>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</si>
  <si>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</si>
  <si>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</si>
  <si>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</si>
  <si>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</si>
  <si>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</si>
  <si>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</si>
  <si>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</si>
  <si>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</si>
  <si>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</si>
  <si>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</si>
  <si>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</si>
  <si>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</si>
  <si>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</si>
  <si>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</si>
  <si>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</si>
  <si>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</si>
  <si>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</si>
  <si>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</si>
  <si>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</si>
  <si>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</si>
  <si>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</si>
  <si>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</si>
  <si>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</si>
  <si>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</si>
  <si>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</si>
  <si>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</si>
  <si>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</si>
  <si>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</si>
  <si>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</si>
  <si>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</si>
  <si>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</si>
  <si>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</si>
  <si>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</si>
  <si>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</si>
  <si>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</si>
  <si>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</si>
  <si>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</si>
  <si>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</si>
  <si>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</si>
  <si>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</si>
  <si>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</si>
  <si>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</si>
  <si>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</si>
  <si>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</si>
  <si>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</si>
  <si>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</si>
  <si>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</si>
  <si>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</si>
  <si>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</si>
  <si>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</si>
  <si>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</si>
  <si>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</si>
  <si>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</si>
  <si>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</si>
  <si>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</si>
  <si>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</si>
  <si>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</si>
  <si>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</si>
  <si>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</si>
  <si>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</si>
  <si>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</si>
  <si>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</si>
  <si>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</si>
  <si>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</si>
  <si>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</si>
  <si>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</si>
  <si>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</si>
  <si>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</si>
  <si>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</si>
  <si>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</si>
  <si>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</si>
  <si>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</si>
  <si>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</si>
  <si>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</si>
  <si>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</si>
  <si>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</si>
  <si>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</si>
  <si>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</si>
  <si>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</si>
  <si>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</si>
  <si>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</si>
  <si>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</si>
  <si>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</si>
  <si>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</si>
  <si>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</si>
  <si>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</si>
  <si>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</si>
  <si>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</si>
  <si>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</si>
  <si>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</si>
  <si>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</si>
  <si>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</si>
  <si>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</si>
  <si>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</si>
  <si>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</si>
  <si>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</si>
  <si>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</si>
  <si>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</si>
  <si>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</si>
  <si>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</si>
  <si>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</si>
  <si>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</si>
  <si>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</si>
  <si>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</si>
  <si>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</si>
  <si>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</si>
  <si>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</si>
  <si>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</si>
  <si>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</si>
  <si>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</si>
  <si>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</si>
  <si>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</si>
  <si>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</si>
  <si>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</si>
  <si>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</si>
  <si>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</si>
  <si>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</si>
  <si>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</si>
  <si>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</si>
  <si>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</si>
  <si>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</si>
  <si>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</si>
  <si>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</si>
  <si>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</si>
  <si>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</si>
  <si>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</si>
  <si>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</si>
  <si>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</si>
  <si>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</si>
  <si>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</si>
  <si>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</si>
  <si>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</si>
  <si>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</si>
  <si>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</si>
  <si>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</si>
  <si>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</si>
  <si>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</si>
  <si>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</si>
  <si>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</si>
  <si>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</si>
  <si>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</si>
  <si>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</si>
  <si>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</si>
  <si>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</si>
  <si>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</si>
  <si>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</si>
  <si>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</si>
  <si>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</si>
  <si>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</si>
  <si>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</si>
  <si>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</si>
  <si>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</si>
  <si>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</si>
  <si>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</si>
  <si>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</si>
  <si>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</si>
  <si>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</si>
  <si>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</si>
  <si>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</si>
  <si>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</si>
  <si>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</si>
  <si>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</si>
  <si>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</si>
  <si>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</si>
  <si>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</si>
  <si>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</si>
  <si>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</si>
  <si>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</si>
  <si>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</si>
  <si>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</si>
  <si>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</si>
  <si>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</si>
  <si>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</si>
  <si>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</si>
  <si>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</si>
  <si>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</si>
  <si>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</si>
  <si>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</si>
  <si>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</si>
  <si>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</si>
  <si>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</si>
  <si>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</si>
  <si>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</si>
  <si>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</si>
  <si>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</si>
  <si>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</si>
  <si>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</si>
  <si>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</si>
  <si>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</si>
  <si>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</si>
  <si>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</si>
  <si>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</si>
  <si>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</si>
  <si>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</si>
  <si>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</si>
  <si>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</si>
  <si>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</si>
  <si>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</si>
  <si>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</si>
  <si>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</si>
  <si>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</si>
  <si>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</si>
  <si>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</si>
  <si>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</si>
  <si>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</si>
  <si>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</si>
  <si>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</si>
  <si>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</si>
  <si>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</si>
  <si>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</si>
  <si>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</si>
  <si>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</si>
  <si>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</si>
  <si>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</si>
  <si>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</si>
  <si>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</si>
  <si>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</si>
  <si>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</si>
  <si>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</si>
  <si>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</si>
  <si>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</si>
  <si>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</si>
  <si>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</si>
  <si>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</si>
  <si>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</si>
  <si>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</si>
  <si>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</si>
  <si>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</si>
  <si>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</si>
  <si>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</si>
  <si>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</si>
  <si>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</si>
  <si>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</si>
  <si>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</si>
  <si>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</si>
  <si>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</si>
  <si>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</si>
  <si>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</si>
  <si>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</si>
  <si>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</si>
  <si>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</si>
  <si>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</si>
  <si>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</si>
  <si>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</si>
  <si>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</si>
  <si>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</si>
  <si>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</si>
  <si>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</si>
  <si>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</si>
  <si>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</si>
  <si>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</si>
  <si>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</si>
  <si>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</si>
  <si>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</si>
  <si>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</si>
  <si>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</si>
  <si>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</si>
  <si>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</si>
  <si>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</si>
  <si>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</si>
  <si>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</si>
  <si>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</si>
  <si>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</si>
  <si>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</si>
  <si>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</si>
  <si>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</si>
  <si>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</si>
  <si>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</si>
  <si>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</si>
  <si>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</si>
  <si>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</si>
  <si>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</si>
  <si>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</si>
  <si>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</si>
  <si>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</si>
  <si>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</si>
  <si>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</si>
  <si>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</si>
  <si>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</si>
  <si>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</si>
  <si>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</si>
  <si>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</si>
  <si>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</si>
  <si>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</si>
  <si>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</si>
  <si>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</si>
  <si>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</si>
  <si>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</si>
  <si>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</si>
  <si>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</si>
  <si>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</si>
  <si>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</si>
  <si>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</si>
  <si>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</si>
  <si>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</si>
  <si>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</si>
  <si>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</si>
  <si>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</si>
  <si>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</si>
  <si>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</si>
  <si>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</si>
  <si>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</si>
  <si>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</si>
  <si>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</si>
  <si>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</si>
  <si>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</si>
  <si>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</si>
  <si>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</si>
  <si>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</si>
  <si>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</si>
  <si>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</si>
  <si>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</si>
  <si>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</si>
  <si>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</si>
  <si>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</si>
  <si>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</si>
  <si>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</si>
  <si>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</si>
  <si>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</si>
  <si>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</si>
  <si>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</si>
  <si>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</si>
  <si>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</si>
  <si>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</si>
  <si>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</si>
  <si>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</si>
  <si>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</si>
  <si>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</si>
  <si>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</si>
  <si>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</si>
  <si>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</si>
  <si>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</si>
  <si>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</si>
  <si>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</si>
  <si>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</si>
  <si>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</si>
  <si>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</si>
  <si>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</si>
  <si>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</si>
  <si>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</si>
  <si>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</si>
  <si>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</si>
  <si>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</si>
  <si>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</si>
  <si>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</si>
  <si>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</si>
  <si>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</si>
  <si>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</si>
  <si>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</si>
  <si>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</si>
  <si>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</si>
  <si>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</si>
  <si>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</si>
  <si>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</si>
  <si>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</si>
  <si>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</si>
  <si>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</si>
  <si>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</si>
  <si>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</si>
  <si>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</si>
  <si>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</si>
  <si>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</si>
  <si>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</si>
  <si>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</si>
  <si>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</si>
  <si>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</si>
  <si>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</si>
  <si>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</si>
  <si>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</si>
  <si>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</si>
  <si>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</si>
  <si>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</si>
  <si>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</si>
  <si>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</si>
  <si>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</si>
  <si>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</si>
  <si>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</si>
  <si>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</si>
  <si>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</si>
  <si>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</si>
  <si>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</si>
  <si>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</si>
  <si>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</si>
  <si>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</si>
  <si>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</si>
  <si>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</si>
  <si>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</si>
  <si>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</si>
  <si>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</si>
  <si>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</si>
  <si>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</si>
  <si>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</si>
  <si>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</si>
  <si>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</si>
  <si>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</si>
  <si>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</si>
  <si>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</si>
  <si>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</si>
  <si>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</si>
  <si>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</si>
  <si>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</si>
  <si>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</si>
  <si>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</si>
  <si>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</si>
  <si>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</si>
  <si>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</si>
  <si>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</si>
  <si>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</si>
  <si>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</si>
  <si>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</si>
  <si>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</si>
  <si>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</si>
  <si>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</si>
  <si>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</si>
  <si>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</si>
  <si>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</si>
  <si>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</si>
  <si>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</si>
  <si>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</si>
  <si>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</si>
  <si>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</si>
  <si>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</si>
  <si>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</si>
  <si>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</si>
  <si>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</si>
  <si>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</si>
  <si>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</si>
  <si>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</si>
  <si>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</si>
  <si>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</si>
  <si>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</si>
  <si>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</si>
  <si>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</si>
  <si>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</si>
  <si>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</si>
  <si>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</si>
  <si>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</si>
  <si>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</si>
  <si>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</si>
  <si>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</si>
  <si>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</si>
  <si>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</si>
  <si>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</si>
  <si>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</si>
  <si>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</si>
  <si>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</si>
  <si>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</si>
  <si>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</si>
  <si>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</si>
  <si>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</si>
  <si>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</si>
  <si>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</si>
  <si>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</si>
  <si>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</si>
  <si>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</si>
  <si>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</si>
  <si>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</si>
  <si>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</si>
  <si>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</si>
  <si>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</si>
  <si>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</si>
  <si>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</si>
  <si>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</si>
  <si>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</si>
  <si>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</si>
  <si>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</si>
  <si>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</si>
  <si>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</si>
  <si>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</si>
  <si>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</si>
  <si>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</si>
  <si>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</si>
  <si>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</si>
  <si>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</si>
  <si>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</si>
  <si>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</si>
  <si>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</si>
  <si>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</si>
  <si>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</si>
  <si>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</si>
  <si>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</si>
  <si>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</si>
  <si>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</si>
  <si>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</si>
  <si>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</si>
  <si>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</si>
  <si>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</si>
  <si>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</si>
  <si>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</si>
  <si>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</si>
  <si>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</si>
  <si>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</si>
  <si>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</si>
  <si>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</si>
  <si>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</si>
  <si>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</si>
  <si>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</si>
  <si>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</si>
  <si>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</si>
  <si>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</si>
  <si>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</si>
  <si>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</si>
  <si>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</si>
  <si>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</si>
  <si>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</si>
  <si>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</si>
  <si>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</si>
  <si>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</si>
  <si>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</si>
  <si>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</si>
  <si>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</si>
  <si>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</si>
  <si>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</si>
  <si>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</si>
  <si>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</si>
  <si>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</si>
  <si>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</si>
  <si>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</si>
  <si>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</si>
  <si>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</si>
  <si>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</si>
  <si>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</si>
  <si>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</si>
  <si>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</si>
  <si>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</si>
  <si>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</si>
  <si>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</si>
  <si>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</si>
  <si>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</si>
  <si>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</si>
  <si>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</si>
  <si>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</si>
  <si>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</si>
  <si>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</si>
  <si>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</si>
  <si>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</si>
  <si>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</si>
  <si>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</si>
  <si>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</si>
  <si>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</si>
  <si>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</si>
  <si>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</si>
  <si>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</si>
  <si>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</si>
  <si>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</si>
  <si>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</si>
  <si>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</si>
  <si>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</si>
  <si>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</si>
  <si>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</si>
  <si>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</si>
  <si>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</si>
  <si>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</si>
  <si>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</si>
  <si>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</si>
  <si>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</si>
  <si>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</si>
  <si>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</si>
  <si>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</si>
  <si>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</si>
  <si>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</si>
  <si>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</si>
  <si>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</si>
  <si>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</si>
  <si>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</si>
  <si>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</si>
  <si>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</si>
  <si>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</si>
  <si>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</si>
  <si>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</si>
  <si>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</si>
  <si>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</si>
  <si>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</si>
  <si>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</si>
  <si>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</si>
  <si>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</si>
  <si>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</si>
  <si>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</si>
  <si>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</si>
  <si>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</si>
  <si>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</si>
  <si>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</si>
  <si>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</si>
  <si>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</si>
  <si>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</si>
  <si>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</si>
  <si>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</si>
  <si>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</si>
  <si>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</si>
  <si>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</si>
  <si>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</si>
  <si>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</si>
  <si>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</si>
  <si>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</si>
  <si>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</si>
  <si>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</si>
  <si>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</si>
  <si>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</si>
  <si>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</si>
  <si>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</si>
  <si>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</si>
  <si>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</si>
  <si>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</si>
  <si>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</si>
  <si>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</si>
  <si>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</si>
  <si>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</si>
  <si>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</si>
  <si>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</si>
  <si>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</si>
  <si>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</si>
  <si>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</si>
  <si>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</si>
  <si>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</si>
  <si>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</si>
  <si>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</si>
  <si>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</si>
  <si>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</si>
  <si>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</si>
  <si>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</si>
  <si>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</si>
  <si>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</si>
  <si>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</si>
  <si>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</si>
  <si>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</si>
  <si>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</si>
  <si>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</si>
  <si>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</si>
  <si>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</si>
  <si>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</si>
  <si>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</si>
  <si>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</si>
  <si>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</si>
  <si>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</si>
  <si>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</si>
  <si>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</si>
  <si>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</si>
  <si>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</si>
  <si>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</si>
  <si>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</si>
  <si>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</si>
  <si>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</si>
  <si>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</si>
  <si>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</si>
  <si>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</si>
  <si>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</si>
  <si>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</si>
  <si>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</si>
  <si>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</si>
  <si>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</si>
  <si>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</si>
  <si>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</si>
  <si>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</si>
  <si>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</si>
  <si>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</si>
  <si>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</si>
  <si>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</si>
  <si>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</si>
  <si>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</si>
  <si>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</si>
  <si>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</si>
  <si>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</si>
  <si>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</si>
  <si>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</si>
  <si>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</si>
  <si>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</si>
  <si>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</si>
  <si>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</si>
  <si>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</si>
  <si>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</si>
  <si>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</si>
  <si>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</si>
  <si>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</si>
  <si>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</si>
  <si>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</si>
  <si>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</si>
  <si>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</si>
  <si>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</si>
  <si>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</si>
  <si>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</si>
  <si>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</si>
  <si>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</si>
  <si>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</si>
  <si>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</si>
  <si>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</si>
  <si>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</si>
  <si>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</si>
  <si>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</si>
  <si>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</si>
  <si>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</si>
  <si>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</si>
  <si>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</si>
  <si>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</si>
  <si>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</si>
  <si>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</si>
  <si>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</si>
  <si>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</si>
  <si>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</si>
  <si>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</si>
  <si>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</si>
  <si>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</si>
  <si>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</si>
  <si>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</si>
  <si>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</si>
  <si>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</si>
  <si>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</si>
  <si>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</si>
  <si>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</si>
  <si>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</si>
  <si>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</si>
  <si>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</si>
  <si>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</si>
  <si>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</si>
  <si>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</si>
  <si>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</si>
  <si>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</si>
  <si>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</si>
  <si>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</si>
  <si>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</si>
  <si>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</si>
  <si>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</si>
  <si>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</si>
  <si>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</si>
  <si>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</si>
  <si>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</si>
  <si>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</si>
  <si>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</si>
  <si>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</si>
  <si>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</si>
  <si>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</si>
  <si>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</si>
  <si>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</si>
  <si>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</si>
  <si>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</si>
  <si>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</si>
  <si>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</si>
  <si>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</si>
  <si>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</si>
  <si>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</si>
  <si>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</si>
  <si>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</si>
  <si>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</si>
  <si>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</si>
  <si>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</si>
  <si>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</si>
  <si>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</si>
  <si>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</si>
  <si>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</si>
  <si>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</si>
  <si>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</si>
  <si>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</si>
  <si>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</si>
  <si>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</si>
  <si>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</si>
  <si>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</si>
  <si>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</si>
  <si>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</si>
  <si>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</si>
  <si>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</si>
  <si>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</si>
  <si>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</si>
  <si>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</si>
  <si>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</si>
  <si>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</si>
  <si>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</si>
  <si>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</si>
  <si>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</si>
  <si>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</si>
  <si>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</si>
  <si>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</si>
  <si>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</si>
  <si>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</si>
  <si>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</si>
  <si>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</si>
  <si>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</si>
  <si>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</si>
  <si>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</si>
  <si>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</si>
  <si>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</si>
  <si>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</si>
  <si>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</si>
  <si>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</si>
  <si>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</si>
  <si>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</si>
  <si>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</si>
  <si>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</si>
  <si>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</si>
  <si>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</si>
  <si>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</si>
  <si>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</si>
  <si>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</si>
  <si>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</si>
  <si>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</si>
  <si>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</si>
  <si>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</si>
  <si>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</si>
  <si>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</si>
  <si>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</si>
  <si>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</si>
  <si>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</si>
  <si>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</si>
  <si>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</si>
  <si>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</si>
  <si>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</si>
  <si>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</si>
  <si>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</si>
  <si>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</si>
  <si>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</si>
  <si>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</si>
  <si>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</si>
  <si>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</si>
  <si>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</si>
  <si>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</si>
  <si>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</si>
  <si>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</si>
  <si>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</si>
  <si>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</si>
  <si>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</si>
  <si>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</si>
  <si>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</si>
  <si>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</si>
  <si>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</si>
  <si>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</si>
  <si>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</si>
  <si>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</si>
  <si>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</si>
  <si>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</si>
  <si>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</si>
  <si>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</si>
  <si>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</si>
  <si>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</si>
  <si>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</si>
  <si>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</si>
  <si>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</si>
  <si>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</si>
  <si>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</si>
  <si>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</si>
  <si>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</si>
  <si>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</si>
  <si>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</si>
  <si>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</si>
  <si>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</si>
  <si>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</si>
  <si>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</si>
  <si>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</si>
  <si>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</si>
  <si>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</si>
  <si>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</si>
  <si>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</si>
  <si>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</si>
  <si>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</si>
  <si>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</si>
  <si>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</si>
  <si>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</si>
  <si>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</si>
  <si>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</si>
  <si>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</si>
  <si>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</si>
  <si>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</si>
  <si>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</si>
  <si>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</si>
  <si>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</si>
  <si>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</si>
  <si>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</si>
  <si>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</si>
  <si>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</si>
  <si>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</si>
  <si>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</si>
  <si>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</si>
  <si>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</si>
  <si>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</si>
  <si>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</si>
  <si>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</si>
  <si>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</si>
  <si>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</si>
  <si>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</si>
  <si>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</si>
  <si>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</si>
  <si>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</si>
  <si>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</si>
  <si>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</si>
  <si>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</si>
  <si>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</si>
  <si>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</si>
  <si>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</si>
  <si>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</si>
  <si>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</si>
  <si>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</si>
  <si>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</si>
  <si>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</si>
  <si>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</si>
  <si>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</si>
  <si>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</si>
  <si>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</si>
  <si>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</si>
  <si>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</si>
  <si>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</si>
  <si>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</si>
  <si>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</si>
  <si>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</si>
  <si>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</si>
  <si>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</si>
  <si>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</si>
  <si>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</si>
  <si>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</si>
  <si>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</si>
  <si>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</si>
  <si>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</si>
  <si>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</si>
  <si>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</si>
  <si>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</si>
  <si>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</si>
  <si>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</si>
  <si>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</si>
  <si>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</si>
  <si>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</si>
  <si>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</si>
  <si>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</si>
  <si>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</si>
  <si>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</si>
  <si>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</si>
  <si>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</si>
  <si>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</si>
  <si>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</si>
  <si>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</si>
  <si>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</si>
  <si>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</si>
  <si>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</si>
  <si>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</si>
  <si>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</si>
  <si>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</si>
  <si>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</si>
  <si>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</si>
  <si>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</si>
  <si>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</si>
  <si>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</si>
  <si>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</si>
  <si>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</si>
  <si>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</si>
  <si>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</si>
  <si>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</si>
  <si>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</si>
  <si>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</si>
  <si>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</si>
  <si>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</si>
  <si>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</si>
  <si>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</si>
  <si>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</si>
  <si>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</si>
  <si>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</si>
  <si>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</si>
  <si>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</si>
  <si>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</si>
  <si>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</si>
  <si>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</si>
  <si>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</si>
  <si>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</si>
  <si>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</si>
  <si>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</si>
  <si>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</si>
  <si>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</si>
  <si>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</si>
  <si>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</si>
  <si>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</si>
  <si>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</si>
  <si>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</si>
  <si>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</si>
  <si>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</si>
  <si>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</si>
  <si>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</si>
  <si>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</si>
  <si>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</si>
  <si>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</si>
  <si>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</si>
  <si>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</si>
  <si>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</si>
  <si>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</si>
  <si>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</si>
  <si>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</si>
  <si>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</si>
  <si>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</si>
  <si>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</si>
  <si>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</si>
  <si>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</si>
  <si>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</si>
  <si>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</si>
  <si>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</si>
  <si>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</si>
  <si>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</si>
  <si>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</si>
  <si>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</si>
  <si>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</si>
  <si>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</si>
  <si>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</si>
  <si>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</si>
  <si>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</si>
  <si>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</si>
  <si>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</si>
  <si>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</si>
  <si>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</si>
  <si>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</si>
  <si>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</si>
  <si>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</si>
  <si>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</si>
  <si>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</si>
  <si>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</si>
  <si>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</si>
  <si>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</si>
  <si>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</si>
  <si>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</si>
  <si>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</si>
  <si>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</si>
  <si>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</si>
  <si>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</si>
  <si>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</si>
  <si>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</si>
  <si>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</si>
  <si>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</si>
  <si>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</si>
  <si>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</si>
  <si>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</si>
  <si>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</si>
  <si>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</si>
  <si>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</si>
  <si>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</si>
  <si>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</si>
  <si>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</si>
  <si>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</si>
  <si>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</si>
  <si>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</si>
  <si>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</si>
  <si>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</si>
  <si>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</si>
  <si>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</si>
  <si>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</si>
  <si>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</si>
  <si>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</si>
  <si>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</si>
  <si>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</si>
  <si>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</si>
  <si>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</si>
  <si>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</si>
  <si>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</si>
  <si>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</si>
  <si>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</si>
  <si>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</si>
  <si>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</si>
  <si>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</si>
  <si>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</si>
  <si>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</si>
  <si>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</si>
  <si>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</si>
  <si>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</si>
  <si>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</si>
  <si>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</si>
  <si>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</si>
  <si>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</si>
  <si>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</si>
  <si>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</si>
  <si>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</si>
  <si>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</si>
  <si>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</si>
  <si>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</si>
  <si>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</si>
  <si>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</si>
  <si>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</si>
  <si>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</si>
  <si>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</si>
  <si>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</si>
  <si>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</si>
  <si>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</si>
  <si>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</si>
  <si>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</si>
  <si>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</si>
  <si>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</si>
  <si>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</si>
  <si>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</si>
  <si>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</si>
  <si>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</si>
  <si>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</si>
  <si>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</si>
  <si>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</si>
  <si>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</si>
  <si>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</si>
  <si>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</si>
  <si>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</si>
  <si>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</si>
  <si>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</si>
  <si>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</si>
  <si>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</si>
  <si>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</si>
  <si>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</si>
  <si>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</si>
  <si>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</si>
  <si>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</si>
  <si>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</si>
  <si>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</si>
  <si>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</si>
  <si>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</si>
  <si>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</si>
  <si>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</si>
  <si>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</si>
  <si>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</si>
  <si>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</si>
  <si>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</si>
  <si>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</si>
  <si>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</si>
  <si>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</si>
  <si>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</si>
  <si>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</si>
  <si>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</si>
  <si>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</si>
  <si>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</si>
  <si>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</si>
  <si>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</si>
  <si>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</si>
  <si>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</si>
  <si>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</si>
  <si>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</si>
  <si>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</si>
  <si>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</si>
  <si>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</si>
  <si>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</si>
  <si>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</si>
  <si>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</si>
  <si>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</si>
  <si>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</si>
  <si>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</si>
  <si>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</si>
  <si>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</si>
  <si>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</si>
  <si>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</si>
  <si>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</si>
  <si>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</si>
  <si>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</si>
  <si>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</si>
  <si>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</si>
  <si>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</si>
  <si>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</si>
  <si>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</si>
  <si>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</si>
  <si>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</si>
  <si>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</si>
  <si>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</si>
  <si>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</si>
  <si>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</si>
  <si>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</si>
  <si>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</si>
  <si>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</si>
  <si>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</si>
  <si>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</si>
  <si>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</si>
  <si>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</si>
  <si>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</si>
  <si>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</si>
  <si>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</si>
  <si>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</si>
  <si>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</si>
  <si>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</si>
  <si>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</si>
  <si>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</si>
  <si>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</si>
  <si>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</si>
  <si>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</si>
  <si>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</si>
  <si>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</si>
  <si>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</si>
  <si>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</si>
  <si>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</si>
  <si>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</si>
  <si>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</si>
  <si>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</si>
  <si>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</si>
  <si>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</si>
  <si>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</si>
  <si>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</si>
  <si>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</si>
  <si>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</si>
  <si>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</si>
  <si>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</si>
  <si>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</si>
  <si>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</si>
  <si>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</si>
  <si>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</si>
  <si>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</si>
  <si>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</si>
  <si>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</si>
  <si>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</si>
  <si>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</si>
  <si>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</si>
  <si>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</si>
  <si>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</si>
  <si>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</si>
  <si>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</si>
  <si>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</si>
  <si>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</si>
  <si>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</si>
  <si>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</si>
  <si>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</si>
  <si>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</si>
  <si>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</si>
  <si>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</si>
  <si>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</si>
  <si>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</si>
  <si>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</si>
  <si>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</si>
  <si>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</si>
  <si>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</si>
  <si>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</si>
  <si>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</si>
  <si>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</si>
  <si>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</si>
  <si>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</si>
  <si>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</si>
  <si>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</si>
  <si>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</si>
  <si>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</si>
  <si>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</si>
  <si>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</si>
  <si>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</si>
  <si>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</si>
  <si>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</si>
  <si>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</si>
  <si>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</si>
  <si>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</si>
  <si>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</si>
  <si>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</si>
  <si>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</si>
  <si>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</si>
  <si>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</si>
  <si>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</si>
  <si>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</si>
  <si>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</si>
  <si>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</si>
  <si>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</si>
  <si>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</si>
  <si>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</si>
  <si>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</si>
  <si>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</si>
  <si>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</si>
  <si>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</si>
  <si>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</si>
  <si>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</si>
  <si>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</si>
  <si>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</si>
  <si>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</si>
  <si>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</si>
  <si>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</si>
  <si>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</si>
  <si>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</si>
  <si>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</si>
  <si>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</si>
  <si>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</si>
  <si>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</si>
  <si>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</si>
  <si>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</si>
  <si>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</si>
  <si>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</si>
  <si>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</si>
  <si>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</si>
  <si>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</si>
  <si>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</si>
  <si>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</si>
  <si>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</si>
  <si>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</si>
  <si>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</si>
  <si>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</si>
  <si>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</si>
  <si>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</si>
  <si>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</si>
  <si>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</si>
  <si>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</si>
  <si>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</si>
  <si>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</si>
  <si>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</si>
  <si>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</si>
  <si>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</si>
  <si>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</si>
  <si>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</si>
  <si>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</si>
  <si>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</si>
  <si>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</si>
  <si>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</si>
  <si>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</si>
  <si>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</si>
  <si>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</si>
  <si>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</si>
  <si>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</si>
  <si>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</si>
  <si>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</si>
  <si>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</si>
  <si>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</si>
  <si>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</si>
  <si>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</si>
  <si>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</si>
  <si>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</si>
  <si>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</si>
  <si>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</si>
  <si>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</si>
  <si>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</si>
  <si>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</si>
  <si>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</si>
  <si>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</si>
  <si>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</si>
  <si>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</si>
  <si>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</si>
  <si>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</si>
  <si>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</si>
  <si>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</si>
  <si>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</si>
  <si>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</si>
  <si>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</si>
  <si>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</si>
  <si>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</si>
  <si>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</si>
  <si>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</si>
  <si>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</si>
  <si>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</si>
  <si>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</si>
  <si>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</si>
  <si>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</si>
  <si>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</si>
  <si>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</si>
  <si>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</si>
  <si>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</si>
  <si>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</si>
  <si>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</si>
  <si>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</si>
  <si>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</si>
  <si>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</si>
  <si>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</si>
  <si>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</si>
  <si>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</si>
  <si>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</si>
  <si>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</si>
  <si>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</si>
  <si>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</si>
  <si>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</si>
  <si>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</si>
  <si>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</si>
  <si>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</si>
  <si>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</si>
  <si>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</si>
  <si>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</si>
  <si>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</si>
  <si>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</si>
  <si>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</si>
  <si>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</si>
  <si>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</si>
  <si>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</si>
  <si>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</si>
  <si>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</si>
  <si>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</si>
  <si>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</si>
  <si>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</si>
  <si>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</si>
  <si>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</si>
  <si>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</si>
  <si>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</si>
  <si>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</si>
  <si>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</si>
  <si>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</si>
  <si>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</si>
  <si>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</si>
  <si>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</si>
  <si>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</si>
  <si>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</si>
  <si>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</si>
  <si>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</si>
  <si>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</si>
  <si>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</si>
  <si>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</si>
  <si>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</si>
  <si>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</si>
  <si>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</si>
  <si>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</si>
  <si>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</si>
  <si>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</si>
  <si>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</si>
  <si>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</si>
  <si>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</si>
  <si>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</si>
  <si>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</si>
  <si>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</si>
  <si>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</si>
  <si>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</si>
  <si>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</si>
  <si>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</si>
  <si>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</si>
  <si>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</si>
  <si>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</si>
  <si>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</si>
  <si>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</si>
  <si>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</si>
  <si>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</si>
  <si>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</si>
  <si>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</si>
  <si>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</si>
  <si>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</si>
  <si>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</si>
  <si>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</si>
  <si>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</si>
  <si>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</si>
  <si>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</si>
  <si>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</si>
  <si>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</si>
  <si>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</si>
  <si>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</si>
  <si>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</si>
  <si>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</si>
  <si>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</si>
  <si>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</si>
  <si>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</si>
  <si>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</si>
  <si>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</si>
  <si>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</si>
  <si>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</si>
  <si>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</si>
  <si>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</si>
  <si>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</si>
  <si>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</si>
  <si>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</si>
  <si>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</si>
  <si>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</si>
  <si>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</si>
  <si>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</si>
  <si>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</si>
  <si>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</si>
  <si>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</si>
  <si>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</si>
  <si>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</si>
  <si>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</si>
  <si>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</si>
  <si>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</si>
  <si>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</si>
  <si>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</si>
  <si>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</si>
  <si>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</si>
  <si>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</si>
  <si>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</si>
  <si>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</si>
  <si>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</si>
  <si>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</si>
  <si>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</si>
  <si>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</si>
  <si>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</si>
  <si>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</si>
  <si>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</si>
  <si>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</si>
  <si>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</si>
  <si>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</si>
  <si>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</si>
  <si>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</si>
  <si>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</si>
  <si>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</si>
  <si>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</si>
  <si>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</si>
  <si>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</si>
  <si>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</si>
  <si>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</si>
  <si>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</si>
  <si>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</si>
  <si>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</si>
  <si>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</si>
  <si>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</si>
  <si>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</si>
  <si>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</si>
  <si>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</si>
  <si>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</si>
  <si>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</si>
  <si>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</si>
  <si>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</si>
  <si>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</si>
  <si>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</si>
  <si>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</si>
  <si>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</si>
  <si>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</si>
  <si>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</si>
  <si>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</si>
  <si>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</si>
  <si>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</si>
  <si>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</si>
  <si>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</si>
  <si>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</si>
  <si>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</si>
  <si>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</si>
  <si>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</si>
  <si>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</si>
  <si>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</si>
  <si>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</si>
  <si>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</si>
  <si>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</si>
  <si>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</si>
  <si>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</si>
  <si>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</si>
  <si>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</si>
  <si>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</si>
  <si>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</si>
  <si>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</si>
  <si>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</si>
  <si>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</si>
  <si>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</si>
  <si>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</si>
  <si>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</si>
  <si>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</si>
  <si>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</si>
  <si>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</si>
  <si>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</si>
  <si>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</si>
  <si>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</si>
  <si>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</si>
  <si>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</si>
  <si>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</si>
  <si>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</si>
  <si>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</si>
  <si>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</si>
  <si>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</si>
  <si>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</si>
  <si>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</si>
  <si>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</si>
  <si>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</si>
  <si>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</si>
  <si>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</si>
  <si>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</si>
  <si>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</si>
  <si>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</si>
  <si>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</si>
  <si>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</si>
  <si>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</si>
  <si>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</si>
  <si>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</si>
  <si>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</si>
  <si>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</si>
  <si>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</si>
  <si>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</si>
  <si>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</si>
  <si>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</si>
  <si>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</si>
  <si>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</si>
  <si>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</si>
  <si>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</si>
  <si>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</si>
  <si>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</si>
  <si>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</si>
  <si>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</si>
  <si>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</si>
  <si>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</si>
  <si>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</si>
  <si>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</si>
  <si>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</si>
  <si>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</si>
  <si>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</si>
  <si>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</si>
  <si>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</si>
  <si>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</si>
  <si>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</si>
  <si>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</si>
  <si>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</si>
  <si>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</si>
  <si>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</si>
  <si>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</si>
  <si>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</si>
  <si>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</si>
  <si>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</si>
  <si>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</si>
  <si>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</si>
  <si>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</si>
  <si>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</si>
  <si>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</si>
  <si>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</si>
  <si>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</si>
  <si>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</si>
  <si>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</si>
  <si>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</si>
  <si>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</si>
  <si>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</si>
  <si>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</si>
  <si>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</si>
  <si>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</si>
  <si>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</si>
  <si>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</si>
  <si>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</si>
  <si>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</si>
  <si>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</si>
  <si>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</si>
  <si>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</si>
  <si>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</si>
  <si>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</si>
  <si>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</si>
  <si>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</si>
  <si>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</si>
  <si>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</si>
  <si>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</si>
  <si>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</si>
  <si>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</si>
  <si>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</si>
  <si>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</si>
  <si>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</si>
  <si>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</si>
  <si>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</si>
  <si>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</si>
  <si>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</si>
  <si>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</si>
  <si>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</si>
  <si>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</si>
  <si>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</si>
  <si>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</si>
  <si>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</si>
  <si>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</si>
  <si>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</si>
  <si>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</si>
  <si>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</si>
  <si>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</si>
  <si>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</si>
  <si>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</si>
  <si>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</si>
  <si>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</si>
  <si>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</si>
  <si>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</si>
  <si>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</si>
  <si>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</si>
  <si>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</si>
  <si>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</si>
  <si>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</si>
  <si>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</si>
  <si>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</si>
  <si>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</si>
  <si>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</si>
  <si>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</si>
  <si>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</si>
  <si>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</si>
  <si>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</si>
  <si>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</si>
  <si>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</si>
  <si>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</si>
  <si>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</si>
  <si>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</si>
  <si>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</si>
  <si>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</si>
  <si>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</si>
  <si>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</si>
  <si>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</si>
  <si>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</si>
  <si>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</si>
  <si>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</si>
  <si>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</si>
  <si>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</si>
  <si>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</si>
  <si>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</si>
  <si>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</si>
  <si>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</si>
  <si>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</si>
  <si>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</si>
  <si>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</si>
  <si>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</si>
  <si>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</si>
  <si>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</si>
  <si>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</si>
  <si>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</si>
  <si>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</si>
  <si>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</si>
  <si>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</si>
  <si>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</si>
  <si>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</si>
  <si>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</si>
  <si>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</si>
  <si>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</si>
  <si>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</si>
  <si>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AIRC-0003-RNPN/CPA-0001</t>
  </si>
  <si>
    <t>N1C3578817 Y N2B6347917</t>
  </si>
  <si>
    <t>NE120C00C6AAA1 Y  YC120C00A2AAA</t>
  </si>
  <si>
    <t>GALILEO GONZALEZ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</si>
  <si>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</si>
  <si>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</si>
  <si>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</si>
  <si>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</si>
  <si>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</si>
  <si>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</si>
  <si>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</si>
  <si>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</si>
  <si>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</si>
  <si>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</si>
  <si>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</si>
  <si>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</si>
  <si>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</si>
  <si>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</si>
  <si>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</si>
  <si>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</si>
  <si>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</si>
  <si>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</si>
  <si>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</si>
  <si>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</si>
  <si>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</si>
  <si>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</si>
  <si>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</si>
  <si>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</si>
  <si>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</si>
  <si>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</si>
  <si>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</si>
  <si>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</si>
  <si>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</si>
  <si>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</si>
  <si>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</si>
  <si>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</si>
  <si>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</si>
  <si>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</si>
  <si>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</si>
  <si>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</si>
  <si>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</si>
  <si>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</si>
  <si>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</si>
  <si>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</si>
  <si>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</si>
  <si>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</si>
  <si>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</si>
  <si>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</si>
  <si>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</si>
  <si>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</si>
  <si>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</si>
  <si>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</si>
  <si>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</si>
  <si>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</si>
  <si>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</si>
  <si>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</si>
  <si>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</si>
  <si>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</si>
  <si>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</si>
  <si>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</si>
  <si>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</si>
  <si>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</si>
  <si>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</si>
  <si>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</si>
  <si>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</si>
  <si>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</si>
  <si>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</si>
  <si>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</si>
  <si>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</si>
  <si>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</si>
  <si>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</si>
  <si>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</si>
  <si>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</si>
  <si>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</si>
  <si>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</si>
  <si>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</si>
  <si>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</si>
  <si>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</si>
  <si>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</si>
  <si>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</si>
  <si>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</si>
  <si>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</si>
  <si>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</si>
  <si>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</si>
  <si>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</si>
  <si>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</si>
  <si>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</si>
  <si>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</si>
  <si>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</si>
  <si>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</si>
  <si>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</si>
  <si>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</si>
  <si>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</si>
  <si>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</si>
  <si>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</si>
  <si>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</si>
  <si>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</si>
  <si>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</si>
  <si>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</si>
  <si>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</si>
  <si>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</si>
  <si>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</si>
  <si>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</si>
  <si>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</si>
  <si>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</si>
  <si>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</si>
  <si>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</si>
  <si>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</si>
  <si>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</si>
  <si>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</si>
  <si>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</si>
  <si>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</si>
  <si>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</si>
  <si>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</si>
  <si>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</si>
  <si>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</si>
  <si>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</si>
  <si>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</si>
  <si>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</si>
  <si>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</si>
  <si>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</si>
  <si>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</si>
  <si>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</si>
  <si>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</si>
  <si>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</si>
  <si>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</si>
  <si>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</si>
  <si>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</si>
  <si>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</si>
  <si>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</si>
  <si>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</si>
  <si>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</si>
  <si>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</si>
  <si>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</si>
  <si>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</si>
  <si>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</si>
  <si>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</si>
  <si>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</si>
  <si>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</si>
  <si>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</si>
  <si>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</si>
  <si>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</si>
  <si>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</si>
  <si>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</si>
  <si>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</si>
  <si>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</si>
  <si>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</si>
  <si>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</si>
  <si>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</si>
  <si>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</si>
  <si>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</si>
  <si>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</si>
  <si>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</si>
  <si>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</si>
  <si>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</si>
  <si>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</si>
  <si>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</si>
  <si>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</si>
  <si>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</si>
  <si>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</si>
  <si>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</si>
  <si>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</si>
  <si>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</si>
  <si>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</si>
  <si>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</si>
  <si>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</si>
  <si>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</si>
  <si>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</si>
  <si>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</si>
  <si>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</si>
  <si>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</si>
  <si>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</si>
  <si>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</si>
  <si>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</si>
  <si>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</si>
  <si>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</si>
  <si>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</si>
  <si>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</si>
  <si>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</si>
  <si>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</si>
  <si>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</si>
  <si>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</si>
  <si>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</si>
  <si>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</si>
  <si>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</si>
  <si>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</si>
  <si>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</si>
  <si>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</si>
  <si>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</si>
  <si>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</si>
  <si>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</si>
  <si>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</si>
  <si>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</si>
  <si>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</si>
  <si>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</si>
  <si>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</si>
  <si>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</si>
  <si>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</si>
  <si>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</si>
  <si>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</si>
  <si>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</si>
  <si>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</si>
  <si>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</si>
  <si>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</si>
  <si>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</si>
  <si>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</si>
  <si>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</si>
  <si>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</si>
  <si>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</si>
  <si>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</si>
  <si>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</si>
  <si>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</si>
  <si>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</si>
  <si>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</si>
  <si>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</si>
  <si>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</si>
  <si>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</si>
  <si>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</si>
  <si>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</si>
  <si>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</si>
  <si>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</si>
  <si>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</si>
  <si>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</si>
  <si>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</si>
  <si>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</si>
  <si>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</si>
  <si>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</si>
  <si>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</si>
  <si>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</si>
  <si>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</si>
  <si>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</si>
  <si>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</si>
  <si>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</si>
  <si>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</si>
  <si>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</si>
  <si>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</si>
  <si>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</si>
  <si>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</si>
  <si>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</si>
  <si>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</si>
  <si>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</si>
  <si>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</si>
  <si>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</si>
  <si>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</si>
  <si>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</si>
  <si>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</si>
  <si>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</si>
  <si>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</si>
  <si>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</si>
  <si>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</si>
  <si>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</si>
  <si>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</si>
  <si>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</si>
  <si>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</si>
  <si>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</si>
  <si>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</si>
  <si>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</si>
  <si>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DOCUMENTOS INTELIGENTES S.A. DE C.V.</t>
  </si>
  <si>
    <t>SCAH-0008-RNPN-M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</si>
  <si>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</si>
  <si>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</si>
  <si>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</si>
  <si>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</si>
  <si>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CAMARA FOTOGRAFICA DIGITAL + FLASH (FPC-0001-RNPN)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</si>
  <si>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</si>
  <si>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</si>
  <si>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</si>
  <si>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</si>
  <si>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</si>
  <si>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</si>
  <si>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</si>
  <si>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</si>
  <si>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</si>
  <si>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</si>
  <si>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</si>
  <si>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</si>
  <si>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</si>
  <si>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</si>
  <si>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</si>
  <si>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</si>
  <si>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</si>
  <si>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</si>
  <si>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</si>
  <si>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</si>
  <si>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</si>
  <si>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</si>
  <si>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</si>
  <si>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</si>
  <si>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</si>
  <si>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</si>
  <si>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AUTOMOVIL ( PICK UP )N-8368</t>
  </si>
  <si>
    <t>AUTOMOVIL ( PICK UP )N-8369</t>
  </si>
  <si>
    <t>AUTOMOVIL ( PICK UP )N-8370</t>
  </si>
  <si>
    <t>AUTOMOVIL ( PICK UP )N-8371</t>
  </si>
  <si>
    <t>AUTOMOVIL ( PICK UP )N-8372</t>
  </si>
  <si>
    <t>SML-0066-RNPN</t>
  </si>
  <si>
    <t>SML-0067-RNPN</t>
  </si>
  <si>
    <t>AIR-0190-RNPN</t>
  </si>
  <si>
    <t>AIRE ACONDICIONADO MINI SPLIT</t>
  </si>
  <si>
    <t>3408682040298200160012</t>
  </si>
  <si>
    <t>NEO60SC-S</t>
  </si>
  <si>
    <t xml:space="preserve">3359P701652 </t>
  </si>
  <si>
    <t>IM 430F</t>
  </si>
  <si>
    <t>3359P900193</t>
  </si>
  <si>
    <t>X52U910248L</t>
  </si>
  <si>
    <t>H856A</t>
  </si>
  <si>
    <t>X52U910252L</t>
  </si>
  <si>
    <t>PYE-0010-RNPN</t>
  </si>
  <si>
    <t>PYE-0011-RNPN</t>
  </si>
  <si>
    <t>EQUIPOS ELECTRÓNICOS VALDES</t>
  </si>
  <si>
    <t>H4D-2051 NP300 FRONTIER</t>
  </si>
  <si>
    <t>3N6CD33B7ZK418669</t>
  </si>
  <si>
    <t>3N6CD33B9ZK418737</t>
  </si>
  <si>
    <t>3N6CD33B3ZK418538</t>
  </si>
  <si>
    <t>3N6CD33B3ZK418569</t>
  </si>
  <si>
    <t>3N6CD33B0ZK418450</t>
  </si>
  <si>
    <t>3N6CD33B7ZK418624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</si>
  <si>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</si>
  <si>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</si>
  <si>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</si>
  <si>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</si>
  <si>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</si>
  <si>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</si>
  <si>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</si>
  <si>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</si>
  <si>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</si>
  <si>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</si>
  <si>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</si>
  <si>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</si>
  <si>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</si>
  <si>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</si>
  <si>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</si>
  <si>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</si>
  <si>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</si>
  <si>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</si>
  <si>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</si>
  <si>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</si>
  <si>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</si>
  <si>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</si>
  <si>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</si>
  <si>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</si>
  <si>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</si>
  <si>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</si>
  <si>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</si>
  <si>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</si>
  <si>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</si>
  <si>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</si>
  <si>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</si>
  <si>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</si>
  <si>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</si>
  <si>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</si>
  <si>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</si>
  <si>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</si>
  <si>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</si>
  <si>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</si>
  <si>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</si>
  <si>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</si>
  <si>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</si>
  <si>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</si>
  <si>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</si>
  <si>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</si>
  <si>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</si>
  <si>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</si>
  <si>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</si>
  <si>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</si>
  <si>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</si>
  <si>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</si>
  <si>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</si>
  <si>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</si>
  <si>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</si>
  <si>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</si>
  <si>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</si>
  <si>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</si>
  <si>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</si>
  <si>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</si>
  <si>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</si>
  <si>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</si>
  <si>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</si>
  <si>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</si>
  <si>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</si>
  <si>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</si>
  <si>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</si>
  <si>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</si>
  <si>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</si>
  <si>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</si>
  <si>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</si>
  <si>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</si>
  <si>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</si>
  <si>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</si>
  <si>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</si>
  <si>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</si>
  <si>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</si>
  <si>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</si>
  <si>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</si>
  <si>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</si>
  <si>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</si>
  <si>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</si>
  <si>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</si>
  <si>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</si>
  <si>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</si>
  <si>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</si>
  <si>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</si>
  <si>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</si>
  <si>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</si>
  <si>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</si>
  <si>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</si>
  <si>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</si>
  <si>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</si>
  <si>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</si>
  <si>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</si>
  <si>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</si>
  <si>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</si>
  <si>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</si>
  <si>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</si>
  <si>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</si>
  <si>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</si>
  <si>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</si>
  <si>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</si>
  <si>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</si>
  <si>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</si>
  <si>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</si>
  <si>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</si>
  <si>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</si>
  <si>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</si>
  <si>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</si>
  <si>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</si>
  <si>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</si>
  <si>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</si>
  <si>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</si>
  <si>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</si>
  <si>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</si>
  <si>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</si>
  <si>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</si>
  <si>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</si>
  <si>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</si>
  <si>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</si>
  <si>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</si>
  <si>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</si>
  <si>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</si>
  <si>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</si>
  <si>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</si>
  <si>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</si>
  <si>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</si>
  <si>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</si>
  <si>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</si>
  <si>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</si>
  <si>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</si>
  <si>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</si>
  <si>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</si>
  <si>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</si>
  <si>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</si>
  <si>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</si>
  <si>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</si>
  <si>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</si>
  <si>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</si>
  <si>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</si>
  <si>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</si>
  <si>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</si>
  <si>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</si>
  <si>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</si>
  <si>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</si>
  <si>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</si>
  <si>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</si>
  <si>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</si>
  <si>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</si>
  <si>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ICE-FRIO</t>
  </si>
  <si>
    <t>AUT-0037-RNPN</t>
  </si>
  <si>
    <t>AUT-0038-RNPN</t>
  </si>
  <si>
    <t>AUT-0039-RNPN</t>
  </si>
  <si>
    <t>AUT-0040-RNPN</t>
  </si>
  <si>
    <t>AUT-0041-RNPN</t>
  </si>
  <si>
    <t>AUT-0042-RNPN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</si>
  <si>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</si>
  <si>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</si>
  <si>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</si>
  <si>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</si>
  <si>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</si>
  <si>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</si>
  <si>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</si>
  <si>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</si>
  <si>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</si>
  <si>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</si>
  <si>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</si>
  <si>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</si>
  <si>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</si>
  <si>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</si>
  <si>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</si>
  <si>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</si>
  <si>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</si>
  <si>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FORTIGATE</t>
  </si>
  <si>
    <t>S/S</t>
  </si>
  <si>
    <t>F6-50EBDL</t>
  </si>
  <si>
    <t>DELL/FORTINET</t>
  </si>
  <si>
    <t>Fortinet SIEM</t>
  </si>
  <si>
    <t>SVR-0092-RNPN</t>
  </si>
  <si>
    <t>SERVIDOR</t>
  </si>
  <si>
    <t>MXQ74605RH</t>
  </si>
  <si>
    <t>PRO LIANT DL 360</t>
  </si>
  <si>
    <t>19/</t>
  </si>
  <si>
    <t>SVR-0093-RNPN</t>
  </si>
  <si>
    <t>3209X60517</t>
  </si>
  <si>
    <t>IM550F</t>
  </si>
  <si>
    <t>SML-0068-RNPN</t>
  </si>
  <si>
    <t>DEP'N 2020</t>
  </si>
  <si>
    <t>bb</t>
  </si>
  <si>
    <t>INELCI, S.A. DC.V.</t>
  </si>
  <si>
    <t>340A607090506110170076</t>
  </si>
  <si>
    <t>CSA18CD(I)</t>
  </si>
  <si>
    <t>AIR-0191-RNPN</t>
  </si>
  <si>
    <t>CPA-0003-RNPN/AIR-0167-RNPN-D</t>
  </si>
  <si>
    <t>COMPRESOR PARA AIRE ACONDICIONADO</t>
  </si>
  <si>
    <t>CPA-0004-RNPN/AIR-0152-RNPN-D</t>
  </si>
  <si>
    <t>AIRE ACONDICIONADO MINISPLIT</t>
  </si>
  <si>
    <t>SML-0069-RNPN</t>
  </si>
  <si>
    <t>3350P0501443</t>
  </si>
  <si>
    <t>SWT-0109-RNPN</t>
  </si>
  <si>
    <t>SWT-0110-RNPN</t>
  </si>
  <si>
    <t>TW-0HR40N-DNG00-09M-0251</t>
  </si>
  <si>
    <t>N1148T-ON</t>
  </si>
  <si>
    <t>SWT-0111-RNPN</t>
  </si>
  <si>
    <t>TW-0HR40N-DNG00-09M-0191</t>
  </si>
  <si>
    <t>TW-0HR40N-DNG00-09M-0273</t>
  </si>
  <si>
    <t>TW-0HR40N-DNG00-09M-0287</t>
  </si>
  <si>
    <t>TW-0HR40N-DNG00-09M-0156</t>
  </si>
  <si>
    <t>TW-0HR40N-DNG00-09M-0104</t>
  </si>
  <si>
    <t>TW-0HR40N-DNG00-09M-0229</t>
  </si>
  <si>
    <t>SWT-0115-RNPN</t>
  </si>
  <si>
    <t>SWT-0112-RNPN</t>
  </si>
  <si>
    <t>SWT-0113-RNPN</t>
  </si>
  <si>
    <t>SWT-0114-RNPN</t>
  </si>
  <si>
    <t>SWT-0116-RNPN</t>
  </si>
  <si>
    <t>SWT-0117-RNPN</t>
  </si>
  <si>
    <t>SWITCH L2 DE 48 PUERTOS</t>
  </si>
  <si>
    <t>SWITCH L3 DE 48 PUERTOS</t>
  </si>
  <si>
    <t>N3048ET-ON</t>
  </si>
  <si>
    <t>TW-0Y3J8G-DNG00-04M-0487</t>
  </si>
  <si>
    <t>TW-0Y3J8G-DNG00-04M-0490</t>
  </si>
  <si>
    <t>FIREWALL EQUIPO DE SEGURIDAD</t>
  </si>
  <si>
    <t>COMPROMISO N° 1940</t>
  </si>
  <si>
    <t>JM TELCOM, S.A. DE C.V.</t>
  </si>
  <si>
    <t>COMPROMISO 1935</t>
  </si>
  <si>
    <t>PRODUCTIVE BUSINESS SOLUTIONS EL SALVADOR</t>
  </si>
  <si>
    <t>SERVIDOR DE RACK SOLO COMPROMETIDO</t>
  </si>
  <si>
    <t>ESCANER DE DOCUMENTO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</si>
  <si>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</si>
  <si>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</si>
  <si>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</si>
  <si>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</si>
  <si>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SVR-0115-RNPN</t>
  </si>
  <si>
    <t>MXQ04909TL</t>
  </si>
  <si>
    <t>PROLIANT DL360 GEN 10</t>
  </si>
  <si>
    <t>SCA-0358-RNPN</t>
  </si>
  <si>
    <t>i4650 SCANNER</t>
  </si>
  <si>
    <t>SCA-0359-RNPN</t>
  </si>
  <si>
    <t>INVENTARIO DE BIENES MAYORES A $600 AL 30 DE ABRIL DE 2021</t>
  </si>
  <si>
    <r>
      <t>VALOR ACTUAL 30</t>
    </r>
    <r>
      <rPr>
        <b/>
        <sz val="14"/>
        <color rgb="FF000000"/>
        <rFont val="Calibri"/>
        <family val="2"/>
        <scheme val="minor"/>
      </rPr>
      <t>-04-</t>
    </r>
    <r>
      <rPr>
        <b/>
        <sz val="14"/>
        <color indexed="8"/>
        <rFont val="Calibri"/>
        <family val="2"/>
        <scheme val="minor"/>
      </rPr>
      <t>2021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</si>
</sst>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75">
    <xf numFmtId="0" fontId="0" fillId="0" borderId="0" xfId="0"/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4" fontId="1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49" fontId="22" fillId="2" borderId="4" xfId="0" applyNumberFormat="1" applyFont="1" applyFill="1" applyBorder="1" applyAlignment="1">
      <alignment vertical="center" wrapText="1"/>
    </xf>
    <xf numFmtId="44" fontId="16" fillId="2" borderId="4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vertical="center" wrapText="1"/>
    </xf>
    <xf numFmtId="44" fontId="16" fillId="2" borderId="2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vertical="center" wrapText="1"/>
    </xf>
    <xf numFmtId="44" fontId="17" fillId="5" borderId="1" xfId="0" applyNumberFormat="1" applyFont="1" applyFill="1" applyBorder="1" applyAlignment="1">
      <alignment horizontal="center" vertical="center" wrapText="1"/>
    </xf>
    <xf numFmtId="49" fontId="23" fillId="5" borderId="6" xfId="0" applyNumberFormat="1" applyFont="1" applyFill="1" applyBorder="1" applyAlignment="1">
      <alignment vertical="center" wrapText="1"/>
    </xf>
    <xf numFmtId="44" fontId="17" fillId="5" borderId="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center" vertical="center" wrapText="1"/>
    </xf>
    <xf numFmtId="44" fontId="8" fillId="5" borderId="4" xfId="0" applyNumberFormat="1" applyFont="1" applyFill="1" applyBorder="1" applyAlignment="1">
      <alignment horizontal="center" vertical="center" wrapText="1"/>
    </xf>
    <xf numFmtId="44" fontId="10" fillId="0" borderId="0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4" fontId="12" fillId="7" borderId="1" xfId="0" applyNumberFormat="1" applyFont="1" applyFill="1" applyBorder="1" applyAlignment="1">
      <alignment horizontal="center" vertical="center" wrapText="1"/>
    </xf>
    <xf numFmtId="49" fontId="14" fillId="7" borderId="13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44" fontId="7" fillId="7" borderId="0" xfId="0" applyNumberFormat="1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49" fontId="19" fillId="7" borderId="13" xfId="0" applyNumberFormat="1" applyFont="1" applyFill="1" applyBorder="1" applyAlignment="1">
      <alignment horizontal="center" vertical="center" wrapText="1"/>
    </xf>
    <xf numFmtId="44" fontId="10" fillId="7" borderId="0" xfId="0" applyNumberFormat="1" applyFont="1" applyFill="1" applyBorder="1" applyAlignment="1">
      <alignment horizontal="center" vertical="center" wrapText="1"/>
    </xf>
    <xf numFmtId="49" fontId="12" fillId="7" borderId="7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44" fontId="14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14" fontId="12" fillId="7" borderId="2" xfId="0" applyNumberFormat="1" applyFont="1" applyFill="1" applyBorder="1" applyAlignment="1">
      <alignment horizontal="center" vertical="center" wrapText="1"/>
    </xf>
    <xf numFmtId="44" fontId="12" fillId="7" borderId="2" xfId="2" applyNumberFormat="1" applyFont="1" applyFill="1" applyBorder="1" applyAlignment="1">
      <alignment horizontal="center" vertical="center" wrapText="1"/>
    </xf>
    <xf numFmtId="44" fontId="12" fillId="7" borderId="2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4" fontId="5" fillId="7" borderId="0" xfId="0" applyNumberFormat="1" applyFont="1" applyFill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44" fontId="12" fillId="7" borderId="1" xfId="2" applyNumberFormat="1" applyFont="1" applyFill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" fillId="7" borderId="1" xfId="5" applyFill="1" applyBorder="1" applyAlignment="1">
      <alignment horizontal="center" vertical="center" wrapText="1"/>
    </xf>
    <xf numFmtId="0" fontId="1" fillId="7" borderId="0" xfId="5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2" fillId="7" borderId="9" xfId="0" applyNumberFormat="1" applyFont="1" applyFill="1" applyBorder="1" applyAlignment="1">
      <alignment horizontal="center" vertical="center" wrapText="1"/>
    </xf>
    <xf numFmtId="14" fontId="12" fillId="7" borderId="9" xfId="0" applyNumberFormat="1" applyFont="1" applyFill="1" applyBorder="1" applyAlignment="1">
      <alignment horizontal="center" vertical="center" wrapText="1"/>
    </xf>
    <xf numFmtId="44" fontId="12" fillId="7" borderId="9" xfId="2" applyNumberFormat="1" applyFont="1" applyFill="1" applyBorder="1" applyAlignment="1">
      <alignment horizontal="center" vertical="center" wrapText="1"/>
    </xf>
    <xf numFmtId="44" fontId="12" fillId="7" borderId="9" xfId="0" applyNumberFormat="1" applyFont="1" applyFill="1" applyBorder="1" applyAlignment="1">
      <alignment horizontal="center" vertical="center" wrapText="1"/>
    </xf>
    <xf numFmtId="49" fontId="12" fillId="7" borderId="15" xfId="0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44" fontId="14" fillId="7" borderId="2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4" fillId="7" borderId="7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44" fontId="15" fillId="7" borderId="1" xfId="0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4" fontId="12" fillId="7" borderId="13" xfId="0" applyNumberFormat="1" applyFont="1" applyFill="1" applyBorder="1" applyAlignment="1">
      <alignment horizontal="center" vertical="center" wrapText="1"/>
    </xf>
    <xf numFmtId="44" fontId="4" fillId="7" borderId="0" xfId="0" applyNumberFormat="1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14" fontId="14" fillId="7" borderId="2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44" fontId="14" fillId="7" borderId="1" xfId="1" applyNumberFormat="1" applyFont="1" applyFill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14" fontId="14" fillId="7" borderId="9" xfId="0" applyNumberFormat="1" applyFont="1" applyFill="1" applyBorder="1" applyAlignment="1">
      <alignment horizontal="center" vertical="center" wrapText="1"/>
    </xf>
    <xf numFmtId="44" fontId="14" fillId="7" borderId="9" xfId="0" applyNumberFormat="1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44" fontId="15" fillId="7" borderId="2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49" fontId="22" fillId="2" borderId="3" xfId="0" applyNumberFormat="1" applyFont="1" applyFill="1" applyBorder="1" applyAlignment="1">
      <alignment vertical="center" wrapText="1"/>
    </xf>
    <xf numFmtId="44" fontId="16" fillId="2" borderId="1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44" fontId="12" fillId="0" borderId="9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4" fillId="0" borderId="1" xfId="5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23" fillId="5" borderId="6" xfId="0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3" fillId="5" borderId="7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184</xdr:row>
      <xdr:rowOff>0</xdr:rowOff>
    </xdr:from>
    <xdr:to>
      <xdr:col>4</xdr:col>
      <xdr:colOff>1499950</xdr:colOff>
      <xdr:row>184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602</xdr:row>
      <xdr:rowOff>0</xdr:rowOff>
    </xdr:from>
    <xdr:to>
      <xdr:col>4</xdr:col>
      <xdr:colOff>1499950</xdr:colOff>
      <xdr:row>602</xdr:row>
      <xdr:rowOff>64977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621</xdr:row>
      <xdr:rowOff>0</xdr:rowOff>
    </xdr:from>
    <xdr:to>
      <xdr:col>4</xdr:col>
      <xdr:colOff>1499950</xdr:colOff>
      <xdr:row>621</xdr:row>
      <xdr:rowOff>541228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biLevel thresh="75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39</xdr:col>
      <xdr:colOff>176892</xdr:colOff>
      <xdr:row>0</xdr:row>
      <xdr:rowOff>0</xdr:rowOff>
    </xdr:from>
    <xdr:to>
      <xdr:col>39</xdr:col>
      <xdr:colOff>1318531</xdr:colOff>
      <xdr:row>2</xdr:row>
      <xdr:rowOff>272142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512892" y="0"/>
          <a:ext cx="1141639" cy="898071"/>
        </a:xfrm>
        <a:prstGeom prst="rect">
          <a:avLst/>
        </a:prstGeom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E756"/>
  <sheetViews>
    <sheetView tabSelected="1" zoomScale="70" zoomScaleNormal="70" zoomScaleSheetLayoutView="50" workbookViewId="0">
      <pane ySplit="4" topLeftCell="A699" activePane="bottomLeft" state="frozen"/>
      <selection pane="bottomLeft" activeCell="G701" sqref="G701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12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10" customWidth="1"/>
    <col min="10" max="10" width="28.140625" style="13" customWidth="1"/>
    <col min="11" max="11" width="23.5703125" style="3" customWidth="1"/>
    <col min="12" max="12" width="29.42578125" style="3" customWidth="1"/>
    <col min="13" max="14" width="15.5703125" style="3" hidden="1" customWidth="1"/>
    <col min="15" max="16" width="21.28515625" style="3" hidden="1" customWidth="1"/>
    <col min="17" max="20" width="21.28515625" style="13" hidden="1" customWidth="1"/>
    <col min="21" max="21" width="0.5703125" style="13" customWidth="1"/>
    <col min="22" max="25" width="21.28515625" style="13" hidden="1" customWidth="1"/>
    <col min="26" max="26" width="27.85546875" style="13" hidden="1" customWidth="1"/>
    <col min="27" max="27" width="21.28515625" style="13" hidden="1" customWidth="1"/>
    <col min="28" max="28" width="23.5703125" style="13" hidden="1" customWidth="1"/>
    <col min="29" max="29" width="17" style="13" hidden="1" customWidth="1"/>
    <col min="30" max="30" width="15.42578125" style="13" hidden="1" customWidth="1"/>
    <col min="31" max="31" width="21.28515625" style="13" hidden="1" customWidth="1"/>
    <col min="32" max="32" width="24.85546875" style="13" hidden="1" customWidth="1"/>
    <col min="33" max="33" width="21.28515625" style="13" hidden="1" customWidth="1"/>
    <col min="34" max="34" width="24.42578125" style="13" hidden="1" customWidth="1"/>
    <col min="35" max="36" width="21.28515625" style="13" hidden="1" customWidth="1"/>
    <col min="37" max="37" width="28.7109375" style="42" hidden="1" customWidth="1"/>
    <col min="38" max="38" width="28.7109375" style="42" customWidth="1"/>
    <col min="39" max="39" width="23.140625" style="13" customWidth="1"/>
    <col min="40" max="40" width="20.140625" style="3" customWidth="1"/>
    <col min="41" max="41" width="18.7109375" style="2" hidden="1" customWidth="1"/>
    <col min="42" max="42" width="29.140625" style="2" hidden="1" customWidth="1"/>
    <col min="43" max="43" width="5.5703125" style="6" customWidth="1"/>
    <col min="44" max="44" width="15.140625" style="43" hidden="1" customWidth="1"/>
    <col min="45" max="16384" width="11.42578125" style="6"/>
  </cols>
  <sheetData>
    <row r="1" spans="1:44" ht="24.95" customHeight="1">
      <c r="A1" s="170" t="s">
        <v>2359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</row>
    <row r="2" spans="1:44" ht="24.9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</row>
    <row r="3" spans="1:44" ht="24.95" customHeight="1" thickBot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</row>
    <row r="4" spans="1:44" ht="53.25" customHeight="1" thickBot="1">
      <c r="A4" s="46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1603</v>
      </c>
      <c r="H4" s="47" t="s">
        <v>6</v>
      </c>
      <c r="I4" s="48" t="s">
        <v>1606</v>
      </c>
      <c r="J4" s="49" t="s">
        <v>7</v>
      </c>
      <c r="K4" s="50" t="s">
        <v>1604</v>
      </c>
      <c r="L4" s="50" t="s">
        <v>1605</v>
      </c>
      <c r="M4" s="49" t="s">
        <v>1949</v>
      </c>
      <c r="N4" s="49" t="s">
        <v>1950</v>
      </c>
      <c r="O4" s="49" t="s">
        <v>1951</v>
      </c>
      <c r="P4" s="49" t="s">
        <v>1952</v>
      </c>
      <c r="Q4" s="49" t="s">
        <v>1953</v>
      </c>
      <c r="R4" s="49" t="s">
        <v>1954</v>
      </c>
      <c r="S4" s="49" t="s">
        <v>1955</v>
      </c>
      <c r="T4" s="49" t="s">
        <v>1956</v>
      </c>
      <c r="U4" s="49" t="s">
        <v>1957</v>
      </c>
      <c r="V4" s="49" t="s">
        <v>1958</v>
      </c>
      <c r="W4" s="49" t="s">
        <v>1959</v>
      </c>
      <c r="X4" s="49" t="s">
        <v>1960</v>
      </c>
      <c r="Y4" s="49" t="s">
        <v>1961</v>
      </c>
      <c r="Z4" s="49" t="s">
        <v>1962</v>
      </c>
      <c r="AA4" s="49" t="s">
        <v>1963</v>
      </c>
      <c r="AB4" s="49" t="s">
        <v>1964</v>
      </c>
      <c r="AC4" s="49" t="s">
        <v>1965</v>
      </c>
      <c r="AD4" s="49" t="s">
        <v>1966</v>
      </c>
      <c r="AE4" s="49" t="s">
        <v>1967</v>
      </c>
      <c r="AF4" s="51" t="s">
        <v>1968</v>
      </c>
      <c r="AG4" s="49" t="s">
        <v>1969</v>
      </c>
      <c r="AH4" s="51" t="s">
        <v>1933</v>
      </c>
      <c r="AI4" s="49" t="s">
        <v>1970</v>
      </c>
      <c r="AJ4" s="49" t="s">
        <v>1971</v>
      </c>
      <c r="AK4" s="49" t="s">
        <v>2047</v>
      </c>
      <c r="AL4" s="49" t="s">
        <v>2308</v>
      </c>
      <c r="AM4" s="49" t="s">
        <v>1972</v>
      </c>
      <c r="AN4" s="49" t="s">
        <v>2360</v>
      </c>
      <c r="AO4" s="25" t="s">
        <v>1102</v>
      </c>
      <c r="AP4" s="26" t="s">
        <v>8</v>
      </c>
    </row>
    <row r="5" spans="1:44" s="60" customFormat="1" ht="50.1" customHeight="1">
      <c r="A5" s="74" t="s">
        <v>26</v>
      </c>
      <c r="B5" s="75" t="s">
        <v>625</v>
      </c>
      <c r="C5" s="75" t="s">
        <v>27</v>
      </c>
      <c r="D5" s="75" t="s">
        <v>15</v>
      </c>
      <c r="E5" s="75" t="s">
        <v>28</v>
      </c>
      <c r="F5" s="75" t="s">
        <v>29</v>
      </c>
      <c r="G5" s="75" t="s">
        <v>1103</v>
      </c>
      <c r="H5" s="75" t="s">
        <v>30</v>
      </c>
      <c r="I5" s="76">
        <v>35796</v>
      </c>
      <c r="J5" s="77">
        <f>369900/8.75</f>
        <v>42274.285714285717</v>
      </c>
      <c r="K5" s="78">
        <f t="shared" ref="K5:K36" si="0">J5*0.1</f>
        <v>4227.4285714285716</v>
      </c>
      <c r="L5" s="78">
        <f>+J5-K5</f>
        <v>38046.857142857145</v>
      </c>
      <c r="M5" s="77">
        <v>3804.69</v>
      </c>
      <c r="N5" s="77">
        <v>3804.69</v>
      </c>
      <c r="O5" s="77">
        <v>3804.69</v>
      </c>
      <c r="P5" s="77">
        <v>3804.69</v>
      </c>
      <c r="Q5" s="77">
        <v>3804.69</v>
      </c>
      <c r="R5" s="77">
        <v>3804.69</v>
      </c>
      <c r="S5" s="77">
        <v>3804.69</v>
      </c>
      <c r="T5" s="77">
        <v>3804.69</v>
      </c>
      <c r="U5" s="77">
        <v>3804.69</v>
      </c>
      <c r="V5" s="77">
        <v>3804.66</v>
      </c>
      <c r="W5" s="77">
        <v>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7">
        <v>0</v>
      </c>
      <c r="AD5" s="77">
        <v>0</v>
      </c>
      <c r="AE5" s="77">
        <v>0</v>
      </c>
      <c r="AF5" s="77">
        <v>0</v>
      </c>
      <c r="AG5" s="77">
        <v>0</v>
      </c>
      <c r="AH5" s="77">
        <v>0</v>
      </c>
      <c r="AI5" s="77">
        <v>0</v>
      </c>
      <c r="AJ5" s="77">
        <v>0</v>
      </c>
      <c r="AK5" s="77">
        <v>0</v>
      </c>
      <c r="AL5" s="77">
        <v>0</v>
      </c>
      <c r="AM5" s="78">
        <v>38046.86</v>
      </c>
      <c r="AN5" s="78">
        <f t="shared" ref="AN5:AN36" si="1">+J5-AM5</f>
        <v>4227.4257142857168</v>
      </c>
      <c r="AO5" s="75" t="s">
        <v>1622</v>
      </c>
      <c r="AP5" s="79" t="s">
        <v>11</v>
      </c>
      <c r="AQ5" s="80"/>
      <c r="AR5" s="61">
        <f>L5-AM5</f>
        <v>-2.8571428556460887E-3</v>
      </c>
    </row>
    <row r="6" spans="1:44" s="60" customFormat="1" ht="50.1" customHeight="1">
      <c r="A6" s="65" t="s">
        <v>12</v>
      </c>
      <c r="B6" s="66" t="s">
        <v>13</v>
      </c>
      <c r="C6" s="66" t="s">
        <v>14</v>
      </c>
      <c r="D6" s="66" t="s">
        <v>15</v>
      </c>
      <c r="E6" s="66" t="s">
        <v>16</v>
      </c>
      <c r="F6" s="66" t="s">
        <v>17</v>
      </c>
      <c r="G6" s="66" t="s">
        <v>1103</v>
      </c>
      <c r="H6" s="66" t="s">
        <v>18</v>
      </c>
      <c r="I6" s="81">
        <v>37561</v>
      </c>
      <c r="J6" s="82">
        <v>10854.7</v>
      </c>
      <c r="K6" s="58">
        <f t="shared" si="0"/>
        <v>1085.47</v>
      </c>
      <c r="L6" s="58">
        <f t="shared" ref="L6:L36" si="2">+J6-K6</f>
        <v>9769.2300000000014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3023.02</v>
      </c>
      <c r="U6" s="58">
        <f>976.92</f>
        <v>976.92</v>
      </c>
      <c r="V6" s="58">
        <v>976.92</v>
      </c>
      <c r="W6" s="58">
        <v>976.92</v>
      </c>
      <c r="X6" s="58">
        <v>976.92</v>
      </c>
      <c r="Y6" s="58">
        <v>976.92</v>
      </c>
      <c r="Z6" s="58">
        <v>976.92</v>
      </c>
      <c r="AA6" s="58">
        <v>884.69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77">
        <v>0</v>
      </c>
      <c r="AM6" s="58">
        <f t="shared" ref="AM6:AM36" si="3">SUM(M6:AK6)</f>
        <v>9769.23</v>
      </c>
      <c r="AN6" s="58">
        <f t="shared" si="1"/>
        <v>1085.4700000000012</v>
      </c>
      <c r="AO6" s="66" t="s">
        <v>1622</v>
      </c>
      <c r="AP6" s="83" t="s">
        <v>11</v>
      </c>
      <c r="AQ6" s="80"/>
      <c r="AR6" s="61">
        <f t="shared" ref="AR6:AR75" si="4">L6-AM6</f>
        <v>0</v>
      </c>
    </row>
    <row r="7" spans="1:44" s="60" customFormat="1" ht="50.1" customHeight="1">
      <c r="A7" s="65" t="s">
        <v>19</v>
      </c>
      <c r="B7" s="66" t="s">
        <v>20</v>
      </c>
      <c r="C7" s="66" t="s">
        <v>21</v>
      </c>
      <c r="D7" s="66" t="s">
        <v>22</v>
      </c>
      <c r="E7" s="66" t="s">
        <v>23</v>
      </c>
      <c r="F7" s="66" t="s">
        <v>24</v>
      </c>
      <c r="G7" s="66" t="s">
        <v>1103</v>
      </c>
      <c r="H7" s="66" t="s">
        <v>25</v>
      </c>
      <c r="I7" s="81">
        <v>38706</v>
      </c>
      <c r="J7" s="82">
        <v>15226.59</v>
      </c>
      <c r="K7" s="58">
        <f t="shared" si="0"/>
        <v>1522.6590000000001</v>
      </c>
      <c r="L7" s="58">
        <f t="shared" si="2"/>
        <v>13703.931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1412.26</v>
      </c>
      <c r="V7" s="82">
        <v>1370.39</v>
      </c>
      <c r="W7" s="82">
        <v>1370.39</v>
      </c>
      <c r="X7" s="82">
        <v>1370.39</v>
      </c>
      <c r="Y7" s="82">
        <v>1370.39</v>
      </c>
      <c r="Z7" s="82">
        <v>1370.39</v>
      </c>
      <c r="AA7" s="82">
        <v>1370.39</v>
      </c>
      <c r="AB7" s="82">
        <v>0</v>
      </c>
      <c r="AC7" s="82">
        <v>0</v>
      </c>
      <c r="AD7" s="82">
        <v>1370.39</v>
      </c>
      <c r="AE7" s="82">
        <f>1328.55+1370.39</f>
        <v>2698.94</v>
      </c>
      <c r="AF7" s="82">
        <v>0</v>
      </c>
      <c r="AG7" s="82">
        <v>0</v>
      </c>
      <c r="AH7" s="82">
        <v>0</v>
      </c>
      <c r="AI7" s="82">
        <v>0</v>
      </c>
      <c r="AJ7" s="82">
        <v>0</v>
      </c>
      <c r="AK7" s="82">
        <v>0</v>
      </c>
      <c r="AL7" s="77">
        <v>0</v>
      </c>
      <c r="AM7" s="58">
        <f t="shared" si="3"/>
        <v>13703.93</v>
      </c>
      <c r="AN7" s="58">
        <f t="shared" si="1"/>
        <v>1522.6599999999999</v>
      </c>
      <c r="AO7" s="66" t="s">
        <v>1622</v>
      </c>
      <c r="AP7" s="83" t="s">
        <v>11</v>
      </c>
      <c r="AQ7" s="80"/>
      <c r="AR7" s="61">
        <f t="shared" si="4"/>
        <v>1.0000000002037268E-3</v>
      </c>
    </row>
    <row r="8" spans="1:44" s="60" customFormat="1" ht="50.1" customHeight="1">
      <c r="A8" s="65" t="s">
        <v>39</v>
      </c>
      <c r="B8" s="66" t="s">
        <v>1782</v>
      </c>
      <c r="C8" s="66" t="s">
        <v>40</v>
      </c>
      <c r="D8" s="66" t="s">
        <v>41</v>
      </c>
      <c r="E8" s="66" t="s">
        <v>42</v>
      </c>
      <c r="F8" s="66" t="s">
        <v>43</v>
      </c>
      <c r="G8" s="66" t="s">
        <v>1103</v>
      </c>
      <c r="H8" s="66" t="s">
        <v>44</v>
      </c>
      <c r="I8" s="81">
        <v>38961</v>
      </c>
      <c r="J8" s="82">
        <v>34924</v>
      </c>
      <c r="K8" s="58">
        <f t="shared" si="0"/>
        <v>3492.4</v>
      </c>
      <c r="L8" s="58">
        <f t="shared" si="2"/>
        <v>31431.599999999999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1047.72</v>
      </c>
      <c r="V8" s="82">
        <v>3143.16</v>
      </c>
      <c r="W8" s="82">
        <v>3143.16</v>
      </c>
      <c r="X8" s="82">
        <v>3143.16</v>
      </c>
      <c r="Y8" s="82">
        <v>3143.16</v>
      </c>
      <c r="Z8" s="82">
        <v>3143.16</v>
      </c>
      <c r="AA8" s="82">
        <v>3143.16</v>
      </c>
      <c r="AB8" s="82">
        <v>0</v>
      </c>
      <c r="AC8" s="82">
        <v>3143.16</v>
      </c>
      <c r="AD8" s="82">
        <v>3143.16</v>
      </c>
      <c r="AE8" s="82">
        <v>3143.16</v>
      </c>
      <c r="AF8" s="82">
        <v>0</v>
      </c>
      <c r="AG8" s="82">
        <v>2095.44</v>
      </c>
      <c r="AH8" s="82">
        <v>0</v>
      </c>
      <c r="AI8" s="82">
        <v>0</v>
      </c>
      <c r="AJ8" s="82">
        <v>0</v>
      </c>
      <c r="AK8" s="82">
        <v>0</v>
      </c>
      <c r="AL8" s="77">
        <v>0</v>
      </c>
      <c r="AM8" s="58">
        <f t="shared" si="3"/>
        <v>31431.599999999999</v>
      </c>
      <c r="AN8" s="58">
        <f t="shared" si="1"/>
        <v>3492.4000000000015</v>
      </c>
      <c r="AO8" s="66" t="s">
        <v>1622</v>
      </c>
      <c r="AP8" s="83" t="s">
        <v>11</v>
      </c>
      <c r="AQ8" s="80"/>
      <c r="AR8" s="61">
        <f t="shared" si="4"/>
        <v>0</v>
      </c>
    </row>
    <row r="9" spans="1:44" s="60" customFormat="1" ht="50.1" customHeight="1">
      <c r="A9" s="65" t="s">
        <v>35</v>
      </c>
      <c r="B9" s="66" t="s">
        <v>626</v>
      </c>
      <c r="C9" s="66" t="s">
        <v>2067</v>
      </c>
      <c r="D9" s="66" t="s">
        <v>15</v>
      </c>
      <c r="E9" s="66" t="s">
        <v>36</v>
      </c>
      <c r="F9" s="66" t="s">
        <v>37</v>
      </c>
      <c r="G9" s="66" t="s">
        <v>1103</v>
      </c>
      <c r="H9" s="66" t="s">
        <v>38</v>
      </c>
      <c r="I9" s="81">
        <v>39356</v>
      </c>
      <c r="J9" s="82">
        <v>13900</v>
      </c>
      <c r="K9" s="58">
        <f t="shared" si="0"/>
        <v>1390</v>
      </c>
      <c r="L9" s="58">
        <f t="shared" si="2"/>
        <v>12510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312.75</v>
      </c>
      <c r="W9" s="82">
        <v>1251</v>
      </c>
      <c r="X9" s="82">
        <v>1251</v>
      </c>
      <c r="Y9" s="82">
        <v>1251</v>
      </c>
      <c r="Z9" s="82">
        <v>1251</v>
      </c>
      <c r="AA9" s="82">
        <v>1251</v>
      </c>
      <c r="AB9" s="82">
        <v>0</v>
      </c>
      <c r="AC9" s="82">
        <v>1251</v>
      </c>
      <c r="AD9" s="82">
        <v>1251</v>
      </c>
      <c r="AE9" s="82">
        <v>1251</v>
      </c>
      <c r="AF9" s="82">
        <v>0</v>
      </c>
      <c r="AG9" s="82">
        <v>1251</v>
      </c>
      <c r="AH9" s="82">
        <v>0</v>
      </c>
      <c r="AI9" s="82">
        <v>938.26</v>
      </c>
      <c r="AJ9" s="82">
        <v>0</v>
      </c>
      <c r="AK9" s="82">
        <v>0</v>
      </c>
      <c r="AL9" s="77">
        <v>0</v>
      </c>
      <c r="AM9" s="58">
        <f t="shared" si="3"/>
        <v>12510.01</v>
      </c>
      <c r="AN9" s="58">
        <f t="shared" si="1"/>
        <v>1389.9899999999998</v>
      </c>
      <c r="AO9" s="66" t="s">
        <v>1622</v>
      </c>
      <c r="AP9" s="83" t="s">
        <v>11</v>
      </c>
      <c r="AQ9" s="80"/>
      <c r="AR9" s="61">
        <f t="shared" si="4"/>
        <v>-1.0000000000218279E-2</v>
      </c>
    </row>
    <row r="10" spans="1:44" s="60" customFormat="1" ht="50.1" customHeight="1">
      <c r="A10" s="65" t="s">
        <v>45</v>
      </c>
      <c r="B10" s="66" t="s">
        <v>1783</v>
      </c>
      <c r="C10" s="66" t="s">
        <v>40</v>
      </c>
      <c r="D10" s="66" t="s">
        <v>41</v>
      </c>
      <c r="E10" s="66" t="s">
        <v>46</v>
      </c>
      <c r="F10" s="66" t="s">
        <v>47</v>
      </c>
      <c r="G10" s="66" t="s">
        <v>1103</v>
      </c>
      <c r="H10" s="66" t="s">
        <v>33</v>
      </c>
      <c r="I10" s="81">
        <v>39539</v>
      </c>
      <c r="J10" s="82">
        <v>34500</v>
      </c>
      <c r="K10" s="58">
        <f t="shared" si="0"/>
        <v>3450</v>
      </c>
      <c r="L10" s="58">
        <f t="shared" si="2"/>
        <v>31050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4743.75</v>
      </c>
      <c r="X10" s="82">
        <v>6210</v>
      </c>
      <c r="Y10" s="82">
        <v>6210</v>
      </c>
      <c r="Z10" s="82">
        <v>6210</v>
      </c>
      <c r="AA10" s="82">
        <v>3105</v>
      </c>
      <c r="AB10" s="82">
        <v>-11686.87</v>
      </c>
      <c r="AC10" s="82">
        <v>3105</v>
      </c>
      <c r="AD10" s="82">
        <v>3105</v>
      </c>
      <c r="AE10" s="82">
        <v>3105</v>
      </c>
      <c r="AF10" s="82">
        <v>-301.88</v>
      </c>
      <c r="AG10" s="82">
        <v>3105</v>
      </c>
      <c r="AH10" s="82">
        <v>0</v>
      </c>
      <c r="AI10" s="82">
        <v>3105</v>
      </c>
      <c r="AJ10" s="82">
        <v>1035</v>
      </c>
      <c r="AK10" s="82">
        <v>0</v>
      </c>
      <c r="AL10" s="77">
        <v>0</v>
      </c>
      <c r="AM10" s="58">
        <f t="shared" si="3"/>
        <v>31049.999999999996</v>
      </c>
      <c r="AN10" s="58">
        <f t="shared" si="1"/>
        <v>3450.0000000000036</v>
      </c>
      <c r="AO10" s="66" t="s">
        <v>1622</v>
      </c>
      <c r="AP10" s="83" t="s">
        <v>11</v>
      </c>
      <c r="AQ10" s="80"/>
      <c r="AR10" s="61">
        <f t="shared" si="4"/>
        <v>0</v>
      </c>
    </row>
    <row r="11" spans="1:44" s="60" customFormat="1" ht="50.1" customHeight="1">
      <c r="A11" s="65" t="s">
        <v>48</v>
      </c>
      <c r="B11" s="66" t="s">
        <v>1784</v>
      </c>
      <c r="C11" s="66" t="s">
        <v>40</v>
      </c>
      <c r="D11" s="66" t="s">
        <v>49</v>
      </c>
      <c r="E11" s="66" t="s">
        <v>50</v>
      </c>
      <c r="F11" s="66" t="s">
        <v>51</v>
      </c>
      <c r="G11" s="66" t="s">
        <v>1103</v>
      </c>
      <c r="H11" s="66" t="s">
        <v>32</v>
      </c>
      <c r="I11" s="81">
        <v>39539</v>
      </c>
      <c r="J11" s="82">
        <v>19712</v>
      </c>
      <c r="K11" s="58">
        <f t="shared" si="0"/>
        <v>1971.2</v>
      </c>
      <c r="L11" s="58">
        <f t="shared" si="2"/>
        <v>17740.8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2710.4</v>
      </c>
      <c r="X11" s="82">
        <v>3548.16</v>
      </c>
      <c r="Y11" s="82">
        <v>3548.16</v>
      </c>
      <c r="Z11" s="82">
        <v>3548.16</v>
      </c>
      <c r="AA11" s="82">
        <v>1774.08</v>
      </c>
      <c r="AB11" s="82">
        <v>-6677.44</v>
      </c>
      <c r="AC11" s="82">
        <v>1774.08</v>
      </c>
      <c r="AD11" s="82">
        <v>1774.08</v>
      </c>
      <c r="AE11" s="82">
        <v>1774.08</v>
      </c>
      <c r="AF11" s="82">
        <v>-172.48</v>
      </c>
      <c r="AG11" s="82">
        <v>1774.08</v>
      </c>
      <c r="AH11" s="82">
        <v>0</v>
      </c>
      <c r="AI11" s="82">
        <v>1774.08</v>
      </c>
      <c r="AJ11" s="82">
        <v>591.36</v>
      </c>
      <c r="AK11" s="82">
        <v>0</v>
      </c>
      <c r="AL11" s="77">
        <v>0</v>
      </c>
      <c r="AM11" s="58">
        <f t="shared" si="3"/>
        <v>17740.800000000003</v>
      </c>
      <c r="AN11" s="58">
        <f t="shared" si="1"/>
        <v>1971.1999999999971</v>
      </c>
      <c r="AO11" s="66" t="s">
        <v>1622</v>
      </c>
      <c r="AP11" s="83" t="s">
        <v>11</v>
      </c>
      <c r="AQ11" s="80"/>
      <c r="AR11" s="61">
        <f t="shared" si="4"/>
        <v>0</v>
      </c>
    </row>
    <row r="12" spans="1:44" s="60" customFormat="1" ht="50.1" customHeight="1">
      <c r="A12" s="65" t="s">
        <v>52</v>
      </c>
      <c r="B12" s="66" t="s">
        <v>53</v>
      </c>
      <c r="C12" s="66" t="s">
        <v>40</v>
      </c>
      <c r="D12" s="66" t="s">
        <v>49</v>
      </c>
      <c r="E12" s="66" t="s">
        <v>54</v>
      </c>
      <c r="F12" s="66" t="s">
        <v>55</v>
      </c>
      <c r="G12" s="66" t="s">
        <v>1103</v>
      </c>
      <c r="H12" s="66" t="s">
        <v>32</v>
      </c>
      <c r="I12" s="81">
        <v>39539</v>
      </c>
      <c r="J12" s="82">
        <v>19712</v>
      </c>
      <c r="K12" s="58">
        <f t="shared" si="0"/>
        <v>1971.2</v>
      </c>
      <c r="L12" s="58">
        <f t="shared" si="2"/>
        <v>17740.8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2710.4</v>
      </c>
      <c r="X12" s="82">
        <v>3548.16</v>
      </c>
      <c r="Y12" s="82">
        <v>3548.16</v>
      </c>
      <c r="Z12" s="82">
        <v>3548.16</v>
      </c>
      <c r="AA12" s="82">
        <v>1774.08</v>
      </c>
      <c r="AB12" s="82">
        <v>-6677.44</v>
      </c>
      <c r="AC12" s="82">
        <v>1774.08</v>
      </c>
      <c r="AD12" s="82">
        <v>1774.08</v>
      </c>
      <c r="AE12" s="82">
        <v>1774.08</v>
      </c>
      <c r="AF12" s="82">
        <v>-172.48</v>
      </c>
      <c r="AG12" s="82">
        <v>1774.08</v>
      </c>
      <c r="AH12" s="82">
        <v>0</v>
      </c>
      <c r="AI12" s="82">
        <v>1774.08</v>
      </c>
      <c r="AJ12" s="82">
        <v>591.36</v>
      </c>
      <c r="AK12" s="82">
        <v>0</v>
      </c>
      <c r="AL12" s="77">
        <v>0</v>
      </c>
      <c r="AM12" s="58">
        <f t="shared" si="3"/>
        <v>17740.800000000003</v>
      </c>
      <c r="AN12" s="58">
        <f t="shared" si="1"/>
        <v>1971.1999999999971</v>
      </c>
      <c r="AO12" s="66" t="s">
        <v>1622</v>
      </c>
      <c r="AP12" s="83" t="s">
        <v>11</v>
      </c>
      <c r="AQ12" s="80"/>
      <c r="AR12" s="61">
        <f t="shared" si="4"/>
        <v>0</v>
      </c>
    </row>
    <row r="13" spans="1:44" s="60" customFormat="1" ht="50.1" customHeight="1">
      <c r="A13" s="65" t="s">
        <v>56</v>
      </c>
      <c r="B13" s="66" t="s">
        <v>1785</v>
      </c>
      <c r="C13" s="66" t="s">
        <v>40</v>
      </c>
      <c r="D13" s="66" t="s">
        <v>49</v>
      </c>
      <c r="E13" s="66" t="s">
        <v>57</v>
      </c>
      <c r="F13" s="66" t="s">
        <v>58</v>
      </c>
      <c r="G13" s="66" t="s">
        <v>1103</v>
      </c>
      <c r="H13" s="66" t="s">
        <v>32</v>
      </c>
      <c r="I13" s="81">
        <v>39539</v>
      </c>
      <c r="J13" s="82">
        <v>19712</v>
      </c>
      <c r="K13" s="58">
        <f t="shared" si="0"/>
        <v>1971.2</v>
      </c>
      <c r="L13" s="58">
        <f t="shared" si="2"/>
        <v>17740.8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2710.4</v>
      </c>
      <c r="X13" s="82">
        <v>3548.16</v>
      </c>
      <c r="Y13" s="82">
        <v>3548.16</v>
      </c>
      <c r="Z13" s="82">
        <v>3548.16</v>
      </c>
      <c r="AA13" s="82">
        <v>1774.08</v>
      </c>
      <c r="AB13" s="82">
        <v>-6677.44</v>
      </c>
      <c r="AC13" s="82">
        <v>1774.08</v>
      </c>
      <c r="AD13" s="82">
        <v>1774.08</v>
      </c>
      <c r="AE13" s="82">
        <v>1774.08</v>
      </c>
      <c r="AF13" s="82">
        <v>-172.48</v>
      </c>
      <c r="AG13" s="82">
        <v>1774.08</v>
      </c>
      <c r="AH13" s="82">
        <v>0</v>
      </c>
      <c r="AI13" s="82">
        <v>1774.08</v>
      </c>
      <c r="AJ13" s="82">
        <v>591.36</v>
      </c>
      <c r="AK13" s="82">
        <v>0</v>
      </c>
      <c r="AL13" s="77">
        <v>0</v>
      </c>
      <c r="AM13" s="58">
        <f t="shared" si="3"/>
        <v>17740.800000000003</v>
      </c>
      <c r="AN13" s="58">
        <f t="shared" si="1"/>
        <v>1971.1999999999971</v>
      </c>
      <c r="AO13" s="66" t="s">
        <v>1622</v>
      </c>
      <c r="AP13" s="83" t="s">
        <v>11</v>
      </c>
      <c r="AQ13" s="80"/>
      <c r="AR13" s="61">
        <f t="shared" si="4"/>
        <v>0</v>
      </c>
    </row>
    <row r="14" spans="1:44" s="60" customFormat="1" ht="50.1" customHeight="1">
      <c r="A14" s="65" t="s">
        <v>59</v>
      </c>
      <c r="B14" s="66" t="s">
        <v>60</v>
      </c>
      <c r="C14" s="66" t="s">
        <v>40</v>
      </c>
      <c r="D14" s="66" t="s">
        <v>49</v>
      </c>
      <c r="E14" s="66" t="s">
        <v>61</v>
      </c>
      <c r="F14" s="66" t="s">
        <v>62</v>
      </c>
      <c r="G14" s="66" t="s">
        <v>1103</v>
      </c>
      <c r="H14" s="66" t="s">
        <v>32</v>
      </c>
      <c r="I14" s="81">
        <v>39539</v>
      </c>
      <c r="J14" s="82">
        <v>16187</v>
      </c>
      <c r="K14" s="58">
        <f t="shared" si="0"/>
        <v>1618.7</v>
      </c>
      <c r="L14" s="58">
        <f t="shared" si="2"/>
        <v>14568.3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2225.71</v>
      </c>
      <c r="X14" s="82">
        <v>2913.66</v>
      </c>
      <c r="Y14" s="82">
        <v>2913.66</v>
      </c>
      <c r="Z14" s="82">
        <v>2913.66</v>
      </c>
      <c r="AA14" s="82">
        <v>1456.83</v>
      </c>
      <c r="AB14" s="82">
        <v>-5483.34</v>
      </c>
      <c r="AC14" s="82">
        <v>1456.83</v>
      </c>
      <c r="AD14" s="82">
        <v>1486.83</v>
      </c>
      <c r="AE14" s="82">
        <f>1486.83+30</f>
        <v>1516.83</v>
      </c>
      <c r="AF14" s="82">
        <v>-231.64</v>
      </c>
      <c r="AG14" s="82">
        <v>1456.83</v>
      </c>
      <c r="AH14" s="82">
        <v>0</v>
      </c>
      <c r="AI14" s="82">
        <v>1456.83</v>
      </c>
      <c r="AJ14" s="82">
        <v>485.61</v>
      </c>
      <c r="AK14" s="82">
        <v>0</v>
      </c>
      <c r="AL14" s="77">
        <v>0</v>
      </c>
      <c r="AM14" s="58">
        <f t="shared" si="3"/>
        <v>14568.3</v>
      </c>
      <c r="AN14" s="58">
        <f t="shared" si="1"/>
        <v>1618.7000000000007</v>
      </c>
      <c r="AO14" s="66" t="s">
        <v>1622</v>
      </c>
      <c r="AP14" s="83" t="s">
        <v>11</v>
      </c>
      <c r="AQ14" s="80"/>
      <c r="AR14" s="61">
        <f t="shared" si="4"/>
        <v>0</v>
      </c>
    </row>
    <row r="15" spans="1:44" s="60" customFormat="1" ht="50.1" customHeight="1">
      <c r="A15" s="65" t="s">
        <v>63</v>
      </c>
      <c r="B15" s="66" t="s">
        <v>64</v>
      </c>
      <c r="C15" s="66" t="s">
        <v>40</v>
      </c>
      <c r="D15" s="66" t="s">
        <v>49</v>
      </c>
      <c r="E15" s="66" t="s">
        <v>65</v>
      </c>
      <c r="F15" s="66" t="s">
        <v>66</v>
      </c>
      <c r="G15" s="66" t="s">
        <v>1103</v>
      </c>
      <c r="H15" s="66" t="s">
        <v>32</v>
      </c>
      <c r="I15" s="81">
        <v>39539</v>
      </c>
      <c r="J15" s="82">
        <v>16187</v>
      </c>
      <c r="K15" s="58">
        <f t="shared" si="0"/>
        <v>1618.7</v>
      </c>
      <c r="L15" s="58">
        <f t="shared" si="2"/>
        <v>14568.3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2225.71</v>
      </c>
      <c r="X15" s="82">
        <v>2913.66</v>
      </c>
      <c r="Y15" s="82">
        <v>2913.66</v>
      </c>
      <c r="Z15" s="82">
        <v>2913.66</v>
      </c>
      <c r="AA15" s="82">
        <v>1456.83</v>
      </c>
      <c r="AB15" s="82">
        <v>-5483.34</v>
      </c>
      <c r="AC15" s="82">
        <v>1456.83</v>
      </c>
      <c r="AD15" s="82">
        <v>1486.83</v>
      </c>
      <c r="AE15" s="82">
        <f>1486.83+30</f>
        <v>1516.83</v>
      </c>
      <c r="AF15" s="82">
        <v>-231.64</v>
      </c>
      <c r="AG15" s="82">
        <v>1456.83</v>
      </c>
      <c r="AH15" s="82">
        <v>0</v>
      </c>
      <c r="AI15" s="82">
        <v>1456.83</v>
      </c>
      <c r="AJ15" s="82">
        <v>485.61</v>
      </c>
      <c r="AK15" s="82">
        <v>0</v>
      </c>
      <c r="AL15" s="77">
        <v>0</v>
      </c>
      <c r="AM15" s="58">
        <f t="shared" si="3"/>
        <v>14568.3</v>
      </c>
      <c r="AN15" s="58">
        <f t="shared" si="1"/>
        <v>1618.7000000000007</v>
      </c>
      <c r="AO15" s="66" t="s">
        <v>1622</v>
      </c>
      <c r="AP15" s="83" t="s">
        <v>11</v>
      </c>
      <c r="AQ15" s="80"/>
      <c r="AR15" s="61">
        <f t="shared" si="4"/>
        <v>0</v>
      </c>
    </row>
    <row r="16" spans="1:44" s="60" customFormat="1" ht="50.1" customHeight="1">
      <c r="A16" s="65" t="s">
        <v>67</v>
      </c>
      <c r="B16" s="66" t="s">
        <v>68</v>
      </c>
      <c r="C16" s="66" t="s">
        <v>40</v>
      </c>
      <c r="D16" s="66" t="s">
        <v>49</v>
      </c>
      <c r="E16" s="66" t="s">
        <v>69</v>
      </c>
      <c r="F16" s="66" t="s">
        <v>70</v>
      </c>
      <c r="G16" s="66" t="s">
        <v>1103</v>
      </c>
      <c r="H16" s="66" t="s">
        <v>32</v>
      </c>
      <c r="I16" s="81">
        <v>39539</v>
      </c>
      <c r="J16" s="82">
        <v>16187</v>
      </c>
      <c r="K16" s="58">
        <f t="shared" si="0"/>
        <v>1618.7</v>
      </c>
      <c r="L16" s="58">
        <f t="shared" si="2"/>
        <v>14568.3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2225.71</v>
      </c>
      <c r="X16" s="82">
        <v>2913.66</v>
      </c>
      <c r="Y16" s="82">
        <v>2913.66</v>
      </c>
      <c r="Z16" s="82">
        <v>2913.66</v>
      </c>
      <c r="AA16" s="82">
        <v>1456.83</v>
      </c>
      <c r="AB16" s="82">
        <v>-5483.34</v>
      </c>
      <c r="AC16" s="82">
        <v>1456.83</v>
      </c>
      <c r="AD16" s="82">
        <v>1486.83</v>
      </c>
      <c r="AE16" s="82">
        <f>1486.83+30</f>
        <v>1516.83</v>
      </c>
      <c r="AF16" s="82">
        <v>-231.64</v>
      </c>
      <c r="AG16" s="82">
        <v>1456.83</v>
      </c>
      <c r="AH16" s="82">
        <v>0</v>
      </c>
      <c r="AI16" s="82">
        <v>1456.83</v>
      </c>
      <c r="AJ16" s="82">
        <v>485.61</v>
      </c>
      <c r="AK16" s="82">
        <v>0</v>
      </c>
      <c r="AL16" s="77">
        <v>0</v>
      </c>
      <c r="AM16" s="58">
        <f t="shared" si="3"/>
        <v>14568.3</v>
      </c>
      <c r="AN16" s="58">
        <f t="shared" si="1"/>
        <v>1618.7000000000007</v>
      </c>
      <c r="AO16" s="66" t="s">
        <v>1622</v>
      </c>
      <c r="AP16" s="83" t="s">
        <v>11</v>
      </c>
      <c r="AQ16" s="80"/>
      <c r="AR16" s="61">
        <f t="shared" si="4"/>
        <v>0</v>
      </c>
    </row>
    <row r="17" spans="1:44" s="60" customFormat="1" ht="50.1" customHeight="1">
      <c r="A17" s="65" t="s">
        <v>71</v>
      </c>
      <c r="B17" s="66" t="s">
        <v>72</v>
      </c>
      <c r="C17" s="66" t="s">
        <v>73</v>
      </c>
      <c r="D17" s="66" t="s">
        <v>31</v>
      </c>
      <c r="E17" s="66" t="s">
        <v>74</v>
      </c>
      <c r="F17" s="66" t="s">
        <v>75</v>
      </c>
      <c r="G17" s="66" t="s">
        <v>1103</v>
      </c>
      <c r="H17" s="66" t="s">
        <v>18</v>
      </c>
      <c r="I17" s="81">
        <v>40878</v>
      </c>
      <c r="J17" s="82">
        <v>15980</v>
      </c>
      <c r="K17" s="58">
        <f t="shared" si="0"/>
        <v>1598</v>
      </c>
      <c r="L17" s="58">
        <f t="shared" si="2"/>
        <v>14382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82">
        <v>1428.2</v>
      </c>
      <c r="AB17" s="82">
        <v>0</v>
      </c>
      <c r="AC17" s="82">
        <v>1428.2</v>
      </c>
      <c r="AD17" s="82">
        <v>1428.2</v>
      </c>
      <c r="AE17" s="82">
        <v>1428.2</v>
      </c>
      <c r="AF17" s="82">
        <v>40</v>
      </c>
      <c r="AG17" s="82">
        <v>1438.2</v>
      </c>
      <c r="AH17" s="82">
        <v>0</v>
      </c>
      <c r="AI17" s="82">
        <v>1438.2</v>
      </c>
      <c r="AJ17" s="82">
        <v>1438.2</v>
      </c>
      <c r="AK17" s="82">
        <v>1438.2</v>
      </c>
      <c r="AL17" s="82">
        <v>1438.2</v>
      </c>
      <c r="AM17" s="58">
        <f>SUM(M17:AL17)</f>
        <v>12943.800000000003</v>
      </c>
      <c r="AN17" s="58">
        <f t="shared" si="1"/>
        <v>3036.1999999999971</v>
      </c>
      <c r="AO17" s="66" t="s">
        <v>1622</v>
      </c>
      <c r="AP17" s="83" t="s">
        <v>11</v>
      </c>
      <c r="AQ17" s="80"/>
      <c r="AR17" s="61">
        <f t="shared" si="4"/>
        <v>1438.1999999999971</v>
      </c>
    </row>
    <row r="18" spans="1:44" s="60" customFormat="1" ht="50.1" customHeight="1">
      <c r="A18" s="65" t="s">
        <v>76</v>
      </c>
      <c r="B18" s="66" t="s">
        <v>1786</v>
      </c>
      <c r="C18" s="66" t="s">
        <v>73</v>
      </c>
      <c r="D18" s="66" t="s">
        <v>31</v>
      </c>
      <c r="E18" s="66" t="s">
        <v>77</v>
      </c>
      <c r="F18" s="66" t="s">
        <v>75</v>
      </c>
      <c r="G18" s="66" t="s">
        <v>1103</v>
      </c>
      <c r="H18" s="66" t="s">
        <v>78</v>
      </c>
      <c r="I18" s="81">
        <v>40878</v>
      </c>
      <c r="J18" s="82">
        <v>15980</v>
      </c>
      <c r="K18" s="58">
        <f t="shared" si="0"/>
        <v>1598</v>
      </c>
      <c r="L18" s="58">
        <f t="shared" si="2"/>
        <v>14382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v>0</v>
      </c>
      <c r="AA18" s="82">
        <v>1428.2</v>
      </c>
      <c r="AB18" s="82">
        <v>0</v>
      </c>
      <c r="AC18" s="82">
        <v>1428.2</v>
      </c>
      <c r="AD18" s="82">
        <v>1428.2</v>
      </c>
      <c r="AE18" s="82">
        <v>1428.2</v>
      </c>
      <c r="AF18" s="82">
        <v>40</v>
      </c>
      <c r="AG18" s="82">
        <v>1438.2</v>
      </c>
      <c r="AH18" s="82">
        <v>0</v>
      </c>
      <c r="AI18" s="82">
        <v>1438.2</v>
      </c>
      <c r="AJ18" s="82">
        <v>1438.2</v>
      </c>
      <c r="AK18" s="82">
        <v>1438.2</v>
      </c>
      <c r="AL18" s="82">
        <v>1438.2</v>
      </c>
      <c r="AM18" s="58">
        <f t="shared" ref="AM18:AM19" si="5">SUM(M18:AL18)</f>
        <v>12943.800000000003</v>
      </c>
      <c r="AN18" s="58">
        <f t="shared" si="1"/>
        <v>3036.1999999999971</v>
      </c>
      <c r="AO18" s="66" t="s">
        <v>1622</v>
      </c>
      <c r="AP18" s="83" t="s">
        <v>11</v>
      </c>
      <c r="AQ18" s="80"/>
      <c r="AR18" s="61">
        <f t="shared" si="4"/>
        <v>1438.1999999999971</v>
      </c>
    </row>
    <row r="19" spans="1:44" s="60" customFormat="1" ht="50.1" customHeight="1">
      <c r="A19" s="65" t="s">
        <v>79</v>
      </c>
      <c r="B19" s="66" t="s">
        <v>1787</v>
      </c>
      <c r="C19" s="66" t="s">
        <v>73</v>
      </c>
      <c r="D19" s="66" t="s">
        <v>31</v>
      </c>
      <c r="E19" s="66" t="s">
        <v>80</v>
      </c>
      <c r="F19" s="66" t="s">
        <v>75</v>
      </c>
      <c r="G19" s="66" t="s">
        <v>1103</v>
      </c>
      <c r="H19" s="66" t="s">
        <v>78</v>
      </c>
      <c r="I19" s="81">
        <v>40878</v>
      </c>
      <c r="J19" s="82">
        <v>15980</v>
      </c>
      <c r="K19" s="58">
        <f t="shared" si="0"/>
        <v>1598</v>
      </c>
      <c r="L19" s="58">
        <f t="shared" si="2"/>
        <v>14382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2">
        <v>0</v>
      </c>
      <c r="Z19" s="82">
        <v>0</v>
      </c>
      <c r="AA19" s="82">
        <v>1428.2</v>
      </c>
      <c r="AB19" s="82">
        <v>0</v>
      </c>
      <c r="AC19" s="82">
        <v>1428.2</v>
      </c>
      <c r="AD19" s="82">
        <v>1428.2</v>
      </c>
      <c r="AE19" s="82">
        <v>1428.2</v>
      </c>
      <c r="AF19" s="82">
        <v>40</v>
      </c>
      <c r="AG19" s="82">
        <v>1438.2</v>
      </c>
      <c r="AH19" s="82">
        <v>0</v>
      </c>
      <c r="AI19" s="82">
        <v>1438.2</v>
      </c>
      <c r="AJ19" s="82">
        <v>1438.2</v>
      </c>
      <c r="AK19" s="82">
        <v>1438.2</v>
      </c>
      <c r="AL19" s="82">
        <v>1438.2</v>
      </c>
      <c r="AM19" s="58">
        <f t="shared" si="5"/>
        <v>12943.800000000003</v>
      </c>
      <c r="AN19" s="58">
        <f t="shared" si="1"/>
        <v>3036.1999999999971</v>
      </c>
      <c r="AO19" s="66" t="s">
        <v>1622</v>
      </c>
      <c r="AP19" s="83" t="s">
        <v>11</v>
      </c>
      <c r="AQ19" s="80"/>
      <c r="AR19" s="61">
        <f t="shared" si="4"/>
        <v>1438.1999999999971</v>
      </c>
    </row>
    <row r="20" spans="1:44" s="60" customFormat="1" ht="50.1" customHeight="1">
      <c r="A20" s="65" t="s">
        <v>1480</v>
      </c>
      <c r="B20" s="66" t="s">
        <v>1788</v>
      </c>
      <c r="C20" s="66" t="s">
        <v>1486</v>
      </c>
      <c r="D20" s="66" t="s">
        <v>49</v>
      </c>
      <c r="E20" s="84" t="s">
        <v>1487</v>
      </c>
      <c r="F20" s="84" t="s">
        <v>1493</v>
      </c>
      <c r="G20" s="66" t="s">
        <v>1103</v>
      </c>
      <c r="H20" s="84" t="s">
        <v>1494</v>
      </c>
      <c r="I20" s="81">
        <v>42200</v>
      </c>
      <c r="J20" s="82">
        <v>21500</v>
      </c>
      <c r="K20" s="58">
        <f t="shared" si="0"/>
        <v>2150</v>
      </c>
      <c r="L20" s="58">
        <f t="shared" si="2"/>
        <v>19350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>
        <v>967.5</v>
      </c>
      <c r="AF20" s="82">
        <v>0</v>
      </c>
      <c r="AG20" s="82">
        <v>1935</v>
      </c>
      <c r="AH20" s="82">
        <v>0</v>
      </c>
      <c r="AI20" s="82">
        <v>1935</v>
      </c>
      <c r="AJ20" s="82">
        <v>1935</v>
      </c>
      <c r="AK20" s="82">
        <v>1935</v>
      </c>
      <c r="AL20" s="82">
        <v>1935</v>
      </c>
      <c r="AM20" s="58">
        <f>SUM(M20:AL20)</f>
        <v>10642.5</v>
      </c>
      <c r="AN20" s="58">
        <f t="shared" si="1"/>
        <v>10857.5</v>
      </c>
      <c r="AO20" s="66" t="s">
        <v>1622</v>
      </c>
      <c r="AP20" s="83" t="s">
        <v>11</v>
      </c>
      <c r="AQ20" s="80"/>
      <c r="AR20" s="61">
        <f t="shared" si="4"/>
        <v>8707.5</v>
      </c>
    </row>
    <row r="21" spans="1:44" s="60" customFormat="1" ht="50.1" customHeight="1">
      <c r="A21" s="65" t="s">
        <v>1481</v>
      </c>
      <c r="B21" s="66" t="s">
        <v>1789</v>
      </c>
      <c r="C21" s="66" t="s">
        <v>1486</v>
      </c>
      <c r="D21" s="66" t="s">
        <v>49</v>
      </c>
      <c r="E21" s="84" t="s">
        <v>1488</v>
      </c>
      <c r="F21" s="84" t="s">
        <v>1493</v>
      </c>
      <c r="G21" s="66" t="s">
        <v>1103</v>
      </c>
      <c r="H21" s="84" t="s">
        <v>1494</v>
      </c>
      <c r="I21" s="81">
        <v>42200</v>
      </c>
      <c r="J21" s="82">
        <v>21500</v>
      </c>
      <c r="K21" s="58">
        <f t="shared" si="0"/>
        <v>2150</v>
      </c>
      <c r="L21" s="58">
        <f t="shared" si="2"/>
        <v>19350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0</v>
      </c>
      <c r="AC21" s="82">
        <v>0</v>
      </c>
      <c r="AD21" s="82">
        <v>0</v>
      </c>
      <c r="AE21" s="82">
        <v>967.5</v>
      </c>
      <c r="AF21" s="82">
        <v>0</v>
      </c>
      <c r="AG21" s="82">
        <v>1935</v>
      </c>
      <c r="AH21" s="82">
        <v>0</v>
      </c>
      <c r="AI21" s="82">
        <v>1935</v>
      </c>
      <c r="AJ21" s="82">
        <v>1935</v>
      </c>
      <c r="AK21" s="82">
        <v>1935</v>
      </c>
      <c r="AL21" s="82">
        <v>1935</v>
      </c>
      <c r="AM21" s="58">
        <f>SUM(M21:AL21)</f>
        <v>10642.5</v>
      </c>
      <c r="AN21" s="58">
        <f t="shared" si="1"/>
        <v>10857.5</v>
      </c>
      <c r="AO21" s="66" t="s">
        <v>1622</v>
      </c>
      <c r="AP21" s="83" t="s">
        <v>11</v>
      </c>
      <c r="AQ21" s="80"/>
      <c r="AR21" s="61">
        <f t="shared" si="4"/>
        <v>8707.5</v>
      </c>
    </row>
    <row r="22" spans="1:44" s="60" customFormat="1" ht="50.1" customHeight="1">
      <c r="A22" s="65" t="s">
        <v>1482</v>
      </c>
      <c r="B22" s="66" t="s">
        <v>1790</v>
      </c>
      <c r="C22" s="66" t="s">
        <v>1486</v>
      </c>
      <c r="D22" s="66" t="s">
        <v>49</v>
      </c>
      <c r="E22" s="84" t="s">
        <v>1489</v>
      </c>
      <c r="F22" s="84" t="s">
        <v>1493</v>
      </c>
      <c r="G22" s="66" t="s">
        <v>1103</v>
      </c>
      <c r="H22" s="84" t="s">
        <v>1494</v>
      </c>
      <c r="I22" s="81">
        <v>42200</v>
      </c>
      <c r="J22" s="82">
        <v>21500</v>
      </c>
      <c r="K22" s="58">
        <f t="shared" si="0"/>
        <v>2150</v>
      </c>
      <c r="L22" s="58">
        <f t="shared" si="2"/>
        <v>19350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  <c r="Z22" s="82">
        <v>0</v>
      </c>
      <c r="AA22" s="82">
        <v>0</v>
      </c>
      <c r="AB22" s="82">
        <v>0</v>
      </c>
      <c r="AC22" s="82">
        <v>0</v>
      </c>
      <c r="AD22" s="82">
        <v>0</v>
      </c>
      <c r="AE22" s="82">
        <v>967.5</v>
      </c>
      <c r="AF22" s="82">
        <v>0</v>
      </c>
      <c r="AG22" s="82">
        <v>1935</v>
      </c>
      <c r="AH22" s="82">
        <v>0</v>
      </c>
      <c r="AI22" s="82">
        <v>1935</v>
      </c>
      <c r="AJ22" s="82">
        <v>1935</v>
      </c>
      <c r="AK22" s="82">
        <v>1935</v>
      </c>
      <c r="AL22" s="82">
        <v>1935</v>
      </c>
      <c r="AM22" s="58">
        <f>SUM(M22:AL22)</f>
        <v>10642.5</v>
      </c>
      <c r="AN22" s="58">
        <f t="shared" si="1"/>
        <v>10857.5</v>
      </c>
      <c r="AO22" s="66" t="s">
        <v>1622</v>
      </c>
      <c r="AP22" s="83" t="s">
        <v>11</v>
      </c>
      <c r="AQ22" s="80"/>
      <c r="AR22" s="61">
        <f t="shared" si="4"/>
        <v>8707.5</v>
      </c>
    </row>
    <row r="23" spans="1:44" s="60" customFormat="1" ht="50.1" customHeight="1">
      <c r="A23" s="65" t="s">
        <v>1483</v>
      </c>
      <c r="B23" s="66" t="s">
        <v>1791</v>
      </c>
      <c r="C23" s="66" t="s">
        <v>1486</v>
      </c>
      <c r="D23" s="66" t="s">
        <v>49</v>
      </c>
      <c r="E23" s="84" t="s">
        <v>1490</v>
      </c>
      <c r="F23" s="84" t="s">
        <v>1493</v>
      </c>
      <c r="G23" s="66" t="s">
        <v>1103</v>
      </c>
      <c r="H23" s="84" t="s">
        <v>1494</v>
      </c>
      <c r="I23" s="81">
        <v>42200</v>
      </c>
      <c r="J23" s="82">
        <v>21500</v>
      </c>
      <c r="K23" s="58">
        <f t="shared" si="0"/>
        <v>2150</v>
      </c>
      <c r="L23" s="58">
        <f t="shared" si="2"/>
        <v>19350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2">
        <v>0</v>
      </c>
      <c r="Z23" s="82">
        <v>0</v>
      </c>
      <c r="AA23" s="82">
        <v>0</v>
      </c>
      <c r="AB23" s="82">
        <v>0</v>
      </c>
      <c r="AC23" s="82">
        <v>0</v>
      </c>
      <c r="AD23" s="82">
        <v>0</v>
      </c>
      <c r="AE23" s="82">
        <v>967.5</v>
      </c>
      <c r="AF23" s="82">
        <v>0</v>
      </c>
      <c r="AG23" s="82">
        <v>1935</v>
      </c>
      <c r="AH23" s="82">
        <v>0</v>
      </c>
      <c r="AI23" s="82">
        <v>1935</v>
      </c>
      <c r="AJ23" s="82">
        <v>1935</v>
      </c>
      <c r="AK23" s="82">
        <v>1935</v>
      </c>
      <c r="AL23" s="82">
        <v>1935</v>
      </c>
      <c r="AM23" s="58">
        <f t="shared" ref="AM23:AM26" si="6">SUM(M23:AL23)</f>
        <v>10642.5</v>
      </c>
      <c r="AN23" s="58">
        <f t="shared" si="1"/>
        <v>10857.5</v>
      </c>
      <c r="AO23" s="66" t="s">
        <v>1622</v>
      </c>
      <c r="AP23" s="83" t="s">
        <v>11</v>
      </c>
      <c r="AQ23" s="80"/>
      <c r="AR23" s="61">
        <f t="shared" si="4"/>
        <v>8707.5</v>
      </c>
    </row>
    <row r="24" spans="1:44" s="60" customFormat="1" ht="50.1" customHeight="1">
      <c r="A24" s="65" t="s">
        <v>1484</v>
      </c>
      <c r="B24" s="66" t="s">
        <v>1792</v>
      </c>
      <c r="C24" s="66" t="s">
        <v>1486</v>
      </c>
      <c r="D24" s="66" t="s">
        <v>49</v>
      </c>
      <c r="E24" s="84" t="s">
        <v>1491</v>
      </c>
      <c r="F24" s="84" t="s">
        <v>1493</v>
      </c>
      <c r="G24" s="66" t="s">
        <v>1103</v>
      </c>
      <c r="H24" s="84" t="s">
        <v>1494</v>
      </c>
      <c r="I24" s="81">
        <v>42200</v>
      </c>
      <c r="J24" s="82">
        <v>21500</v>
      </c>
      <c r="K24" s="58">
        <f t="shared" si="0"/>
        <v>2150</v>
      </c>
      <c r="L24" s="58">
        <f t="shared" si="2"/>
        <v>19350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82">
        <v>0</v>
      </c>
      <c r="AB24" s="82">
        <v>0</v>
      </c>
      <c r="AC24" s="82">
        <v>0</v>
      </c>
      <c r="AD24" s="82">
        <v>0</v>
      </c>
      <c r="AE24" s="82">
        <v>967.5</v>
      </c>
      <c r="AF24" s="82">
        <v>0</v>
      </c>
      <c r="AG24" s="82">
        <v>1935</v>
      </c>
      <c r="AH24" s="82">
        <v>0</v>
      </c>
      <c r="AI24" s="82">
        <v>1935</v>
      </c>
      <c r="AJ24" s="82">
        <v>1935</v>
      </c>
      <c r="AK24" s="82">
        <v>1935</v>
      </c>
      <c r="AL24" s="82">
        <v>1935</v>
      </c>
      <c r="AM24" s="58">
        <f t="shared" si="6"/>
        <v>10642.5</v>
      </c>
      <c r="AN24" s="58">
        <f t="shared" si="1"/>
        <v>10857.5</v>
      </c>
      <c r="AO24" s="66" t="s">
        <v>1622</v>
      </c>
      <c r="AP24" s="83" t="s">
        <v>11</v>
      </c>
      <c r="AQ24" s="80"/>
      <c r="AR24" s="61">
        <f t="shared" si="4"/>
        <v>8707.5</v>
      </c>
    </row>
    <row r="25" spans="1:44" s="60" customFormat="1" ht="50.1" customHeight="1">
      <c r="A25" s="65" t="s">
        <v>1485</v>
      </c>
      <c r="B25" s="66" t="s">
        <v>1793</v>
      </c>
      <c r="C25" s="66" t="s">
        <v>1486</v>
      </c>
      <c r="D25" s="66" t="s">
        <v>49</v>
      </c>
      <c r="E25" s="84" t="s">
        <v>1492</v>
      </c>
      <c r="F25" s="84" t="s">
        <v>1493</v>
      </c>
      <c r="G25" s="66" t="s">
        <v>1103</v>
      </c>
      <c r="H25" s="84" t="s">
        <v>1494</v>
      </c>
      <c r="I25" s="81">
        <v>42200</v>
      </c>
      <c r="J25" s="82">
        <v>21500</v>
      </c>
      <c r="K25" s="58">
        <f t="shared" si="0"/>
        <v>2150</v>
      </c>
      <c r="L25" s="58">
        <f t="shared" si="2"/>
        <v>19350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2">
        <v>0</v>
      </c>
      <c r="Z25" s="82">
        <v>0</v>
      </c>
      <c r="AA25" s="82">
        <v>0</v>
      </c>
      <c r="AB25" s="82">
        <v>0</v>
      </c>
      <c r="AC25" s="82">
        <v>0</v>
      </c>
      <c r="AD25" s="82">
        <v>0</v>
      </c>
      <c r="AE25" s="82">
        <v>967.5</v>
      </c>
      <c r="AF25" s="82">
        <v>0</v>
      </c>
      <c r="AG25" s="82">
        <v>1935</v>
      </c>
      <c r="AH25" s="82">
        <v>0</v>
      </c>
      <c r="AI25" s="82">
        <v>1935</v>
      </c>
      <c r="AJ25" s="82">
        <v>1935</v>
      </c>
      <c r="AK25" s="82">
        <v>1935</v>
      </c>
      <c r="AL25" s="82">
        <v>1935</v>
      </c>
      <c r="AM25" s="58">
        <f t="shared" si="6"/>
        <v>10642.5</v>
      </c>
      <c r="AN25" s="58">
        <f t="shared" si="1"/>
        <v>10857.5</v>
      </c>
      <c r="AO25" s="66" t="s">
        <v>1622</v>
      </c>
      <c r="AP25" s="83" t="s">
        <v>11</v>
      </c>
      <c r="AQ25" s="80"/>
      <c r="AR25" s="61">
        <f t="shared" si="4"/>
        <v>8707.5</v>
      </c>
    </row>
    <row r="26" spans="1:44" s="60" customFormat="1" ht="50.1" customHeight="1">
      <c r="A26" s="65" t="s">
        <v>1597</v>
      </c>
      <c r="B26" s="66" t="s">
        <v>1794</v>
      </c>
      <c r="C26" s="66" t="s">
        <v>2067</v>
      </c>
      <c r="D26" s="66" t="s">
        <v>1598</v>
      </c>
      <c r="E26" s="84" t="s">
        <v>1742</v>
      </c>
      <c r="F26" s="84" t="s">
        <v>1599</v>
      </c>
      <c r="G26" s="66" t="s">
        <v>1103</v>
      </c>
      <c r="H26" s="84" t="s">
        <v>33</v>
      </c>
      <c r="I26" s="81">
        <v>42370</v>
      </c>
      <c r="J26" s="82">
        <v>57645.62</v>
      </c>
      <c r="K26" s="58">
        <f t="shared" si="0"/>
        <v>5764.5620000000008</v>
      </c>
      <c r="L26" s="58">
        <f t="shared" si="2"/>
        <v>51881.058000000005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5188.1099999999997</v>
      </c>
      <c r="AH26" s="82">
        <v>0</v>
      </c>
      <c r="AI26" s="82">
        <v>5188.1099999999997</v>
      </c>
      <c r="AJ26" s="82">
        <v>5188.1099999999997</v>
      </c>
      <c r="AK26" s="82">
        <v>5188.1099999999997</v>
      </c>
      <c r="AL26" s="82">
        <v>5188.1099999999997</v>
      </c>
      <c r="AM26" s="58">
        <f t="shared" si="6"/>
        <v>25940.55</v>
      </c>
      <c r="AN26" s="58">
        <f t="shared" si="1"/>
        <v>31705.070000000003</v>
      </c>
      <c r="AO26" s="66" t="s">
        <v>1622</v>
      </c>
      <c r="AP26" s="83" t="s">
        <v>11</v>
      </c>
      <c r="AQ26" s="80"/>
      <c r="AR26" s="61">
        <f t="shared" si="4"/>
        <v>25940.508000000005</v>
      </c>
    </row>
    <row r="27" spans="1:44" s="60" customFormat="1" ht="50.1" customHeight="1">
      <c r="A27" s="65" t="s">
        <v>2271</v>
      </c>
      <c r="B27" s="66" t="s">
        <v>1793</v>
      </c>
      <c r="C27" s="66" t="s">
        <v>2067</v>
      </c>
      <c r="D27" s="66" t="s">
        <v>15</v>
      </c>
      <c r="E27" s="85" t="s">
        <v>2116</v>
      </c>
      <c r="F27" s="85" t="s">
        <v>2115</v>
      </c>
      <c r="G27" s="66" t="s">
        <v>1103</v>
      </c>
      <c r="H27" s="84"/>
      <c r="I27" s="81">
        <v>43861</v>
      </c>
      <c r="J27" s="82">
        <v>23253</v>
      </c>
      <c r="K27" s="58">
        <f t="shared" si="0"/>
        <v>2325.3000000000002</v>
      </c>
      <c r="L27" s="58">
        <f t="shared" si="2"/>
        <v>20927.7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>
        <v>1918.37</v>
      </c>
      <c r="AM27" s="58">
        <f>+AL27</f>
        <v>1918.37</v>
      </c>
      <c r="AN27" s="58">
        <f t="shared" si="1"/>
        <v>21334.63</v>
      </c>
      <c r="AO27" s="66"/>
      <c r="AP27" s="83"/>
      <c r="AQ27" s="80"/>
      <c r="AR27" s="61"/>
    </row>
    <row r="28" spans="1:44" s="60" customFormat="1" ht="50.1" customHeight="1">
      <c r="A28" s="65" t="s">
        <v>2272</v>
      </c>
      <c r="B28" s="66" t="s">
        <v>2095</v>
      </c>
      <c r="C28" s="66" t="s">
        <v>2067</v>
      </c>
      <c r="D28" s="66" t="s">
        <v>15</v>
      </c>
      <c r="E28" s="85" t="s">
        <v>2117</v>
      </c>
      <c r="F28" s="85" t="s">
        <v>2115</v>
      </c>
      <c r="G28" s="66" t="s">
        <v>1103</v>
      </c>
      <c r="H28" s="84"/>
      <c r="I28" s="81">
        <v>43861</v>
      </c>
      <c r="J28" s="82">
        <v>23253</v>
      </c>
      <c r="K28" s="58">
        <f t="shared" ref="K28:K32" si="7">J28*0.1</f>
        <v>2325.3000000000002</v>
      </c>
      <c r="L28" s="58">
        <f t="shared" ref="L28:L32" si="8">+J28-K28</f>
        <v>20927.7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>
        <v>1918.37</v>
      </c>
      <c r="AM28" s="58">
        <f t="shared" ref="AM28:AM32" si="9">+AL28</f>
        <v>1918.37</v>
      </c>
      <c r="AN28" s="58">
        <f t="shared" si="1"/>
        <v>21334.63</v>
      </c>
      <c r="AO28" s="66"/>
      <c r="AP28" s="83"/>
      <c r="AQ28" s="80"/>
      <c r="AR28" s="61"/>
    </row>
    <row r="29" spans="1:44" s="60" customFormat="1" ht="50.1" customHeight="1">
      <c r="A29" s="65" t="s">
        <v>2273</v>
      </c>
      <c r="B29" s="66" t="s">
        <v>2096</v>
      </c>
      <c r="C29" s="66" t="s">
        <v>2067</v>
      </c>
      <c r="D29" s="66" t="s">
        <v>15</v>
      </c>
      <c r="E29" s="85" t="s">
        <v>2118</v>
      </c>
      <c r="F29" s="85" t="s">
        <v>2115</v>
      </c>
      <c r="G29" s="66" t="s">
        <v>1103</v>
      </c>
      <c r="H29" s="84"/>
      <c r="I29" s="81">
        <v>43861</v>
      </c>
      <c r="J29" s="82">
        <v>23253</v>
      </c>
      <c r="K29" s="58">
        <f t="shared" si="7"/>
        <v>2325.3000000000002</v>
      </c>
      <c r="L29" s="58">
        <f t="shared" si="8"/>
        <v>20927.7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>
        <v>1918.37</v>
      </c>
      <c r="AM29" s="58">
        <f t="shared" si="9"/>
        <v>1918.37</v>
      </c>
      <c r="AN29" s="58">
        <f t="shared" si="1"/>
        <v>21334.63</v>
      </c>
      <c r="AO29" s="66"/>
      <c r="AP29" s="83"/>
      <c r="AQ29" s="80"/>
      <c r="AR29" s="61"/>
    </row>
    <row r="30" spans="1:44" s="60" customFormat="1" ht="50.1" customHeight="1">
      <c r="A30" s="65" t="s">
        <v>2274</v>
      </c>
      <c r="B30" s="66" t="s">
        <v>2097</v>
      </c>
      <c r="C30" s="66" t="s">
        <v>2067</v>
      </c>
      <c r="D30" s="66" t="s">
        <v>15</v>
      </c>
      <c r="E30" s="86" t="s">
        <v>2119</v>
      </c>
      <c r="F30" s="85" t="s">
        <v>2115</v>
      </c>
      <c r="G30" s="66" t="s">
        <v>1103</v>
      </c>
      <c r="H30" s="84"/>
      <c r="I30" s="81">
        <v>43861</v>
      </c>
      <c r="J30" s="82">
        <v>23253</v>
      </c>
      <c r="K30" s="58">
        <f t="shared" si="7"/>
        <v>2325.3000000000002</v>
      </c>
      <c r="L30" s="58">
        <f t="shared" si="8"/>
        <v>20927.7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>
        <v>1918.37</v>
      </c>
      <c r="AM30" s="58">
        <f t="shared" si="9"/>
        <v>1918.37</v>
      </c>
      <c r="AN30" s="58">
        <f t="shared" si="1"/>
        <v>21334.63</v>
      </c>
      <c r="AO30" s="66"/>
      <c r="AP30" s="83"/>
      <c r="AQ30" s="80"/>
      <c r="AR30" s="61"/>
    </row>
    <row r="31" spans="1:44" s="60" customFormat="1" ht="50.1" customHeight="1">
      <c r="A31" s="65" t="s">
        <v>2275</v>
      </c>
      <c r="B31" s="66" t="s">
        <v>2098</v>
      </c>
      <c r="C31" s="66" t="s">
        <v>2067</v>
      </c>
      <c r="D31" s="66" t="s">
        <v>15</v>
      </c>
      <c r="E31" s="85" t="s">
        <v>2120</v>
      </c>
      <c r="F31" s="85" t="s">
        <v>2115</v>
      </c>
      <c r="G31" s="66" t="s">
        <v>1103</v>
      </c>
      <c r="H31" s="84"/>
      <c r="I31" s="81">
        <v>43861</v>
      </c>
      <c r="J31" s="82">
        <v>23253</v>
      </c>
      <c r="K31" s="58">
        <f t="shared" si="7"/>
        <v>2325.3000000000002</v>
      </c>
      <c r="L31" s="58">
        <f t="shared" si="8"/>
        <v>20927.7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>
        <v>1918.37</v>
      </c>
      <c r="AM31" s="58">
        <f t="shared" si="9"/>
        <v>1918.37</v>
      </c>
      <c r="AN31" s="58">
        <f t="shared" si="1"/>
        <v>21334.63</v>
      </c>
      <c r="AO31" s="66"/>
      <c r="AP31" s="83"/>
      <c r="AQ31" s="80"/>
      <c r="AR31" s="61"/>
    </row>
    <row r="32" spans="1:44" s="60" customFormat="1" ht="50.1" customHeight="1">
      <c r="A32" s="65" t="s">
        <v>2276</v>
      </c>
      <c r="B32" s="66" t="s">
        <v>2099</v>
      </c>
      <c r="C32" s="66" t="s">
        <v>2067</v>
      </c>
      <c r="D32" s="66" t="s">
        <v>15</v>
      </c>
      <c r="E32" s="85" t="s">
        <v>2121</v>
      </c>
      <c r="F32" s="85" t="s">
        <v>2115</v>
      </c>
      <c r="G32" s="66" t="s">
        <v>1103</v>
      </c>
      <c r="H32" s="84"/>
      <c r="I32" s="81">
        <v>43861</v>
      </c>
      <c r="J32" s="82">
        <v>23253</v>
      </c>
      <c r="K32" s="58">
        <f t="shared" si="7"/>
        <v>2325.3000000000002</v>
      </c>
      <c r="L32" s="58">
        <f t="shared" si="8"/>
        <v>20927.7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>
        <v>1918.37</v>
      </c>
      <c r="AM32" s="58">
        <f t="shared" si="9"/>
        <v>1918.37</v>
      </c>
      <c r="AN32" s="58">
        <f t="shared" si="1"/>
        <v>21334.63</v>
      </c>
      <c r="AO32" s="66"/>
      <c r="AP32" s="83"/>
      <c r="AQ32" s="80"/>
      <c r="AR32" s="61"/>
    </row>
    <row r="33" spans="1:44" s="60" customFormat="1" ht="50.1" customHeight="1">
      <c r="A33" s="65" t="s">
        <v>1078</v>
      </c>
      <c r="B33" s="66" t="s">
        <v>1246</v>
      </c>
      <c r="C33" s="66" t="s">
        <v>1079</v>
      </c>
      <c r="D33" s="66" t="s">
        <v>1080</v>
      </c>
      <c r="E33" s="66" t="s">
        <v>1081</v>
      </c>
      <c r="F33" s="66" t="s">
        <v>1082</v>
      </c>
      <c r="G33" s="66" t="s">
        <v>868</v>
      </c>
      <c r="H33" s="66" t="s">
        <v>18</v>
      </c>
      <c r="I33" s="81">
        <v>38353</v>
      </c>
      <c r="J33" s="82">
        <v>5670</v>
      </c>
      <c r="K33" s="58">
        <f t="shared" si="0"/>
        <v>567</v>
      </c>
      <c r="L33" s="58">
        <f t="shared" si="2"/>
        <v>5103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3572.1</v>
      </c>
      <c r="AB33" s="82">
        <v>0</v>
      </c>
      <c r="AC33" s="82">
        <v>510.3</v>
      </c>
      <c r="AD33" s="82">
        <v>510.3</v>
      </c>
      <c r="AE33" s="82">
        <v>510.3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82"/>
      <c r="AM33" s="58">
        <f t="shared" si="3"/>
        <v>5103</v>
      </c>
      <c r="AN33" s="58">
        <f t="shared" si="1"/>
        <v>567</v>
      </c>
      <c r="AO33" s="66" t="s">
        <v>1622</v>
      </c>
      <c r="AP33" s="83" t="s">
        <v>11</v>
      </c>
      <c r="AQ33" s="80"/>
      <c r="AR33" s="61">
        <f t="shared" si="4"/>
        <v>0</v>
      </c>
    </row>
    <row r="34" spans="1:44" s="60" customFormat="1" ht="50.1" customHeight="1">
      <c r="A34" s="65" t="s">
        <v>1083</v>
      </c>
      <c r="B34" s="66" t="s">
        <v>1247</v>
      </c>
      <c r="C34" s="66" t="s">
        <v>1079</v>
      </c>
      <c r="D34" s="66" t="s">
        <v>1084</v>
      </c>
      <c r="E34" s="66" t="s">
        <v>1085</v>
      </c>
      <c r="F34" s="66" t="s">
        <v>1086</v>
      </c>
      <c r="G34" s="66" t="s">
        <v>868</v>
      </c>
      <c r="H34" s="66" t="s">
        <v>18</v>
      </c>
      <c r="I34" s="81">
        <v>39814</v>
      </c>
      <c r="J34" s="82">
        <v>10575</v>
      </c>
      <c r="K34" s="58">
        <f t="shared" si="0"/>
        <v>1057.5</v>
      </c>
      <c r="L34" s="58">
        <f t="shared" si="2"/>
        <v>9517.5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82">
        <v>2855.72</v>
      </c>
      <c r="AB34" s="82">
        <v>0</v>
      </c>
      <c r="AC34" s="82">
        <v>951.75</v>
      </c>
      <c r="AD34" s="82">
        <v>951.75</v>
      </c>
      <c r="AE34" s="82">
        <v>951.75</v>
      </c>
      <c r="AF34" s="82">
        <v>0</v>
      </c>
      <c r="AG34" s="82">
        <v>951.75</v>
      </c>
      <c r="AH34" s="82">
        <v>0</v>
      </c>
      <c r="AI34" s="82">
        <v>951.75</v>
      </c>
      <c r="AJ34" s="82">
        <v>951.75</v>
      </c>
      <c r="AK34" s="82">
        <v>951.28</v>
      </c>
      <c r="AL34" s="82"/>
      <c r="AM34" s="58">
        <f t="shared" si="3"/>
        <v>9517.5</v>
      </c>
      <c r="AN34" s="58">
        <f t="shared" si="1"/>
        <v>1057.5</v>
      </c>
      <c r="AO34" s="66" t="s">
        <v>1622</v>
      </c>
      <c r="AP34" s="83" t="s">
        <v>11</v>
      </c>
      <c r="AQ34" s="80"/>
      <c r="AR34" s="61">
        <f t="shared" si="4"/>
        <v>0</v>
      </c>
    </row>
    <row r="35" spans="1:44" s="60" customFormat="1" ht="50.1" customHeight="1">
      <c r="A35" s="65" t="s">
        <v>1087</v>
      </c>
      <c r="B35" s="66" t="s">
        <v>1248</v>
      </c>
      <c r="C35" s="66" t="s">
        <v>1079</v>
      </c>
      <c r="D35" s="66" t="s">
        <v>1084</v>
      </c>
      <c r="E35" s="66" t="s">
        <v>1088</v>
      </c>
      <c r="F35" s="66" t="s">
        <v>1086</v>
      </c>
      <c r="G35" s="66" t="s">
        <v>868</v>
      </c>
      <c r="H35" s="66" t="s">
        <v>18</v>
      </c>
      <c r="I35" s="81">
        <v>39814</v>
      </c>
      <c r="J35" s="82">
        <v>10575</v>
      </c>
      <c r="K35" s="58">
        <f t="shared" si="0"/>
        <v>1057.5</v>
      </c>
      <c r="L35" s="58">
        <f t="shared" si="2"/>
        <v>9517.5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2855.72</v>
      </c>
      <c r="AB35" s="82">
        <v>0</v>
      </c>
      <c r="AC35" s="82">
        <v>951.75</v>
      </c>
      <c r="AD35" s="82">
        <v>951.75</v>
      </c>
      <c r="AE35" s="82">
        <v>951.75</v>
      </c>
      <c r="AF35" s="82">
        <v>0</v>
      </c>
      <c r="AG35" s="82">
        <v>951.75</v>
      </c>
      <c r="AH35" s="82">
        <v>0</v>
      </c>
      <c r="AI35" s="82">
        <v>951.75</v>
      </c>
      <c r="AJ35" s="82">
        <v>951.75</v>
      </c>
      <c r="AK35" s="82">
        <v>951.28</v>
      </c>
      <c r="AL35" s="82"/>
      <c r="AM35" s="58">
        <f t="shared" si="3"/>
        <v>9517.5</v>
      </c>
      <c r="AN35" s="58">
        <f t="shared" si="1"/>
        <v>1057.5</v>
      </c>
      <c r="AO35" s="66" t="s">
        <v>1622</v>
      </c>
      <c r="AP35" s="83" t="s">
        <v>11</v>
      </c>
      <c r="AQ35" s="80"/>
      <c r="AR35" s="61">
        <f t="shared" si="4"/>
        <v>0</v>
      </c>
    </row>
    <row r="36" spans="1:44" s="60" customFormat="1" ht="50.1" customHeight="1" thickBot="1">
      <c r="A36" s="87" t="s">
        <v>1089</v>
      </c>
      <c r="B36" s="88" t="s">
        <v>1249</v>
      </c>
      <c r="C36" s="88" t="s">
        <v>1079</v>
      </c>
      <c r="D36" s="88" t="s">
        <v>34</v>
      </c>
      <c r="E36" s="88" t="s">
        <v>1090</v>
      </c>
      <c r="F36" s="88" t="s">
        <v>1091</v>
      </c>
      <c r="G36" s="88" t="s">
        <v>868</v>
      </c>
      <c r="H36" s="88" t="s">
        <v>18</v>
      </c>
      <c r="I36" s="89">
        <v>39814</v>
      </c>
      <c r="J36" s="90">
        <v>12150</v>
      </c>
      <c r="K36" s="91">
        <f t="shared" si="0"/>
        <v>1215</v>
      </c>
      <c r="L36" s="91">
        <f t="shared" si="2"/>
        <v>10935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0">
        <v>0</v>
      </c>
      <c r="AA36" s="90">
        <v>10935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/>
      <c r="AM36" s="91">
        <f t="shared" si="3"/>
        <v>10935</v>
      </c>
      <c r="AN36" s="91">
        <f t="shared" si="1"/>
        <v>1215</v>
      </c>
      <c r="AO36" s="88" t="s">
        <v>1622</v>
      </c>
      <c r="AP36" s="92" t="s">
        <v>11</v>
      </c>
      <c r="AQ36" s="80"/>
      <c r="AR36" s="61">
        <f t="shared" si="4"/>
        <v>0</v>
      </c>
    </row>
    <row r="37" spans="1:44" s="5" customFormat="1" ht="50.1" customHeight="1" thickBot="1">
      <c r="A37" s="172" t="s">
        <v>81</v>
      </c>
      <c r="B37" s="173"/>
      <c r="C37" s="173"/>
      <c r="D37" s="173"/>
      <c r="E37" s="173"/>
      <c r="F37" s="173"/>
      <c r="G37" s="173"/>
      <c r="H37" s="173"/>
      <c r="I37" s="32"/>
      <c r="J37" s="33">
        <f>SUM(J5:J36)</f>
        <v>672450.19571428571</v>
      </c>
      <c r="K37" s="33">
        <f t="shared" ref="K37:AN37" si="10">SUM(K5:K36)</f>
        <v>67245.019571428595</v>
      </c>
      <c r="L37" s="33">
        <f t="shared" si="10"/>
        <v>605205.17614285706</v>
      </c>
      <c r="M37" s="33">
        <f t="shared" si="10"/>
        <v>3804.69</v>
      </c>
      <c r="N37" s="33">
        <f t="shared" si="10"/>
        <v>3804.69</v>
      </c>
      <c r="O37" s="33">
        <f t="shared" si="10"/>
        <v>3804.69</v>
      </c>
      <c r="P37" s="33">
        <f t="shared" si="10"/>
        <v>3804.69</v>
      </c>
      <c r="Q37" s="33">
        <f t="shared" si="10"/>
        <v>3804.69</v>
      </c>
      <c r="R37" s="33">
        <f t="shared" si="10"/>
        <v>3804.69</v>
      </c>
      <c r="S37" s="33">
        <f t="shared" si="10"/>
        <v>3804.69</v>
      </c>
      <c r="T37" s="33">
        <f t="shared" si="10"/>
        <v>6827.71</v>
      </c>
      <c r="U37" s="33">
        <f t="shared" si="10"/>
        <v>7241.59</v>
      </c>
      <c r="V37" s="33">
        <f t="shared" si="10"/>
        <v>9607.880000000001</v>
      </c>
      <c r="W37" s="33">
        <f t="shared" si="10"/>
        <v>26293.55</v>
      </c>
      <c r="X37" s="33">
        <f t="shared" si="10"/>
        <v>32336.929999999997</v>
      </c>
      <c r="Y37" s="33">
        <f t="shared" si="10"/>
        <v>32336.929999999997</v>
      </c>
      <c r="Z37" s="33">
        <f t="shared" si="10"/>
        <v>32336.929999999997</v>
      </c>
      <c r="AA37" s="33">
        <f t="shared" si="10"/>
        <v>43950.11</v>
      </c>
      <c r="AB37" s="33">
        <f t="shared" si="10"/>
        <v>-48169.209999999992</v>
      </c>
      <c r="AC37" s="33">
        <f t="shared" si="10"/>
        <v>23890.29</v>
      </c>
      <c r="AD37" s="33">
        <f t="shared" si="10"/>
        <v>25350.68</v>
      </c>
      <c r="AE37" s="33">
        <f t="shared" si="10"/>
        <v>32574.230000000003</v>
      </c>
      <c r="AF37" s="33">
        <f t="shared" si="10"/>
        <v>-1394.2399999999998</v>
      </c>
      <c r="AG37" s="33">
        <f t="shared" si="10"/>
        <v>39160.379999999997</v>
      </c>
      <c r="AH37" s="33">
        <f t="shared" si="10"/>
        <v>0</v>
      </c>
      <c r="AI37" s="33">
        <f t="shared" si="10"/>
        <v>36752.199999999997</v>
      </c>
      <c r="AJ37" s="33">
        <f t="shared" si="10"/>
        <v>27282.120000000003</v>
      </c>
      <c r="AK37" s="33">
        <f t="shared" si="10"/>
        <v>23015.269999999997</v>
      </c>
      <c r="AL37" s="33">
        <f>SUM(AL5:AL36)</f>
        <v>32622.929999999993</v>
      </c>
      <c r="AM37" s="33">
        <f t="shared" si="10"/>
        <v>408649.09999999986</v>
      </c>
      <c r="AN37" s="33">
        <f t="shared" si="10"/>
        <v>263801.09571428574</v>
      </c>
      <c r="AO37" s="17"/>
      <c r="AP37" s="18"/>
      <c r="AR37" s="44"/>
    </row>
    <row r="38" spans="1:44" s="60" customFormat="1" ht="50.1" customHeight="1">
      <c r="A38" s="146" t="s">
        <v>642</v>
      </c>
      <c r="B38" s="147" t="s">
        <v>643</v>
      </c>
      <c r="C38" s="147" t="s">
        <v>644</v>
      </c>
      <c r="D38" s="148" t="s">
        <v>645</v>
      </c>
      <c r="E38" s="148" t="s">
        <v>646</v>
      </c>
      <c r="F38" s="148" t="s">
        <v>647</v>
      </c>
      <c r="G38" s="147" t="s">
        <v>1242</v>
      </c>
      <c r="H38" s="148" t="s">
        <v>648</v>
      </c>
      <c r="I38" s="149">
        <v>40674</v>
      </c>
      <c r="J38" s="150">
        <v>1855.02</v>
      </c>
      <c r="K38" s="151">
        <f t="shared" ref="K38:K65" si="11">+J38*0.1</f>
        <v>185.50200000000001</v>
      </c>
      <c r="L38" s="151">
        <f t="shared" ref="L38:L65" si="12">+J38-K38</f>
        <v>1669.518</v>
      </c>
      <c r="M38" s="151">
        <v>0</v>
      </c>
      <c r="N38" s="151">
        <v>0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  <c r="T38" s="151">
        <v>0</v>
      </c>
      <c r="U38" s="151">
        <v>0</v>
      </c>
      <c r="V38" s="151">
        <v>0</v>
      </c>
      <c r="W38" s="151">
        <v>0</v>
      </c>
      <c r="X38" s="151">
        <v>0</v>
      </c>
      <c r="Y38" s="151">
        <v>0</v>
      </c>
      <c r="Z38" s="151">
        <v>217.96</v>
      </c>
      <c r="AA38" s="151">
        <v>233.9</v>
      </c>
      <c r="AB38" s="151">
        <v>14.84</v>
      </c>
      <c r="AC38" s="151">
        <v>233.9</v>
      </c>
      <c r="AD38" s="151">
        <v>233.9</v>
      </c>
      <c r="AE38" s="151">
        <v>595.89</v>
      </c>
      <c r="AF38" s="151">
        <v>0</v>
      </c>
      <c r="AG38" s="151">
        <v>139.13</v>
      </c>
      <c r="AH38" s="151">
        <v>0</v>
      </c>
      <c r="AI38" s="151">
        <v>0</v>
      </c>
      <c r="AJ38" s="151">
        <v>0</v>
      </c>
      <c r="AK38" s="151">
        <v>0</v>
      </c>
      <c r="AL38" s="151"/>
      <c r="AM38" s="151">
        <f t="shared" ref="AM38:AM50" si="13">SUM(M38:AK38)</f>
        <v>1669.52</v>
      </c>
      <c r="AN38" s="151">
        <f t="shared" ref="AN38:AN101" si="14">J38-AM38</f>
        <v>185.5</v>
      </c>
      <c r="AO38" s="93" t="s">
        <v>1116</v>
      </c>
      <c r="AP38" s="95" t="s">
        <v>1376</v>
      </c>
      <c r="AR38" s="61">
        <f t="shared" si="4"/>
        <v>-1.9999999999527063E-3</v>
      </c>
    </row>
    <row r="39" spans="1:44" s="60" customFormat="1" ht="50.1" customHeight="1">
      <c r="A39" s="137" t="s">
        <v>627</v>
      </c>
      <c r="B39" s="56" t="s">
        <v>628</v>
      </c>
      <c r="C39" s="14" t="s">
        <v>629</v>
      </c>
      <c r="D39" s="14" t="s">
        <v>127</v>
      </c>
      <c r="E39" s="14" t="s">
        <v>630</v>
      </c>
      <c r="F39" s="56" t="s">
        <v>631</v>
      </c>
      <c r="G39" s="56" t="s">
        <v>1242</v>
      </c>
      <c r="H39" s="14" t="s">
        <v>10</v>
      </c>
      <c r="I39" s="128">
        <v>40532</v>
      </c>
      <c r="J39" s="16">
        <v>1138.47</v>
      </c>
      <c r="K39" s="15">
        <f t="shared" si="11"/>
        <v>113.84700000000001</v>
      </c>
      <c r="L39" s="15">
        <f t="shared" si="12"/>
        <v>1024.623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212.32</v>
      </c>
      <c r="AA39" s="15">
        <v>204.92</v>
      </c>
      <c r="AB39" s="15">
        <v>9.68</v>
      </c>
      <c r="AC39" s="15">
        <v>204.92</v>
      </c>
      <c r="AD39" s="15">
        <v>204.92</v>
      </c>
      <c r="AE39" s="15">
        <v>187.86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/>
      <c r="AM39" s="15">
        <f t="shared" si="13"/>
        <v>1024.6199999999999</v>
      </c>
      <c r="AN39" s="15">
        <f t="shared" si="14"/>
        <v>113.85000000000014</v>
      </c>
      <c r="AO39" s="57" t="s">
        <v>1305</v>
      </c>
      <c r="AP39" s="59" t="s">
        <v>1306</v>
      </c>
      <c r="AR39" s="61">
        <f t="shared" si="4"/>
        <v>3.0000000001564331E-3</v>
      </c>
    </row>
    <row r="40" spans="1:44" s="60" customFormat="1" ht="50.1" customHeight="1">
      <c r="A40" s="137" t="s">
        <v>632</v>
      </c>
      <c r="B40" s="56" t="s">
        <v>628</v>
      </c>
      <c r="C40" s="14" t="s">
        <v>629</v>
      </c>
      <c r="D40" s="14" t="s">
        <v>127</v>
      </c>
      <c r="E40" s="14" t="s">
        <v>633</v>
      </c>
      <c r="F40" s="56" t="s">
        <v>631</v>
      </c>
      <c r="G40" s="56" t="s">
        <v>1242</v>
      </c>
      <c r="H40" s="14" t="s">
        <v>10</v>
      </c>
      <c r="I40" s="128">
        <v>40532</v>
      </c>
      <c r="J40" s="16">
        <v>1138.47</v>
      </c>
      <c r="K40" s="15">
        <f t="shared" si="11"/>
        <v>113.84700000000001</v>
      </c>
      <c r="L40" s="15">
        <f t="shared" si="12"/>
        <v>1024.623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212.32</v>
      </c>
      <c r="AA40" s="15">
        <v>204.92</v>
      </c>
      <c r="AB40" s="15">
        <v>9.68</v>
      </c>
      <c r="AC40" s="15">
        <v>204.92</v>
      </c>
      <c r="AD40" s="15">
        <v>204.92</v>
      </c>
      <c r="AE40" s="15">
        <v>187.86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/>
      <c r="AM40" s="15">
        <f t="shared" si="13"/>
        <v>1024.6199999999999</v>
      </c>
      <c r="AN40" s="15">
        <f t="shared" si="14"/>
        <v>113.85000000000014</v>
      </c>
      <c r="AO40" s="57" t="s">
        <v>1309</v>
      </c>
      <c r="AP40" s="59" t="s">
        <v>184</v>
      </c>
      <c r="AR40" s="61">
        <f t="shared" si="4"/>
        <v>3.0000000001564331E-3</v>
      </c>
    </row>
    <row r="41" spans="1:44" s="60" customFormat="1" ht="50.1" customHeight="1">
      <c r="A41" s="137" t="s">
        <v>634</v>
      </c>
      <c r="B41" s="56" t="s">
        <v>628</v>
      </c>
      <c r="C41" s="14" t="s">
        <v>629</v>
      </c>
      <c r="D41" s="14" t="s">
        <v>127</v>
      </c>
      <c r="E41" s="14" t="s">
        <v>635</v>
      </c>
      <c r="F41" s="56" t="s">
        <v>631</v>
      </c>
      <c r="G41" s="56" t="s">
        <v>1242</v>
      </c>
      <c r="H41" s="14" t="s">
        <v>10</v>
      </c>
      <c r="I41" s="128">
        <v>40532</v>
      </c>
      <c r="J41" s="16">
        <v>1138.47</v>
      </c>
      <c r="K41" s="15">
        <f t="shared" si="11"/>
        <v>113.84700000000001</v>
      </c>
      <c r="L41" s="15">
        <f t="shared" si="12"/>
        <v>1024.623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212.32</v>
      </c>
      <c r="AA41" s="15">
        <v>204.92</v>
      </c>
      <c r="AB41" s="15">
        <v>9.68</v>
      </c>
      <c r="AC41" s="15">
        <v>204.92</v>
      </c>
      <c r="AD41" s="15">
        <v>204.92</v>
      </c>
      <c r="AE41" s="15">
        <v>187.86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/>
      <c r="AM41" s="15">
        <f t="shared" si="13"/>
        <v>1024.6199999999999</v>
      </c>
      <c r="AN41" s="15">
        <f t="shared" si="14"/>
        <v>113.85000000000014</v>
      </c>
      <c r="AO41" s="57" t="s">
        <v>1307</v>
      </c>
      <c r="AP41" s="59" t="s">
        <v>1306</v>
      </c>
      <c r="AR41" s="61">
        <f t="shared" si="4"/>
        <v>3.0000000001564331E-3</v>
      </c>
    </row>
    <row r="42" spans="1:44" s="60" customFormat="1" ht="50.1" customHeight="1">
      <c r="A42" s="137" t="s">
        <v>636</v>
      </c>
      <c r="B42" s="56" t="s">
        <v>628</v>
      </c>
      <c r="C42" s="14" t="s">
        <v>629</v>
      </c>
      <c r="D42" s="14" t="s">
        <v>127</v>
      </c>
      <c r="E42" s="14" t="s">
        <v>637</v>
      </c>
      <c r="F42" s="56" t="s">
        <v>631</v>
      </c>
      <c r="G42" s="56" t="s">
        <v>1242</v>
      </c>
      <c r="H42" s="14" t="s">
        <v>10</v>
      </c>
      <c r="I42" s="128">
        <v>40532</v>
      </c>
      <c r="J42" s="16">
        <v>1138.47</v>
      </c>
      <c r="K42" s="15">
        <f t="shared" si="11"/>
        <v>113.84700000000001</v>
      </c>
      <c r="L42" s="15">
        <f t="shared" si="12"/>
        <v>1024.623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212.32</v>
      </c>
      <c r="AA42" s="15">
        <v>204.92</v>
      </c>
      <c r="AB42" s="15">
        <v>9.68</v>
      </c>
      <c r="AC42" s="15">
        <v>204.92</v>
      </c>
      <c r="AD42" s="15">
        <v>204.92</v>
      </c>
      <c r="AE42" s="15">
        <v>187.86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/>
      <c r="AM42" s="15">
        <f t="shared" si="13"/>
        <v>1024.6199999999999</v>
      </c>
      <c r="AN42" s="15">
        <f t="shared" si="14"/>
        <v>113.85000000000014</v>
      </c>
      <c r="AO42" s="57" t="s">
        <v>1308</v>
      </c>
      <c r="AP42" s="59" t="s">
        <v>1298</v>
      </c>
      <c r="AR42" s="61">
        <f t="shared" si="4"/>
        <v>3.0000000001564331E-3</v>
      </c>
    </row>
    <row r="43" spans="1:44" s="60" customFormat="1" ht="50.1" customHeight="1">
      <c r="A43" s="137" t="s">
        <v>638</v>
      </c>
      <c r="B43" s="56" t="s">
        <v>628</v>
      </c>
      <c r="C43" s="14" t="s">
        <v>629</v>
      </c>
      <c r="D43" s="14" t="s">
        <v>127</v>
      </c>
      <c r="E43" s="14" t="s">
        <v>639</v>
      </c>
      <c r="F43" s="56" t="s">
        <v>631</v>
      </c>
      <c r="G43" s="56" t="s">
        <v>1242</v>
      </c>
      <c r="H43" s="14" t="s">
        <v>10</v>
      </c>
      <c r="I43" s="128">
        <v>40532</v>
      </c>
      <c r="J43" s="16">
        <v>1138.47</v>
      </c>
      <c r="K43" s="15">
        <f t="shared" si="11"/>
        <v>113.84700000000001</v>
      </c>
      <c r="L43" s="15">
        <f t="shared" si="12"/>
        <v>1024.623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212.32</v>
      </c>
      <c r="AA43" s="15">
        <v>204.92</v>
      </c>
      <c r="AB43" s="15">
        <v>9.68</v>
      </c>
      <c r="AC43" s="15">
        <v>204.92</v>
      </c>
      <c r="AD43" s="15">
        <v>204.92</v>
      </c>
      <c r="AE43" s="15">
        <v>187.86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/>
      <c r="AM43" s="15">
        <f t="shared" si="13"/>
        <v>1024.6199999999999</v>
      </c>
      <c r="AN43" s="15">
        <f t="shared" si="14"/>
        <v>113.85000000000014</v>
      </c>
      <c r="AO43" s="57" t="s">
        <v>1844</v>
      </c>
      <c r="AP43" s="59" t="s">
        <v>1306</v>
      </c>
      <c r="AR43" s="61">
        <f t="shared" si="4"/>
        <v>3.0000000001564331E-3</v>
      </c>
    </row>
    <row r="44" spans="1:44" s="60" customFormat="1" ht="50.1" customHeight="1">
      <c r="A44" s="125" t="s">
        <v>649</v>
      </c>
      <c r="B44" s="56" t="s">
        <v>650</v>
      </c>
      <c r="C44" s="56" t="s">
        <v>651</v>
      </c>
      <c r="D44" s="14" t="s">
        <v>96</v>
      </c>
      <c r="E44" s="14" t="s">
        <v>652</v>
      </c>
      <c r="F44" s="14" t="s">
        <v>653</v>
      </c>
      <c r="G44" s="56" t="s">
        <v>1242</v>
      </c>
      <c r="H44" s="14" t="s">
        <v>10</v>
      </c>
      <c r="I44" s="128">
        <v>40674</v>
      </c>
      <c r="J44" s="16">
        <v>1409.92</v>
      </c>
      <c r="K44" s="15">
        <f t="shared" si="11"/>
        <v>140.99200000000002</v>
      </c>
      <c r="L44" s="15">
        <f t="shared" si="12"/>
        <v>1268.9280000000001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167.78</v>
      </c>
      <c r="AA44" s="15">
        <v>253.79</v>
      </c>
      <c r="AB44" s="15">
        <v>-29.61</v>
      </c>
      <c r="AC44" s="15">
        <v>253.79</v>
      </c>
      <c r="AD44" s="15">
        <v>253.79</v>
      </c>
      <c r="AE44" s="15">
        <v>263.64999999999998</v>
      </c>
      <c r="AF44" s="15">
        <v>0</v>
      </c>
      <c r="AG44" s="15">
        <v>105.74</v>
      </c>
      <c r="AH44" s="15">
        <v>0</v>
      </c>
      <c r="AI44" s="15">
        <v>0</v>
      </c>
      <c r="AJ44" s="15">
        <v>0</v>
      </c>
      <c r="AK44" s="15">
        <v>0</v>
      </c>
      <c r="AL44" s="15"/>
      <c r="AM44" s="15">
        <f t="shared" si="13"/>
        <v>1268.93</v>
      </c>
      <c r="AN44" s="15">
        <f t="shared" si="14"/>
        <v>140.99</v>
      </c>
      <c r="AO44" s="57" t="s">
        <v>1763</v>
      </c>
      <c r="AP44" s="59" t="s">
        <v>1112</v>
      </c>
      <c r="AR44" s="61">
        <f t="shared" si="4"/>
        <v>-1.9999999999527063E-3</v>
      </c>
    </row>
    <row r="45" spans="1:44" s="60" customFormat="1" ht="50.1" customHeight="1">
      <c r="A45" s="137" t="s">
        <v>654</v>
      </c>
      <c r="B45" s="56" t="s">
        <v>650</v>
      </c>
      <c r="C45" s="56" t="s">
        <v>651</v>
      </c>
      <c r="D45" s="14" t="s">
        <v>96</v>
      </c>
      <c r="E45" s="14" t="s">
        <v>671</v>
      </c>
      <c r="F45" s="14" t="s">
        <v>653</v>
      </c>
      <c r="G45" s="56" t="s">
        <v>1242</v>
      </c>
      <c r="H45" s="14" t="s">
        <v>10</v>
      </c>
      <c r="I45" s="128">
        <v>40674</v>
      </c>
      <c r="J45" s="16">
        <v>1409.92</v>
      </c>
      <c r="K45" s="15">
        <f t="shared" si="11"/>
        <v>140.99200000000002</v>
      </c>
      <c r="L45" s="15">
        <f t="shared" si="12"/>
        <v>1268.9280000000001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167.78</v>
      </c>
      <c r="AA45" s="15">
        <v>253.79</v>
      </c>
      <c r="AB45" s="15">
        <v>-29.61</v>
      </c>
      <c r="AC45" s="15">
        <v>253.79</v>
      </c>
      <c r="AD45" s="15">
        <v>253.79</v>
      </c>
      <c r="AE45" s="15">
        <v>263.64999999999998</v>
      </c>
      <c r="AF45" s="15">
        <v>0</v>
      </c>
      <c r="AG45" s="15">
        <v>105.74</v>
      </c>
      <c r="AH45" s="15">
        <v>0</v>
      </c>
      <c r="AI45" s="15">
        <v>0</v>
      </c>
      <c r="AJ45" s="15">
        <v>0</v>
      </c>
      <c r="AK45" s="15">
        <v>0</v>
      </c>
      <c r="AL45" s="15"/>
      <c r="AM45" s="15">
        <f t="shared" si="13"/>
        <v>1268.93</v>
      </c>
      <c r="AN45" s="15">
        <f t="shared" si="14"/>
        <v>140.99</v>
      </c>
      <c r="AO45" s="57" t="s">
        <v>1771</v>
      </c>
      <c r="AP45" s="59" t="s">
        <v>1588</v>
      </c>
      <c r="AR45" s="61">
        <f t="shared" si="4"/>
        <v>-1.9999999999527063E-3</v>
      </c>
    </row>
    <row r="46" spans="1:44" s="60" customFormat="1" ht="50.1" customHeight="1">
      <c r="A46" s="137" t="s">
        <v>655</v>
      </c>
      <c r="B46" s="56" t="s">
        <v>650</v>
      </c>
      <c r="C46" s="56" t="s">
        <v>651</v>
      </c>
      <c r="D46" s="14" t="s">
        <v>96</v>
      </c>
      <c r="E46" s="14" t="s">
        <v>672</v>
      </c>
      <c r="F46" s="14" t="s">
        <v>653</v>
      </c>
      <c r="G46" s="56" t="s">
        <v>1242</v>
      </c>
      <c r="H46" s="14" t="s">
        <v>10</v>
      </c>
      <c r="I46" s="128">
        <v>40674</v>
      </c>
      <c r="J46" s="16">
        <v>1409.92</v>
      </c>
      <c r="K46" s="15">
        <f t="shared" si="11"/>
        <v>140.99200000000002</v>
      </c>
      <c r="L46" s="15">
        <f t="shared" si="12"/>
        <v>1268.9280000000001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167.78</v>
      </c>
      <c r="AA46" s="15">
        <v>253.79</v>
      </c>
      <c r="AB46" s="15">
        <v>-29.61</v>
      </c>
      <c r="AC46" s="15">
        <v>253.79</v>
      </c>
      <c r="AD46" s="15">
        <v>253.79</v>
      </c>
      <c r="AE46" s="15">
        <v>263.64999999999998</v>
      </c>
      <c r="AF46" s="15">
        <v>0</v>
      </c>
      <c r="AG46" s="15">
        <v>105.74</v>
      </c>
      <c r="AH46" s="15">
        <v>0</v>
      </c>
      <c r="AI46" s="15">
        <v>0</v>
      </c>
      <c r="AJ46" s="15">
        <v>0</v>
      </c>
      <c r="AK46" s="15">
        <v>0</v>
      </c>
      <c r="AL46" s="15"/>
      <c r="AM46" s="15">
        <f t="shared" si="13"/>
        <v>1268.93</v>
      </c>
      <c r="AN46" s="15">
        <f t="shared" si="14"/>
        <v>140.99</v>
      </c>
      <c r="AO46" s="57" t="s">
        <v>1297</v>
      </c>
      <c r="AP46" s="59" t="s">
        <v>607</v>
      </c>
      <c r="AR46" s="61">
        <f t="shared" si="4"/>
        <v>-1.9999999999527063E-3</v>
      </c>
    </row>
    <row r="47" spans="1:44" s="60" customFormat="1" ht="50.1" customHeight="1">
      <c r="A47" s="137" t="s">
        <v>656</v>
      </c>
      <c r="B47" s="56" t="s">
        <v>650</v>
      </c>
      <c r="C47" s="56" t="s">
        <v>651</v>
      </c>
      <c r="D47" s="14" t="s">
        <v>96</v>
      </c>
      <c r="E47" s="14" t="s">
        <v>673</v>
      </c>
      <c r="F47" s="14" t="s">
        <v>653</v>
      </c>
      <c r="G47" s="56" t="s">
        <v>1242</v>
      </c>
      <c r="H47" s="14" t="s">
        <v>10</v>
      </c>
      <c r="I47" s="128">
        <v>40674</v>
      </c>
      <c r="J47" s="16">
        <v>1409.92</v>
      </c>
      <c r="K47" s="15">
        <f t="shared" si="11"/>
        <v>140.99200000000002</v>
      </c>
      <c r="L47" s="15">
        <f t="shared" si="12"/>
        <v>1268.9280000000001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167.78</v>
      </c>
      <c r="AA47" s="15">
        <v>253.79</v>
      </c>
      <c r="AB47" s="15">
        <v>-29.61</v>
      </c>
      <c r="AC47" s="15">
        <v>253.79</v>
      </c>
      <c r="AD47" s="15">
        <v>253.79</v>
      </c>
      <c r="AE47" s="15">
        <v>263.64999999999998</v>
      </c>
      <c r="AF47" s="15">
        <v>0</v>
      </c>
      <c r="AG47" s="15">
        <v>105.74</v>
      </c>
      <c r="AH47" s="15">
        <v>0</v>
      </c>
      <c r="AI47" s="15">
        <v>0</v>
      </c>
      <c r="AJ47" s="15">
        <v>0</v>
      </c>
      <c r="AK47" s="15">
        <v>0</v>
      </c>
      <c r="AL47" s="15"/>
      <c r="AM47" s="15">
        <f t="shared" si="13"/>
        <v>1268.93</v>
      </c>
      <c r="AN47" s="15">
        <f t="shared" si="14"/>
        <v>140.99</v>
      </c>
      <c r="AO47" s="57" t="s">
        <v>1097</v>
      </c>
      <c r="AP47" s="59" t="s">
        <v>1298</v>
      </c>
      <c r="AR47" s="61">
        <f t="shared" si="4"/>
        <v>-1.9999999999527063E-3</v>
      </c>
    </row>
    <row r="48" spans="1:44" s="60" customFormat="1" ht="50.1" customHeight="1">
      <c r="A48" s="125" t="s">
        <v>1797</v>
      </c>
      <c r="B48" s="56" t="s">
        <v>640</v>
      </c>
      <c r="C48" s="56" t="s">
        <v>641</v>
      </c>
      <c r="D48" s="14" t="s">
        <v>96</v>
      </c>
      <c r="E48" s="14" t="s">
        <v>497</v>
      </c>
      <c r="F48" s="14" t="s">
        <v>392</v>
      </c>
      <c r="G48" s="56" t="s">
        <v>1242</v>
      </c>
      <c r="H48" s="14" t="s">
        <v>32</v>
      </c>
      <c r="I48" s="128">
        <v>40514</v>
      </c>
      <c r="J48" s="16">
        <v>12782.19</v>
      </c>
      <c r="K48" s="15">
        <f t="shared" si="11"/>
        <v>1278.2190000000001</v>
      </c>
      <c r="L48" s="15">
        <f t="shared" si="12"/>
        <v>11503.971000000001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2492.5300000000002</v>
      </c>
      <c r="AA48" s="15">
        <v>2300.79</v>
      </c>
      <c r="AB48" s="15">
        <v>0</v>
      </c>
      <c r="AC48" s="15">
        <v>2300.79</v>
      </c>
      <c r="AD48" s="15">
        <v>2300.79</v>
      </c>
      <c r="AE48" s="15">
        <v>2109.0700000000002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/>
      <c r="AM48" s="15">
        <f t="shared" si="13"/>
        <v>11503.97</v>
      </c>
      <c r="AN48" s="15">
        <f t="shared" si="14"/>
        <v>1278.2200000000012</v>
      </c>
      <c r="AO48" s="57" t="s">
        <v>119</v>
      </c>
      <c r="AP48" s="59" t="s">
        <v>206</v>
      </c>
      <c r="AR48" s="61">
        <f t="shared" si="4"/>
        <v>1.0000000020227162E-3</v>
      </c>
    </row>
    <row r="49" spans="1:44" s="60" customFormat="1" ht="50.1" customHeight="1">
      <c r="A49" s="125" t="s">
        <v>657</v>
      </c>
      <c r="B49" s="56" t="s">
        <v>658</v>
      </c>
      <c r="C49" s="56" t="s">
        <v>659</v>
      </c>
      <c r="D49" s="14" t="s">
        <v>96</v>
      </c>
      <c r="E49" s="14" t="s">
        <v>660</v>
      </c>
      <c r="F49" s="14" t="s">
        <v>661</v>
      </c>
      <c r="G49" s="56" t="s">
        <v>1242</v>
      </c>
      <c r="H49" s="14" t="s">
        <v>10</v>
      </c>
      <c r="I49" s="128">
        <v>40497</v>
      </c>
      <c r="J49" s="16">
        <v>7452.35</v>
      </c>
      <c r="K49" s="15">
        <f t="shared" si="11"/>
        <v>745.23500000000013</v>
      </c>
      <c r="L49" s="15">
        <f t="shared" si="12"/>
        <v>6707.1149999999998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1512.83</v>
      </c>
      <c r="AA49" s="15">
        <v>1341.42</v>
      </c>
      <c r="AB49" s="15">
        <v>-126.22</v>
      </c>
      <c r="AC49" s="15">
        <v>1341.42</v>
      </c>
      <c r="AD49" s="15">
        <v>1341.42</v>
      </c>
      <c r="AE49" s="15">
        <v>1296.25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/>
      <c r="AM49" s="15">
        <f t="shared" si="13"/>
        <v>6707.1200000000008</v>
      </c>
      <c r="AN49" s="15">
        <f t="shared" si="14"/>
        <v>745.22999999999956</v>
      </c>
      <c r="AO49" s="57" t="s">
        <v>119</v>
      </c>
      <c r="AP49" s="59" t="s">
        <v>1677</v>
      </c>
      <c r="AR49" s="61">
        <f t="shared" si="4"/>
        <v>-5.0000000010186341E-3</v>
      </c>
    </row>
    <row r="50" spans="1:44" s="60" customFormat="1" ht="50.1" customHeight="1">
      <c r="A50" s="137" t="s">
        <v>662</v>
      </c>
      <c r="B50" s="56" t="s">
        <v>658</v>
      </c>
      <c r="C50" s="56" t="s">
        <v>659</v>
      </c>
      <c r="D50" s="14" t="s">
        <v>96</v>
      </c>
      <c r="E50" s="14" t="s">
        <v>663</v>
      </c>
      <c r="F50" s="14" t="s">
        <v>661</v>
      </c>
      <c r="G50" s="56" t="s">
        <v>1242</v>
      </c>
      <c r="H50" s="14" t="s">
        <v>10</v>
      </c>
      <c r="I50" s="128">
        <v>40497</v>
      </c>
      <c r="J50" s="16">
        <v>7006</v>
      </c>
      <c r="K50" s="15">
        <f t="shared" si="11"/>
        <v>700.6</v>
      </c>
      <c r="L50" s="15">
        <f t="shared" si="12"/>
        <v>6305.4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1422.22</v>
      </c>
      <c r="AA50" s="15">
        <v>1261.08</v>
      </c>
      <c r="AB50" s="15">
        <v>-122.61</v>
      </c>
      <c r="AC50" s="15">
        <v>1261.08</v>
      </c>
      <c r="AD50" s="15">
        <v>1261.08</v>
      </c>
      <c r="AE50" s="15">
        <v>1222.55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/>
      <c r="AM50" s="15">
        <f t="shared" si="13"/>
        <v>6305.4000000000005</v>
      </c>
      <c r="AN50" s="15">
        <f t="shared" si="14"/>
        <v>700.59999999999945</v>
      </c>
      <c r="AO50" s="57" t="s">
        <v>119</v>
      </c>
      <c r="AP50" s="59" t="s">
        <v>1678</v>
      </c>
      <c r="AR50" s="61">
        <f t="shared" si="4"/>
        <v>0</v>
      </c>
    </row>
    <row r="51" spans="1:44" s="60" customFormat="1" ht="50.1" customHeight="1">
      <c r="A51" s="125" t="s">
        <v>879</v>
      </c>
      <c r="B51" s="152" t="s">
        <v>880</v>
      </c>
      <c r="C51" s="14" t="s">
        <v>868</v>
      </c>
      <c r="D51" s="56" t="s">
        <v>90</v>
      </c>
      <c r="E51" s="152">
        <v>1305829</v>
      </c>
      <c r="F51" s="152" t="s">
        <v>881</v>
      </c>
      <c r="G51" s="152" t="s">
        <v>868</v>
      </c>
      <c r="H51" s="152" t="s">
        <v>102</v>
      </c>
      <c r="I51" s="138">
        <v>40909</v>
      </c>
      <c r="J51" s="15">
        <v>791.43</v>
      </c>
      <c r="K51" s="15">
        <f t="shared" si="11"/>
        <v>79.143000000000001</v>
      </c>
      <c r="L51" s="15">
        <f t="shared" si="12"/>
        <v>712.28699999999992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f>+J51-K51</f>
        <v>712.28699999999992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/>
      <c r="AM51" s="15">
        <f t="shared" ref="AM51:AM114" si="15">SUM(M51:AK51)</f>
        <v>712.28699999999992</v>
      </c>
      <c r="AN51" s="15">
        <f t="shared" si="14"/>
        <v>79.143000000000029</v>
      </c>
      <c r="AO51" s="57" t="s">
        <v>119</v>
      </c>
      <c r="AP51" s="59" t="s">
        <v>155</v>
      </c>
      <c r="AR51" s="61">
        <f t="shared" si="4"/>
        <v>0</v>
      </c>
    </row>
    <row r="52" spans="1:44" s="60" customFormat="1" ht="50.1" customHeight="1">
      <c r="A52" s="153" t="s">
        <v>708</v>
      </c>
      <c r="B52" s="130" t="s">
        <v>705</v>
      </c>
      <c r="C52" s="14" t="s">
        <v>868</v>
      </c>
      <c r="D52" s="131" t="s">
        <v>706</v>
      </c>
      <c r="E52" s="135" t="s">
        <v>710</v>
      </c>
      <c r="F52" s="154" t="s">
        <v>709</v>
      </c>
      <c r="G52" s="14" t="s">
        <v>868</v>
      </c>
      <c r="H52" s="56" t="s">
        <v>1245</v>
      </c>
      <c r="I52" s="138">
        <v>40909</v>
      </c>
      <c r="J52" s="132">
        <v>1558.5</v>
      </c>
      <c r="K52" s="15">
        <f t="shared" si="11"/>
        <v>155.85000000000002</v>
      </c>
      <c r="L52" s="15">
        <f t="shared" si="12"/>
        <v>1402.65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1402.65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/>
      <c r="AM52" s="15">
        <f t="shared" si="15"/>
        <v>1402.65</v>
      </c>
      <c r="AN52" s="15">
        <f t="shared" si="14"/>
        <v>155.84999999999991</v>
      </c>
      <c r="AO52" s="57" t="s">
        <v>1116</v>
      </c>
      <c r="AP52" s="59" t="s">
        <v>1274</v>
      </c>
      <c r="AR52" s="61">
        <f t="shared" si="4"/>
        <v>0</v>
      </c>
    </row>
    <row r="53" spans="1:44" s="60" customFormat="1" ht="50.1" customHeight="1">
      <c r="A53" s="153" t="s">
        <v>711</v>
      </c>
      <c r="B53" s="130" t="s">
        <v>705</v>
      </c>
      <c r="C53" s="14" t="s">
        <v>868</v>
      </c>
      <c r="D53" s="131" t="s">
        <v>706</v>
      </c>
      <c r="E53" s="135" t="s">
        <v>712</v>
      </c>
      <c r="F53" s="154" t="s">
        <v>709</v>
      </c>
      <c r="G53" s="14" t="s">
        <v>868</v>
      </c>
      <c r="H53" s="56" t="s">
        <v>1245</v>
      </c>
      <c r="I53" s="138">
        <v>40909</v>
      </c>
      <c r="J53" s="132">
        <v>1558.5</v>
      </c>
      <c r="K53" s="15">
        <f t="shared" si="11"/>
        <v>155.85000000000002</v>
      </c>
      <c r="L53" s="15">
        <f t="shared" si="12"/>
        <v>1402.65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1402.65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/>
      <c r="AM53" s="15">
        <f t="shared" si="15"/>
        <v>1402.65</v>
      </c>
      <c r="AN53" s="15">
        <f t="shared" si="14"/>
        <v>155.84999999999991</v>
      </c>
      <c r="AO53" s="57" t="s">
        <v>1116</v>
      </c>
      <c r="AP53" s="59" t="s">
        <v>1274</v>
      </c>
      <c r="AR53" s="61">
        <f t="shared" si="4"/>
        <v>0</v>
      </c>
    </row>
    <row r="54" spans="1:44" s="60" customFormat="1" ht="50.1" customHeight="1">
      <c r="A54" s="153" t="s">
        <v>713</v>
      </c>
      <c r="B54" s="130" t="s">
        <v>705</v>
      </c>
      <c r="C54" s="14" t="s">
        <v>868</v>
      </c>
      <c r="D54" s="131" t="s">
        <v>706</v>
      </c>
      <c r="E54" s="135" t="s">
        <v>714</v>
      </c>
      <c r="F54" s="154" t="s">
        <v>707</v>
      </c>
      <c r="G54" s="14" t="s">
        <v>868</v>
      </c>
      <c r="H54" s="56" t="s">
        <v>1245</v>
      </c>
      <c r="I54" s="138">
        <v>40909</v>
      </c>
      <c r="J54" s="132">
        <v>1558.5</v>
      </c>
      <c r="K54" s="15">
        <f t="shared" si="11"/>
        <v>155.85000000000002</v>
      </c>
      <c r="L54" s="15">
        <f t="shared" si="12"/>
        <v>1402.65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1402.65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/>
      <c r="AM54" s="15">
        <f t="shared" si="15"/>
        <v>1402.65</v>
      </c>
      <c r="AN54" s="15">
        <f t="shared" si="14"/>
        <v>155.84999999999991</v>
      </c>
      <c r="AO54" s="57" t="s">
        <v>1116</v>
      </c>
      <c r="AP54" s="59" t="s">
        <v>1274</v>
      </c>
      <c r="AR54" s="61">
        <f t="shared" si="4"/>
        <v>0</v>
      </c>
    </row>
    <row r="55" spans="1:44" s="60" customFormat="1" ht="50.1" customHeight="1">
      <c r="A55" s="153" t="s">
        <v>716</v>
      </c>
      <c r="B55" s="130" t="s">
        <v>705</v>
      </c>
      <c r="C55" s="14" t="s">
        <v>868</v>
      </c>
      <c r="D55" s="131" t="s">
        <v>706</v>
      </c>
      <c r="E55" s="135" t="s">
        <v>717</v>
      </c>
      <c r="F55" s="154" t="s">
        <v>707</v>
      </c>
      <c r="G55" s="14" t="s">
        <v>868</v>
      </c>
      <c r="H55" s="56" t="s">
        <v>1245</v>
      </c>
      <c r="I55" s="138">
        <v>40909</v>
      </c>
      <c r="J55" s="132">
        <v>1558.5</v>
      </c>
      <c r="K55" s="15">
        <f t="shared" si="11"/>
        <v>155.85000000000002</v>
      </c>
      <c r="L55" s="15">
        <f t="shared" si="12"/>
        <v>1402.65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1402.65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/>
      <c r="AM55" s="15">
        <f t="shared" si="15"/>
        <v>1402.65</v>
      </c>
      <c r="AN55" s="15">
        <f t="shared" si="14"/>
        <v>155.84999999999991</v>
      </c>
      <c r="AO55" s="57" t="s">
        <v>1116</v>
      </c>
      <c r="AP55" s="59" t="s">
        <v>1274</v>
      </c>
      <c r="AR55" s="61">
        <f t="shared" si="4"/>
        <v>0</v>
      </c>
    </row>
    <row r="56" spans="1:44" s="60" customFormat="1" ht="50.1" customHeight="1">
      <c r="A56" s="153" t="s">
        <v>718</v>
      </c>
      <c r="B56" s="130" t="s">
        <v>705</v>
      </c>
      <c r="C56" s="14" t="s">
        <v>868</v>
      </c>
      <c r="D56" s="131" t="s">
        <v>706</v>
      </c>
      <c r="E56" s="135" t="s">
        <v>719</v>
      </c>
      <c r="F56" s="154" t="s">
        <v>707</v>
      </c>
      <c r="G56" s="14" t="s">
        <v>868</v>
      </c>
      <c r="H56" s="56" t="s">
        <v>1245</v>
      </c>
      <c r="I56" s="138">
        <v>40909</v>
      </c>
      <c r="J56" s="132">
        <v>1558.5</v>
      </c>
      <c r="K56" s="15">
        <f t="shared" si="11"/>
        <v>155.85000000000002</v>
      </c>
      <c r="L56" s="15">
        <f t="shared" si="12"/>
        <v>1402.65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1402.65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/>
      <c r="AM56" s="15">
        <f t="shared" si="15"/>
        <v>1402.65</v>
      </c>
      <c r="AN56" s="15">
        <f t="shared" si="14"/>
        <v>155.84999999999991</v>
      </c>
      <c r="AO56" s="57" t="s">
        <v>1116</v>
      </c>
      <c r="AP56" s="59" t="s">
        <v>1274</v>
      </c>
      <c r="AR56" s="61">
        <f t="shared" si="4"/>
        <v>0</v>
      </c>
    </row>
    <row r="57" spans="1:44" s="60" customFormat="1" ht="50.1" customHeight="1">
      <c r="A57" s="153" t="s">
        <v>720</v>
      </c>
      <c r="B57" s="130" t="s">
        <v>705</v>
      </c>
      <c r="C57" s="14" t="s">
        <v>868</v>
      </c>
      <c r="D57" s="131" t="s">
        <v>706</v>
      </c>
      <c r="E57" s="135" t="s">
        <v>721</v>
      </c>
      <c r="F57" s="154" t="s">
        <v>707</v>
      </c>
      <c r="G57" s="14" t="s">
        <v>868</v>
      </c>
      <c r="H57" s="56" t="s">
        <v>1245</v>
      </c>
      <c r="I57" s="138">
        <v>40909</v>
      </c>
      <c r="J57" s="132">
        <v>1558.5</v>
      </c>
      <c r="K57" s="15">
        <f t="shared" si="11"/>
        <v>155.85000000000002</v>
      </c>
      <c r="L57" s="15">
        <f t="shared" si="12"/>
        <v>1402.65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1402.65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/>
      <c r="AM57" s="15">
        <f t="shared" si="15"/>
        <v>1402.65</v>
      </c>
      <c r="AN57" s="15">
        <f t="shared" si="14"/>
        <v>155.84999999999991</v>
      </c>
      <c r="AO57" s="57" t="s">
        <v>1116</v>
      </c>
      <c r="AP57" s="59" t="s">
        <v>1274</v>
      </c>
      <c r="AR57" s="61">
        <f t="shared" si="4"/>
        <v>0</v>
      </c>
    </row>
    <row r="58" spans="1:44" s="60" customFormat="1" ht="50.1" customHeight="1">
      <c r="A58" s="153" t="s">
        <v>722</v>
      </c>
      <c r="B58" s="130" t="s">
        <v>705</v>
      </c>
      <c r="C58" s="14" t="s">
        <v>868</v>
      </c>
      <c r="D58" s="131" t="s">
        <v>706</v>
      </c>
      <c r="E58" s="135" t="s">
        <v>723</v>
      </c>
      <c r="F58" s="154" t="s">
        <v>707</v>
      </c>
      <c r="G58" s="14" t="s">
        <v>868</v>
      </c>
      <c r="H58" s="56" t="s">
        <v>1245</v>
      </c>
      <c r="I58" s="138">
        <v>40909</v>
      </c>
      <c r="J58" s="132">
        <v>1558.5</v>
      </c>
      <c r="K58" s="15">
        <f t="shared" si="11"/>
        <v>155.85000000000002</v>
      </c>
      <c r="L58" s="15">
        <f t="shared" si="12"/>
        <v>1402.65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1402.65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/>
      <c r="AM58" s="15">
        <f t="shared" si="15"/>
        <v>1402.65</v>
      </c>
      <c r="AN58" s="15">
        <f t="shared" si="14"/>
        <v>155.84999999999991</v>
      </c>
      <c r="AO58" s="57" t="s">
        <v>1116</v>
      </c>
      <c r="AP58" s="59" t="s">
        <v>1274</v>
      </c>
      <c r="AR58" s="61">
        <f t="shared" si="4"/>
        <v>0</v>
      </c>
    </row>
    <row r="59" spans="1:44" s="60" customFormat="1" ht="50.1" customHeight="1">
      <c r="A59" s="153" t="s">
        <v>724</v>
      </c>
      <c r="B59" s="130" t="s">
        <v>705</v>
      </c>
      <c r="C59" s="14" t="s">
        <v>868</v>
      </c>
      <c r="D59" s="131" t="s">
        <v>706</v>
      </c>
      <c r="E59" s="135" t="s">
        <v>725</v>
      </c>
      <c r="F59" s="154" t="s">
        <v>707</v>
      </c>
      <c r="G59" s="14" t="s">
        <v>868</v>
      </c>
      <c r="H59" s="56" t="s">
        <v>1245</v>
      </c>
      <c r="I59" s="138">
        <v>40909</v>
      </c>
      <c r="J59" s="132">
        <v>1558.5</v>
      </c>
      <c r="K59" s="15">
        <f t="shared" si="11"/>
        <v>155.85000000000002</v>
      </c>
      <c r="L59" s="15">
        <f t="shared" si="12"/>
        <v>1402.65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1402.65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/>
      <c r="AM59" s="15">
        <f t="shared" si="15"/>
        <v>1402.65</v>
      </c>
      <c r="AN59" s="15">
        <f t="shared" si="14"/>
        <v>155.84999999999991</v>
      </c>
      <c r="AO59" s="57" t="s">
        <v>1116</v>
      </c>
      <c r="AP59" s="59" t="s">
        <v>1274</v>
      </c>
      <c r="AR59" s="61">
        <f t="shared" si="4"/>
        <v>0</v>
      </c>
    </row>
    <row r="60" spans="1:44" s="60" customFormat="1" ht="50.1" customHeight="1">
      <c r="A60" s="153" t="s">
        <v>726</v>
      </c>
      <c r="B60" s="130" t="s">
        <v>705</v>
      </c>
      <c r="C60" s="14" t="s">
        <v>868</v>
      </c>
      <c r="D60" s="131" t="s">
        <v>706</v>
      </c>
      <c r="E60" s="135" t="s">
        <v>727</v>
      </c>
      <c r="F60" s="154" t="s">
        <v>707</v>
      </c>
      <c r="G60" s="14" t="s">
        <v>868</v>
      </c>
      <c r="H60" s="56" t="s">
        <v>1245</v>
      </c>
      <c r="I60" s="138">
        <v>40909</v>
      </c>
      <c r="J60" s="132">
        <v>1558.5</v>
      </c>
      <c r="K60" s="15">
        <f t="shared" si="11"/>
        <v>155.85000000000002</v>
      </c>
      <c r="L60" s="15">
        <f t="shared" si="12"/>
        <v>1402.65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1402.65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/>
      <c r="AM60" s="15">
        <f t="shared" si="15"/>
        <v>1402.65</v>
      </c>
      <c r="AN60" s="15">
        <f t="shared" si="14"/>
        <v>155.84999999999991</v>
      </c>
      <c r="AO60" s="57" t="s">
        <v>1116</v>
      </c>
      <c r="AP60" s="59" t="s">
        <v>1274</v>
      </c>
      <c r="AR60" s="61">
        <f t="shared" si="4"/>
        <v>0</v>
      </c>
    </row>
    <row r="61" spans="1:44" s="60" customFormat="1" ht="50.1" customHeight="1">
      <c r="A61" s="153" t="s">
        <v>728</v>
      </c>
      <c r="B61" s="130" t="s">
        <v>705</v>
      </c>
      <c r="C61" s="14" t="s">
        <v>868</v>
      </c>
      <c r="D61" s="131" t="s">
        <v>706</v>
      </c>
      <c r="E61" s="135" t="s">
        <v>729</v>
      </c>
      <c r="F61" s="154" t="s">
        <v>707</v>
      </c>
      <c r="G61" s="14" t="s">
        <v>868</v>
      </c>
      <c r="H61" s="56" t="s">
        <v>1245</v>
      </c>
      <c r="I61" s="138">
        <v>40909</v>
      </c>
      <c r="J61" s="132">
        <v>1558.5</v>
      </c>
      <c r="K61" s="15">
        <f t="shared" si="11"/>
        <v>155.85000000000002</v>
      </c>
      <c r="L61" s="15">
        <f t="shared" si="12"/>
        <v>1402.65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1402.65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/>
      <c r="AM61" s="15">
        <f t="shared" si="15"/>
        <v>1402.65</v>
      </c>
      <c r="AN61" s="15">
        <f t="shared" si="14"/>
        <v>155.84999999999991</v>
      </c>
      <c r="AO61" s="57" t="s">
        <v>1116</v>
      </c>
      <c r="AP61" s="59" t="s">
        <v>1274</v>
      </c>
      <c r="AR61" s="61">
        <f t="shared" si="4"/>
        <v>0</v>
      </c>
    </row>
    <row r="62" spans="1:44" s="60" customFormat="1" ht="50.1" customHeight="1">
      <c r="A62" s="153" t="s">
        <v>730</v>
      </c>
      <c r="B62" s="130" t="s">
        <v>705</v>
      </c>
      <c r="C62" s="14" t="s">
        <v>868</v>
      </c>
      <c r="D62" s="131" t="s">
        <v>706</v>
      </c>
      <c r="E62" s="135" t="s">
        <v>731</v>
      </c>
      <c r="F62" s="154" t="s">
        <v>707</v>
      </c>
      <c r="G62" s="14" t="s">
        <v>868</v>
      </c>
      <c r="H62" s="56" t="s">
        <v>1245</v>
      </c>
      <c r="I62" s="138">
        <v>40909</v>
      </c>
      <c r="J62" s="132">
        <v>1558.5</v>
      </c>
      <c r="K62" s="15">
        <f t="shared" si="11"/>
        <v>155.85000000000002</v>
      </c>
      <c r="L62" s="15">
        <f t="shared" si="12"/>
        <v>1402.65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1402.65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/>
      <c r="AM62" s="15">
        <f t="shared" si="15"/>
        <v>1402.65</v>
      </c>
      <c r="AN62" s="15">
        <f t="shared" si="14"/>
        <v>155.84999999999991</v>
      </c>
      <c r="AO62" s="57" t="s">
        <v>1116</v>
      </c>
      <c r="AP62" s="59" t="s">
        <v>1274</v>
      </c>
      <c r="AR62" s="61">
        <f t="shared" si="4"/>
        <v>0</v>
      </c>
    </row>
    <row r="63" spans="1:44" s="60" customFormat="1" ht="50.1" customHeight="1">
      <c r="A63" s="153" t="s">
        <v>732</v>
      </c>
      <c r="B63" s="130" t="s">
        <v>705</v>
      </c>
      <c r="C63" s="14" t="s">
        <v>868</v>
      </c>
      <c r="D63" s="131" t="s">
        <v>706</v>
      </c>
      <c r="E63" s="135" t="s">
        <v>733</v>
      </c>
      <c r="F63" s="154" t="s">
        <v>707</v>
      </c>
      <c r="G63" s="14" t="s">
        <v>868</v>
      </c>
      <c r="H63" s="56" t="s">
        <v>1245</v>
      </c>
      <c r="I63" s="138">
        <v>40909</v>
      </c>
      <c r="J63" s="132">
        <v>1558.5</v>
      </c>
      <c r="K63" s="15">
        <f t="shared" si="11"/>
        <v>155.85000000000002</v>
      </c>
      <c r="L63" s="15">
        <f t="shared" si="12"/>
        <v>1402.65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1402.65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/>
      <c r="AM63" s="15">
        <f t="shared" si="15"/>
        <v>1402.65</v>
      </c>
      <c r="AN63" s="15">
        <f t="shared" si="14"/>
        <v>155.84999999999991</v>
      </c>
      <c r="AO63" s="57" t="s">
        <v>1116</v>
      </c>
      <c r="AP63" s="59" t="s">
        <v>1274</v>
      </c>
      <c r="AR63" s="61">
        <f t="shared" si="4"/>
        <v>0</v>
      </c>
    </row>
    <row r="64" spans="1:44" s="60" customFormat="1" ht="50.1" customHeight="1">
      <c r="A64" s="153" t="s">
        <v>734</v>
      </c>
      <c r="B64" s="130" t="s">
        <v>705</v>
      </c>
      <c r="C64" s="14" t="s">
        <v>868</v>
      </c>
      <c r="D64" s="131" t="s">
        <v>706</v>
      </c>
      <c r="E64" s="135" t="s">
        <v>735</v>
      </c>
      <c r="F64" s="154" t="s">
        <v>707</v>
      </c>
      <c r="G64" s="14" t="s">
        <v>868</v>
      </c>
      <c r="H64" s="56" t="s">
        <v>1245</v>
      </c>
      <c r="I64" s="138">
        <v>40909</v>
      </c>
      <c r="J64" s="132">
        <v>1558.5</v>
      </c>
      <c r="K64" s="15">
        <f t="shared" si="11"/>
        <v>155.85000000000002</v>
      </c>
      <c r="L64" s="15">
        <f t="shared" si="12"/>
        <v>1402.65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1402.65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/>
      <c r="AM64" s="15">
        <f t="shared" si="15"/>
        <v>1402.65</v>
      </c>
      <c r="AN64" s="15">
        <f t="shared" si="14"/>
        <v>155.84999999999991</v>
      </c>
      <c r="AO64" s="57" t="s">
        <v>1116</v>
      </c>
      <c r="AP64" s="59" t="s">
        <v>1274</v>
      </c>
      <c r="AR64" s="61">
        <f t="shared" si="4"/>
        <v>0</v>
      </c>
    </row>
    <row r="65" spans="1:44" s="60" customFormat="1" ht="50.1" customHeight="1">
      <c r="A65" s="153" t="s">
        <v>736</v>
      </c>
      <c r="B65" s="130" t="s">
        <v>705</v>
      </c>
      <c r="C65" s="14" t="s">
        <v>868</v>
      </c>
      <c r="D65" s="131" t="s">
        <v>706</v>
      </c>
      <c r="E65" s="135" t="s">
        <v>715</v>
      </c>
      <c r="F65" s="154" t="s">
        <v>707</v>
      </c>
      <c r="G65" s="14" t="s">
        <v>868</v>
      </c>
      <c r="H65" s="56" t="s">
        <v>1245</v>
      </c>
      <c r="I65" s="138">
        <v>40909</v>
      </c>
      <c r="J65" s="132">
        <v>1558.5</v>
      </c>
      <c r="K65" s="15">
        <f t="shared" si="11"/>
        <v>155.85000000000002</v>
      </c>
      <c r="L65" s="15">
        <f t="shared" si="12"/>
        <v>1402.65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1402.65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/>
      <c r="AM65" s="15">
        <f t="shared" si="15"/>
        <v>1402.65</v>
      </c>
      <c r="AN65" s="15">
        <f t="shared" si="14"/>
        <v>155.84999999999991</v>
      </c>
      <c r="AO65" s="57" t="s">
        <v>1116</v>
      </c>
      <c r="AP65" s="59" t="s">
        <v>1274</v>
      </c>
      <c r="AR65" s="61">
        <f t="shared" si="4"/>
        <v>0</v>
      </c>
    </row>
    <row r="66" spans="1:44" s="60" customFormat="1" ht="50.1" customHeight="1">
      <c r="A66" s="129" t="s">
        <v>737</v>
      </c>
      <c r="B66" s="130" t="s">
        <v>705</v>
      </c>
      <c r="C66" s="14" t="s">
        <v>868</v>
      </c>
      <c r="D66" s="131" t="s">
        <v>706</v>
      </c>
      <c r="E66" s="135" t="s">
        <v>738</v>
      </c>
      <c r="F66" s="154" t="s">
        <v>707</v>
      </c>
      <c r="G66" s="14" t="s">
        <v>868</v>
      </c>
      <c r="H66" s="56" t="s">
        <v>1245</v>
      </c>
      <c r="I66" s="138">
        <v>40909</v>
      </c>
      <c r="J66" s="132">
        <v>1558.5</v>
      </c>
      <c r="K66" s="15">
        <f t="shared" ref="K66:K120" si="16">+J66*0.1</f>
        <v>155.85000000000002</v>
      </c>
      <c r="L66" s="15">
        <f t="shared" ref="L66:L120" si="17">+J66-K66</f>
        <v>1402.65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1402.65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/>
      <c r="AM66" s="15">
        <f t="shared" si="15"/>
        <v>1402.65</v>
      </c>
      <c r="AN66" s="15">
        <f t="shared" si="14"/>
        <v>155.84999999999991</v>
      </c>
      <c r="AO66" s="57" t="s">
        <v>1116</v>
      </c>
      <c r="AP66" s="59" t="s">
        <v>1274</v>
      </c>
      <c r="AR66" s="61">
        <f t="shared" si="4"/>
        <v>0</v>
      </c>
    </row>
    <row r="67" spans="1:44" s="60" customFormat="1" ht="50.1" customHeight="1">
      <c r="A67" s="153" t="s">
        <v>739</v>
      </c>
      <c r="B67" s="130" t="s">
        <v>705</v>
      </c>
      <c r="C67" s="14" t="s">
        <v>868</v>
      </c>
      <c r="D67" s="131" t="s">
        <v>706</v>
      </c>
      <c r="E67" s="135">
        <v>52050041</v>
      </c>
      <c r="F67" s="154" t="s">
        <v>707</v>
      </c>
      <c r="G67" s="14" t="s">
        <v>868</v>
      </c>
      <c r="H67" s="56" t="s">
        <v>1245</v>
      </c>
      <c r="I67" s="138">
        <v>40909</v>
      </c>
      <c r="J67" s="132">
        <v>1558.5</v>
      </c>
      <c r="K67" s="15">
        <f t="shared" si="16"/>
        <v>155.85000000000002</v>
      </c>
      <c r="L67" s="15">
        <f t="shared" si="17"/>
        <v>1402.65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1402.65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/>
      <c r="AM67" s="15">
        <f t="shared" si="15"/>
        <v>1402.65</v>
      </c>
      <c r="AN67" s="15">
        <f t="shared" si="14"/>
        <v>155.84999999999991</v>
      </c>
      <c r="AO67" s="57" t="s">
        <v>1116</v>
      </c>
      <c r="AP67" s="59" t="s">
        <v>1274</v>
      </c>
      <c r="AR67" s="61">
        <f t="shared" si="4"/>
        <v>0</v>
      </c>
    </row>
    <row r="68" spans="1:44" s="60" customFormat="1" ht="50.1" customHeight="1">
      <c r="A68" s="153" t="s">
        <v>740</v>
      </c>
      <c r="B68" s="130" t="s">
        <v>705</v>
      </c>
      <c r="C68" s="14" t="s">
        <v>868</v>
      </c>
      <c r="D68" s="131" t="s">
        <v>706</v>
      </c>
      <c r="E68" s="135" t="s">
        <v>741</v>
      </c>
      <c r="F68" s="154" t="s">
        <v>707</v>
      </c>
      <c r="G68" s="14" t="s">
        <v>868</v>
      </c>
      <c r="H68" s="56" t="s">
        <v>1245</v>
      </c>
      <c r="I68" s="138">
        <v>40909</v>
      </c>
      <c r="J68" s="132">
        <v>1558.5</v>
      </c>
      <c r="K68" s="15">
        <f t="shared" si="16"/>
        <v>155.85000000000002</v>
      </c>
      <c r="L68" s="15">
        <f t="shared" si="17"/>
        <v>1402.65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1402.65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/>
      <c r="AM68" s="15">
        <f t="shared" si="15"/>
        <v>1402.65</v>
      </c>
      <c r="AN68" s="15">
        <f t="shared" si="14"/>
        <v>155.84999999999991</v>
      </c>
      <c r="AO68" s="57" t="s">
        <v>1116</v>
      </c>
      <c r="AP68" s="59" t="s">
        <v>1274</v>
      </c>
      <c r="AR68" s="61">
        <f t="shared" si="4"/>
        <v>0</v>
      </c>
    </row>
    <row r="69" spans="1:44" s="60" customFormat="1" ht="50.1" customHeight="1">
      <c r="A69" s="129" t="s">
        <v>742</v>
      </c>
      <c r="B69" s="130" t="s">
        <v>705</v>
      </c>
      <c r="C69" s="14" t="s">
        <v>868</v>
      </c>
      <c r="D69" s="131" t="s">
        <v>706</v>
      </c>
      <c r="E69" s="135" t="s">
        <v>743</v>
      </c>
      <c r="F69" s="136" t="s">
        <v>707</v>
      </c>
      <c r="G69" s="14" t="s">
        <v>868</v>
      </c>
      <c r="H69" s="56" t="s">
        <v>1245</v>
      </c>
      <c r="I69" s="138">
        <v>40909</v>
      </c>
      <c r="J69" s="132">
        <v>1558.5</v>
      </c>
      <c r="K69" s="15">
        <f t="shared" si="16"/>
        <v>155.85000000000002</v>
      </c>
      <c r="L69" s="15">
        <f t="shared" si="17"/>
        <v>1402.65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1402.65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/>
      <c r="AM69" s="15">
        <f t="shared" si="15"/>
        <v>1402.65</v>
      </c>
      <c r="AN69" s="15">
        <f t="shared" si="14"/>
        <v>155.84999999999991</v>
      </c>
      <c r="AO69" s="57" t="s">
        <v>1116</v>
      </c>
      <c r="AP69" s="99" t="s">
        <v>1376</v>
      </c>
      <c r="AR69" s="61">
        <f t="shared" si="4"/>
        <v>0</v>
      </c>
    </row>
    <row r="70" spans="1:44" s="60" customFormat="1" ht="50.1" customHeight="1">
      <c r="A70" s="153" t="s">
        <v>744</v>
      </c>
      <c r="B70" s="130" t="s">
        <v>705</v>
      </c>
      <c r="C70" s="14" t="s">
        <v>868</v>
      </c>
      <c r="D70" s="131" t="s">
        <v>706</v>
      </c>
      <c r="E70" s="135" t="s">
        <v>745</v>
      </c>
      <c r="F70" s="154" t="s">
        <v>707</v>
      </c>
      <c r="G70" s="14" t="s">
        <v>868</v>
      </c>
      <c r="H70" s="56" t="s">
        <v>1245</v>
      </c>
      <c r="I70" s="138">
        <v>40909</v>
      </c>
      <c r="J70" s="132">
        <v>1558.5</v>
      </c>
      <c r="K70" s="15">
        <f t="shared" si="16"/>
        <v>155.85000000000002</v>
      </c>
      <c r="L70" s="15">
        <f t="shared" si="17"/>
        <v>1402.65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1402.65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/>
      <c r="AM70" s="15">
        <f t="shared" si="15"/>
        <v>1402.65</v>
      </c>
      <c r="AN70" s="15">
        <f t="shared" si="14"/>
        <v>155.84999999999991</v>
      </c>
      <c r="AO70" s="57" t="s">
        <v>1116</v>
      </c>
      <c r="AP70" s="59" t="s">
        <v>1274</v>
      </c>
      <c r="AR70" s="61">
        <f t="shared" si="4"/>
        <v>0</v>
      </c>
    </row>
    <row r="71" spans="1:44" s="60" customFormat="1" ht="50.1" customHeight="1">
      <c r="A71" s="153" t="s">
        <v>746</v>
      </c>
      <c r="B71" s="130" t="s">
        <v>705</v>
      </c>
      <c r="C71" s="14" t="s">
        <v>868</v>
      </c>
      <c r="D71" s="131" t="s">
        <v>706</v>
      </c>
      <c r="E71" s="135" t="s">
        <v>747</v>
      </c>
      <c r="F71" s="154" t="s">
        <v>707</v>
      </c>
      <c r="G71" s="14" t="s">
        <v>868</v>
      </c>
      <c r="H71" s="56" t="s">
        <v>1245</v>
      </c>
      <c r="I71" s="138">
        <v>40909</v>
      </c>
      <c r="J71" s="132">
        <v>1558.5</v>
      </c>
      <c r="K71" s="15">
        <f t="shared" si="16"/>
        <v>155.85000000000002</v>
      </c>
      <c r="L71" s="15">
        <f t="shared" si="17"/>
        <v>1402.65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1402.65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/>
      <c r="AM71" s="15">
        <f t="shared" si="15"/>
        <v>1402.65</v>
      </c>
      <c r="AN71" s="15">
        <f t="shared" si="14"/>
        <v>155.84999999999991</v>
      </c>
      <c r="AO71" s="57" t="s">
        <v>1116</v>
      </c>
      <c r="AP71" s="59" t="s">
        <v>1274</v>
      </c>
      <c r="AR71" s="61">
        <f t="shared" si="4"/>
        <v>0</v>
      </c>
    </row>
    <row r="72" spans="1:44" s="60" customFormat="1" ht="50.1" customHeight="1">
      <c r="A72" s="129" t="s">
        <v>748</v>
      </c>
      <c r="B72" s="130" t="s">
        <v>705</v>
      </c>
      <c r="C72" s="14" t="s">
        <v>868</v>
      </c>
      <c r="D72" s="131" t="s">
        <v>706</v>
      </c>
      <c r="E72" s="135" t="s">
        <v>749</v>
      </c>
      <c r="F72" s="136" t="s">
        <v>707</v>
      </c>
      <c r="G72" s="14" t="s">
        <v>868</v>
      </c>
      <c r="H72" s="56" t="s">
        <v>1245</v>
      </c>
      <c r="I72" s="138">
        <v>40909</v>
      </c>
      <c r="J72" s="132">
        <v>1558.5</v>
      </c>
      <c r="K72" s="15">
        <f t="shared" si="16"/>
        <v>155.85000000000002</v>
      </c>
      <c r="L72" s="15">
        <f t="shared" si="17"/>
        <v>1402.65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1402.65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/>
      <c r="AM72" s="15">
        <f t="shared" si="15"/>
        <v>1402.65</v>
      </c>
      <c r="AN72" s="15">
        <f t="shared" si="14"/>
        <v>155.84999999999991</v>
      </c>
      <c r="AO72" s="57" t="s">
        <v>1116</v>
      </c>
      <c r="AP72" s="59" t="s">
        <v>1274</v>
      </c>
      <c r="AR72" s="61">
        <f t="shared" si="4"/>
        <v>0</v>
      </c>
    </row>
    <row r="73" spans="1:44" s="60" customFormat="1" ht="50.1" customHeight="1">
      <c r="A73" s="125" t="s">
        <v>887</v>
      </c>
      <c r="B73" s="152" t="s">
        <v>892</v>
      </c>
      <c r="C73" s="14" t="s">
        <v>868</v>
      </c>
      <c r="D73" s="56" t="s">
        <v>893</v>
      </c>
      <c r="E73" s="152" t="s">
        <v>497</v>
      </c>
      <c r="F73" s="152" t="s">
        <v>392</v>
      </c>
      <c r="G73" s="152" t="s">
        <v>868</v>
      </c>
      <c r="H73" s="152" t="s">
        <v>18</v>
      </c>
      <c r="I73" s="138">
        <v>40909</v>
      </c>
      <c r="J73" s="15">
        <v>1603</v>
      </c>
      <c r="K73" s="15">
        <f t="shared" si="16"/>
        <v>160.30000000000001</v>
      </c>
      <c r="L73" s="15">
        <f t="shared" si="17"/>
        <v>1442.7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f>+J73-K73</f>
        <v>1442.7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/>
      <c r="AM73" s="15">
        <f t="shared" si="15"/>
        <v>1442.7</v>
      </c>
      <c r="AN73" s="15">
        <f t="shared" si="14"/>
        <v>160.29999999999995</v>
      </c>
      <c r="AO73" s="57" t="s">
        <v>119</v>
      </c>
      <c r="AP73" s="59" t="s">
        <v>155</v>
      </c>
      <c r="AR73" s="61">
        <f t="shared" si="4"/>
        <v>0</v>
      </c>
    </row>
    <row r="74" spans="1:44" s="60" customFormat="1" ht="50.1" customHeight="1">
      <c r="A74" s="125" t="s">
        <v>888</v>
      </c>
      <c r="B74" s="152" t="s">
        <v>892</v>
      </c>
      <c r="C74" s="14" t="s">
        <v>868</v>
      </c>
      <c r="D74" s="56" t="s">
        <v>893</v>
      </c>
      <c r="E74" s="152" t="s">
        <v>497</v>
      </c>
      <c r="F74" s="152" t="s">
        <v>392</v>
      </c>
      <c r="G74" s="152" t="s">
        <v>868</v>
      </c>
      <c r="H74" s="152" t="s">
        <v>18</v>
      </c>
      <c r="I74" s="138">
        <v>40909</v>
      </c>
      <c r="J74" s="15">
        <v>994</v>
      </c>
      <c r="K74" s="15">
        <f t="shared" si="16"/>
        <v>99.4</v>
      </c>
      <c r="L74" s="15">
        <f t="shared" si="17"/>
        <v>894.6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f>+J74-K74</f>
        <v>894.6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/>
      <c r="AM74" s="15">
        <f t="shared" si="15"/>
        <v>894.6</v>
      </c>
      <c r="AN74" s="15">
        <f t="shared" si="14"/>
        <v>99.399999999999977</v>
      </c>
      <c r="AO74" s="57" t="s">
        <v>119</v>
      </c>
      <c r="AP74" s="59" t="s">
        <v>1365</v>
      </c>
      <c r="AR74" s="61">
        <f t="shared" si="4"/>
        <v>0</v>
      </c>
    </row>
    <row r="75" spans="1:44" s="60" customFormat="1" ht="50.1" customHeight="1">
      <c r="A75" s="125" t="s">
        <v>889</v>
      </c>
      <c r="B75" s="152" t="s">
        <v>892</v>
      </c>
      <c r="C75" s="14" t="s">
        <v>868</v>
      </c>
      <c r="D75" s="56" t="s">
        <v>893</v>
      </c>
      <c r="E75" s="152" t="s">
        <v>497</v>
      </c>
      <c r="F75" s="152" t="s">
        <v>392</v>
      </c>
      <c r="G75" s="152" t="s">
        <v>868</v>
      </c>
      <c r="H75" s="152" t="s">
        <v>18</v>
      </c>
      <c r="I75" s="138">
        <v>40909</v>
      </c>
      <c r="J75" s="15">
        <v>994</v>
      </c>
      <c r="K75" s="15">
        <f t="shared" si="16"/>
        <v>99.4</v>
      </c>
      <c r="L75" s="15">
        <f t="shared" si="17"/>
        <v>894.6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f>+J75-K75</f>
        <v>894.6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/>
      <c r="AM75" s="15">
        <f t="shared" si="15"/>
        <v>894.6</v>
      </c>
      <c r="AN75" s="15">
        <f t="shared" si="14"/>
        <v>99.399999999999977</v>
      </c>
      <c r="AO75" s="57" t="s">
        <v>119</v>
      </c>
      <c r="AP75" s="59" t="s">
        <v>1365</v>
      </c>
      <c r="AR75" s="61">
        <f t="shared" si="4"/>
        <v>0</v>
      </c>
    </row>
    <row r="76" spans="1:44" s="60" customFormat="1" ht="50.1" customHeight="1">
      <c r="A76" s="125" t="s">
        <v>890</v>
      </c>
      <c r="B76" s="152" t="s">
        <v>892</v>
      </c>
      <c r="C76" s="14" t="s">
        <v>868</v>
      </c>
      <c r="D76" s="56" t="s">
        <v>893</v>
      </c>
      <c r="E76" s="152" t="s">
        <v>497</v>
      </c>
      <c r="F76" s="152" t="s">
        <v>392</v>
      </c>
      <c r="G76" s="152" t="s">
        <v>868</v>
      </c>
      <c r="H76" s="152" t="s">
        <v>18</v>
      </c>
      <c r="I76" s="138">
        <v>40909</v>
      </c>
      <c r="J76" s="15">
        <v>994</v>
      </c>
      <c r="K76" s="15">
        <f t="shared" si="16"/>
        <v>99.4</v>
      </c>
      <c r="L76" s="15">
        <f t="shared" si="17"/>
        <v>894.6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f>+J76-K76</f>
        <v>894.6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/>
      <c r="AM76" s="15">
        <f t="shared" si="15"/>
        <v>894.6</v>
      </c>
      <c r="AN76" s="15">
        <f t="shared" si="14"/>
        <v>99.399999999999977</v>
      </c>
      <c r="AO76" s="57" t="s">
        <v>119</v>
      </c>
      <c r="AP76" s="59" t="s">
        <v>1365</v>
      </c>
      <c r="AR76" s="61">
        <f t="shared" ref="AR76:AR147" si="18">L76-AM76</f>
        <v>0</v>
      </c>
    </row>
    <row r="77" spans="1:44" s="60" customFormat="1" ht="50.1" customHeight="1">
      <c r="A77" s="125" t="s">
        <v>891</v>
      </c>
      <c r="B77" s="152" t="s">
        <v>892</v>
      </c>
      <c r="C77" s="14" t="s">
        <v>868</v>
      </c>
      <c r="D77" s="56" t="s">
        <v>893</v>
      </c>
      <c r="E77" s="152" t="s">
        <v>497</v>
      </c>
      <c r="F77" s="152" t="s">
        <v>392</v>
      </c>
      <c r="G77" s="152" t="s">
        <v>868</v>
      </c>
      <c r="H77" s="152" t="s">
        <v>18</v>
      </c>
      <c r="I77" s="138">
        <v>40909</v>
      </c>
      <c r="J77" s="15">
        <v>994</v>
      </c>
      <c r="K77" s="15">
        <f t="shared" si="16"/>
        <v>99.4</v>
      </c>
      <c r="L77" s="15">
        <f t="shared" si="17"/>
        <v>894.6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f>+J77-K77</f>
        <v>894.6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/>
      <c r="AM77" s="15">
        <f t="shared" si="15"/>
        <v>894.6</v>
      </c>
      <c r="AN77" s="15">
        <f t="shared" si="14"/>
        <v>99.399999999999977</v>
      </c>
      <c r="AO77" s="57" t="s">
        <v>119</v>
      </c>
      <c r="AP77" s="59" t="s">
        <v>1365</v>
      </c>
      <c r="AR77" s="61">
        <f t="shared" si="18"/>
        <v>0</v>
      </c>
    </row>
    <row r="78" spans="1:44" s="60" customFormat="1" ht="50.1" customHeight="1">
      <c r="A78" s="155" t="s">
        <v>1020</v>
      </c>
      <c r="B78" s="130" t="s">
        <v>1093</v>
      </c>
      <c r="C78" s="14" t="s">
        <v>868</v>
      </c>
      <c r="D78" s="131" t="s">
        <v>706</v>
      </c>
      <c r="E78" s="135" t="s">
        <v>430</v>
      </c>
      <c r="F78" s="136" t="s">
        <v>406</v>
      </c>
      <c r="G78" s="14" t="s">
        <v>868</v>
      </c>
      <c r="H78" s="56" t="s">
        <v>1245</v>
      </c>
      <c r="I78" s="138">
        <v>40909</v>
      </c>
      <c r="J78" s="132">
        <v>762.11</v>
      </c>
      <c r="K78" s="15">
        <f t="shared" si="16"/>
        <v>76.210999999999999</v>
      </c>
      <c r="L78" s="15">
        <f t="shared" si="17"/>
        <v>685.899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685.9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/>
      <c r="AM78" s="15">
        <f t="shared" si="15"/>
        <v>685.9</v>
      </c>
      <c r="AN78" s="15">
        <f t="shared" si="14"/>
        <v>76.210000000000036</v>
      </c>
      <c r="AO78" s="57" t="s">
        <v>119</v>
      </c>
      <c r="AP78" s="59" t="s">
        <v>1365</v>
      </c>
      <c r="AR78" s="61">
        <f t="shared" si="18"/>
        <v>-9.9999999997635314E-4</v>
      </c>
    </row>
    <row r="79" spans="1:44" s="60" customFormat="1" ht="50.1" customHeight="1">
      <c r="A79" s="125" t="s">
        <v>873</v>
      </c>
      <c r="B79" s="152" t="s">
        <v>867</v>
      </c>
      <c r="C79" s="14" t="s">
        <v>868</v>
      </c>
      <c r="D79" s="56" t="s">
        <v>90</v>
      </c>
      <c r="E79" s="152" t="s">
        <v>871</v>
      </c>
      <c r="F79" s="152" t="s">
        <v>870</v>
      </c>
      <c r="G79" s="152" t="s">
        <v>868</v>
      </c>
      <c r="H79" s="152" t="s">
        <v>10</v>
      </c>
      <c r="I79" s="138">
        <v>40909</v>
      </c>
      <c r="J79" s="15">
        <v>1155</v>
      </c>
      <c r="K79" s="15">
        <f t="shared" si="16"/>
        <v>115.5</v>
      </c>
      <c r="L79" s="15">
        <f t="shared" si="17"/>
        <v>1039.5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f t="shared" ref="AA79:AA83" si="19">+J79-K79</f>
        <v>1039.5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/>
      <c r="AM79" s="15">
        <f t="shared" si="15"/>
        <v>1039.5</v>
      </c>
      <c r="AN79" s="15">
        <f t="shared" si="14"/>
        <v>115.5</v>
      </c>
      <c r="AO79" s="57" t="s">
        <v>119</v>
      </c>
      <c r="AP79" s="59" t="s">
        <v>155</v>
      </c>
      <c r="AR79" s="61">
        <f t="shared" si="18"/>
        <v>0</v>
      </c>
    </row>
    <row r="80" spans="1:44" s="60" customFormat="1" ht="50.1" customHeight="1">
      <c r="A80" s="125" t="s">
        <v>874</v>
      </c>
      <c r="B80" s="152" t="s">
        <v>869</v>
      </c>
      <c r="C80" s="14" t="s">
        <v>868</v>
      </c>
      <c r="D80" s="56" t="s">
        <v>90</v>
      </c>
      <c r="E80" s="152" t="s">
        <v>872</v>
      </c>
      <c r="F80" s="152" t="s">
        <v>870</v>
      </c>
      <c r="G80" s="152" t="s">
        <v>868</v>
      </c>
      <c r="H80" s="152" t="s">
        <v>10</v>
      </c>
      <c r="I80" s="138">
        <v>40909</v>
      </c>
      <c r="J80" s="15">
        <v>1155</v>
      </c>
      <c r="K80" s="15">
        <f t="shared" si="16"/>
        <v>115.5</v>
      </c>
      <c r="L80" s="15">
        <f t="shared" si="17"/>
        <v>1039.5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f t="shared" si="19"/>
        <v>1039.5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/>
      <c r="AM80" s="15">
        <f t="shared" si="15"/>
        <v>1039.5</v>
      </c>
      <c r="AN80" s="15">
        <f t="shared" si="14"/>
        <v>115.5</v>
      </c>
      <c r="AO80" s="57" t="s">
        <v>119</v>
      </c>
      <c r="AP80" s="59" t="s">
        <v>155</v>
      </c>
      <c r="AR80" s="61">
        <f t="shared" si="18"/>
        <v>0</v>
      </c>
    </row>
    <row r="81" spans="1:44" s="60" customFormat="1" ht="50.1" customHeight="1">
      <c r="A81" s="125" t="s">
        <v>1021</v>
      </c>
      <c r="B81" s="152" t="s">
        <v>1092</v>
      </c>
      <c r="C81" s="14" t="s">
        <v>868</v>
      </c>
      <c r="D81" s="56" t="s">
        <v>90</v>
      </c>
      <c r="E81" s="152" t="s">
        <v>878</v>
      </c>
      <c r="F81" s="152" t="s">
        <v>877</v>
      </c>
      <c r="G81" s="152" t="s">
        <v>868</v>
      </c>
      <c r="H81" s="152" t="s">
        <v>102</v>
      </c>
      <c r="I81" s="138">
        <v>40909</v>
      </c>
      <c r="J81" s="15">
        <v>1481.16</v>
      </c>
      <c r="K81" s="15">
        <f t="shared" si="16"/>
        <v>148.11600000000001</v>
      </c>
      <c r="L81" s="15">
        <f t="shared" si="17"/>
        <v>1333.0440000000001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f t="shared" si="19"/>
        <v>1333.0440000000001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/>
      <c r="AM81" s="15">
        <f t="shared" si="15"/>
        <v>1333.0440000000001</v>
      </c>
      <c r="AN81" s="15">
        <f t="shared" si="14"/>
        <v>148.11599999999999</v>
      </c>
      <c r="AO81" s="57" t="s">
        <v>119</v>
      </c>
      <c r="AP81" s="59" t="s">
        <v>155</v>
      </c>
      <c r="AR81" s="61">
        <f t="shared" si="18"/>
        <v>0</v>
      </c>
    </row>
    <row r="82" spans="1:44" s="60" customFormat="1" ht="50.1" customHeight="1">
      <c r="A82" s="125" t="s">
        <v>876</v>
      </c>
      <c r="B82" s="152" t="s">
        <v>875</v>
      </c>
      <c r="C82" s="14" t="s">
        <v>868</v>
      </c>
      <c r="D82" s="56" t="s">
        <v>90</v>
      </c>
      <c r="E82" s="152" t="s">
        <v>878</v>
      </c>
      <c r="F82" s="152" t="s">
        <v>877</v>
      </c>
      <c r="G82" s="152" t="s">
        <v>868</v>
      </c>
      <c r="H82" s="152" t="s">
        <v>102</v>
      </c>
      <c r="I82" s="138">
        <v>40909</v>
      </c>
      <c r="J82" s="15">
        <v>1481.16</v>
      </c>
      <c r="K82" s="15">
        <f t="shared" si="16"/>
        <v>148.11600000000001</v>
      </c>
      <c r="L82" s="15">
        <f t="shared" si="17"/>
        <v>1333.0440000000001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f t="shared" si="19"/>
        <v>1333.0440000000001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/>
      <c r="AM82" s="15">
        <f t="shared" si="15"/>
        <v>1333.0440000000001</v>
      </c>
      <c r="AN82" s="15">
        <f t="shared" si="14"/>
        <v>148.11599999999999</v>
      </c>
      <c r="AO82" s="57" t="s">
        <v>119</v>
      </c>
      <c r="AP82" s="59" t="s">
        <v>155</v>
      </c>
      <c r="AR82" s="61">
        <f t="shared" si="18"/>
        <v>0</v>
      </c>
    </row>
    <row r="83" spans="1:44" s="60" customFormat="1" ht="50.1" customHeight="1">
      <c r="A83" s="125" t="s">
        <v>883</v>
      </c>
      <c r="B83" s="152" t="s">
        <v>882</v>
      </c>
      <c r="C83" s="14" t="s">
        <v>868</v>
      </c>
      <c r="D83" s="56" t="s">
        <v>884</v>
      </c>
      <c r="E83" s="152" t="s">
        <v>885</v>
      </c>
      <c r="F83" s="152" t="s">
        <v>886</v>
      </c>
      <c r="G83" s="152" t="s">
        <v>868</v>
      </c>
      <c r="H83" s="152" t="s">
        <v>18</v>
      </c>
      <c r="I83" s="138">
        <v>40909</v>
      </c>
      <c r="J83" s="15">
        <v>6247.72</v>
      </c>
      <c r="K83" s="15">
        <f t="shared" si="16"/>
        <v>624.77200000000005</v>
      </c>
      <c r="L83" s="15">
        <f t="shared" si="17"/>
        <v>5622.9480000000003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f t="shared" si="19"/>
        <v>5622.9480000000003</v>
      </c>
      <c r="AB83" s="15">
        <v>0.08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/>
      <c r="AM83" s="15">
        <f t="shared" si="15"/>
        <v>5623.0280000000002</v>
      </c>
      <c r="AN83" s="15">
        <f t="shared" si="14"/>
        <v>624.69200000000001</v>
      </c>
      <c r="AO83" s="57" t="s">
        <v>119</v>
      </c>
      <c r="AP83" s="59" t="s">
        <v>155</v>
      </c>
      <c r="AR83" s="61">
        <f t="shared" si="18"/>
        <v>-7.999999999992724E-2</v>
      </c>
    </row>
    <row r="84" spans="1:44" s="60" customFormat="1" ht="50.1" customHeight="1">
      <c r="A84" s="125" t="s">
        <v>1643</v>
      </c>
      <c r="B84" s="14" t="s">
        <v>101</v>
      </c>
      <c r="C84" s="14" t="s">
        <v>1646</v>
      </c>
      <c r="D84" s="14" t="s">
        <v>96</v>
      </c>
      <c r="E84" s="14" t="s">
        <v>1644</v>
      </c>
      <c r="F84" s="14" t="s">
        <v>1645</v>
      </c>
      <c r="G84" s="14" t="s">
        <v>1646</v>
      </c>
      <c r="H84" s="156" t="s">
        <v>10</v>
      </c>
      <c r="I84" s="138">
        <v>41297</v>
      </c>
      <c r="J84" s="15">
        <v>1578</v>
      </c>
      <c r="K84" s="15">
        <f t="shared" si="16"/>
        <v>157.80000000000001</v>
      </c>
      <c r="L84" s="15">
        <f t="shared" si="17"/>
        <v>1420.2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284.04000000000002</v>
      </c>
      <c r="AD84" s="15">
        <v>284.04000000000002</v>
      </c>
      <c r="AE84" s="15">
        <v>284.04000000000002</v>
      </c>
      <c r="AF84" s="15">
        <v>0</v>
      </c>
      <c r="AG84" s="15">
        <v>284.04000000000002</v>
      </c>
      <c r="AH84" s="15">
        <v>0</v>
      </c>
      <c r="AI84" s="15">
        <v>284.04000000000002</v>
      </c>
      <c r="AJ84" s="15">
        <v>0</v>
      </c>
      <c r="AK84" s="15">
        <v>0</v>
      </c>
      <c r="AL84" s="15"/>
      <c r="AM84" s="15">
        <f t="shared" si="15"/>
        <v>1420.2</v>
      </c>
      <c r="AN84" s="15">
        <f t="shared" si="14"/>
        <v>157.79999999999995</v>
      </c>
      <c r="AO84" s="57" t="s">
        <v>1275</v>
      </c>
      <c r="AP84" s="59" t="s">
        <v>1848</v>
      </c>
      <c r="AR84" s="61">
        <f t="shared" si="18"/>
        <v>0</v>
      </c>
    </row>
    <row r="85" spans="1:44" s="60" customFormat="1" ht="50.1" customHeight="1">
      <c r="A85" s="137" t="s">
        <v>1647</v>
      </c>
      <c r="B85" s="14" t="s">
        <v>1104</v>
      </c>
      <c r="C85" s="14" t="s">
        <v>1646</v>
      </c>
      <c r="D85" s="14" t="s">
        <v>1648</v>
      </c>
      <c r="E85" s="14" t="s">
        <v>1649</v>
      </c>
      <c r="F85" s="14" t="s">
        <v>1652</v>
      </c>
      <c r="G85" s="14" t="s">
        <v>1646</v>
      </c>
      <c r="H85" s="14" t="s">
        <v>10</v>
      </c>
      <c r="I85" s="138">
        <v>41297</v>
      </c>
      <c r="J85" s="15">
        <v>1695</v>
      </c>
      <c r="K85" s="15">
        <f t="shared" si="16"/>
        <v>169.5</v>
      </c>
      <c r="L85" s="15">
        <f t="shared" si="17"/>
        <v>1525.5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305.10000000000002</v>
      </c>
      <c r="AD85" s="15">
        <v>305.10000000000002</v>
      </c>
      <c r="AE85" s="15">
        <v>305.10000000000002</v>
      </c>
      <c r="AF85" s="15">
        <v>0</v>
      </c>
      <c r="AG85" s="15">
        <v>305.10000000000002</v>
      </c>
      <c r="AH85" s="15">
        <v>0</v>
      </c>
      <c r="AI85" s="15">
        <v>305.10000000000002</v>
      </c>
      <c r="AJ85" s="15">
        <v>0</v>
      </c>
      <c r="AK85" s="15">
        <v>0</v>
      </c>
      <c r="AL85" s="15"/>
      <c r="AM85" s="15">
        <f t="shared" si="15"/>
        <v>1525.5</v>
      </c>
      <c r="AN85" s="15">
        <f t="shared" si="14"/>
        <v>169.5</v>
      </c>
      <c r="AO85" s="57" t="s">
        <v>1941</v>
      </c>
      <c r="AP85" s="59" t="s">
        <v>195</v>
      </c>
      <c r="AR85" s="61">
        <f t="shared" si="18"/>
        <v>0</v>
      </c>
    </row>
    <row r="86" spans="1:44" s="60" customFormat="1" ht="50.1" customHeight="1">
      <c r="A86" s="137" t="s">
        <v>1650</v>
      </c>
      <c r="B86" s="14" t="s">
        <v>1104</v>
      </c>
      <c r="C86" s="14" t="s">
        <v>1646</v>
      </c>
      <c r="D86" s="14" t="s">
        <v>1648</v>
      </c>
      <c r="E86" s="14" t="s">
        <v>1651</v>
      </c>
      <c r="F86" s="14" t="s">
        <v>1652</v>
      </c>
      <c r="G86" s="14" t="s">
        <v>1646</v>
      </c>
      <c r="H86" s="156" t="s">
        <v>10</v>
      </c>
      <c r="I86" s="138">
        <v>41297</v>
      </c>
      <c r="J86" s="15">
        <v>1695</v>
      </c>
      <c r="K86" s="15">
        <f t="shared" si="16"/>
        <v>169.5</v>
      </c>
      <c r="L86" s="15">
        <f t="shared" si="17"/>
        <v>1525.5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305.10000000000002</v>
      </c>
      <c r="AD86" s="15">
        <v>305.10000000000002</v>
      </c>
      <c r="AE86" s="15">
        <v>305.10000000000002</v>
      </c>
      <c r="AF86" s="15">
        <v>0</v>
      </c>
      <c r="AG86" s="15">
        <v>305.10000000000002</v>
      </c>
      <c r="AH86" s="15">
        <v>0</v>
      </c>
      <c r="AI86" s="15">
        <v>305.10000000000002</v>
      </c>
      <c r="AJ86" s="15">
        <v>0</v>
      </c>
      <c r="AK86" s="15">
        <v>0</v>
      </c>
      <c r="AL86" s="15"/>
      <c r="AM86" s="15">
        <f t="shared" si="15"/>
        <v>1525.5</v>
      </c>
      <c r="AN86" s="15">
        <f t="shared" si="14"/>
        <v>169.5</v>
      </c>
      <c r="AO86" s="57" t="s">
        <v>1752</v>
      </c>
      <c r="AP86" s="59" t="s">
        <v>195</v>
      </c>
      <c r="AR86" s="61">
        <f t="shared" si="18"/>
        <v>0</v>
      </c>
    </row>
    <row r="87" spans="1:44" s="60" customFormat="1" ht="50.1" customHeight="1">
      <c r="A87" s="137" t="s">
        <v>1653</v>
      </c>
      <c r="B87" s="14" t="s">
        <v>1104</v>
      </c>
      <c r="C87" s="14" t="s">
        <v>1646</v>
      </c>
      <c r="D87" s="14" t="s">
        <v>1648</v>
      </c>
      <c r="E87" s="14" t="s">
        <v>1654</v>
      </c>
      <c r="F87" s="14" t="s">
        <v>1652</v>
      </c>
      <c r="G87" s="14" t="s">
        <v>1646</v>
      </c>
      <c r="H87" s="156" t="s">
        <v>10</v>
      </c>
      <c r="I87" s="138">
        <v>41297</v>
      </c>
      <c r="J87" s="15">
        <v>1695</v>
      </c>
      <c r="K87" s="15">
        <f t="shared" si="16"/>
        <v>169.5</v>
      </c>
      <c r="L87" s="15">
        <f t="shared" si="17"/>
        <v>1525.5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305.10000000000002</v>
      </c>
      <c r="AD87" s="15">
        <v>305.10000000000002</v>
      </c>
      <c r="AE87" s="15">
        <v>305.10000000000002</v>
      </c>
      <c r="AF87" s="15">
        <v>0</v>
      </c>
      <c r="AG87" s="15">
        <v>305.10000000000002</v>
      </c>
      <c r="AH87" s="15">
        <v>0</v>
      </c>
      <c r="AI87" s="15">
        <v>305.10000000000002</v>
      </c>
      <c r="AJ87" s="15">
        <v>0</v>
      </c>
      <c r="AK87" s="15">
        <v>0</v>
      </c>
      <c r="AL87" s="15"/>
      <c r="AM87" s="15">
        <f t="shared" si="15"/>
        <v>1525.5</v>
      </c>
      <c r="AN87" s="15">
        <f t="shared" si="14"/>
        <v>169.5</v>
      </c>
      <c r="AO87" s="57" t="s">
        <v>1673</v>
      </c>
      <c r="AP87" s="59" t="s">
        <v>195</v>
      </c>
      <c r="AR87" s="61">
        <f t="shared" si="18"/>
        <v>0</v>
      </c>
    </row>
    <row r="88" spans="1:44" s="60" customFormat="1" ht="50.1" customHeight="1">
      <c r="A88" s="137" t="s">
        <v>1655</v>
      </c>
      <c r="B88" s="14" t="s">
        <v>1104</v>
      </c>
      <c r="C88" s="14" t="s">
        <v>1646</v>
      </c>
      <c r="D88" s="14" t="s">
        <v>1648</v>
      </c>
      <c r="E88" s="14" t="s">
        <v>1656</v>
      </c>
      <c r="F88" s="14" t="s">
        <v>1652</v>
      </c>
      <c r="G88" s="14" t="s">
        <v>1646</v>
      </c>
      <c r="H88" s="156" t="s">
        <v>10</v>
      </c>
      <c r="I88" s="138">
        <v>41297</v>
      </c>
      <c r="J88" s="15">
        <v>1695</v>
      </c>
      <c r="K88" s="15">
        <f t="shared" si="16"/>
        <v>169.5</v>
      </c>
      <c r="L88" s="15">
        <f t="shared" si="17"/>
        <v>1525.5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305.10000000000002</v>
      </c>
      <c r="AD88" s="15">
        <v>305.10000000000002</v>
      </c>
      <c r="AE88" s="15">
        <v>305.10000000000002</v>
      </c>
      <c r="AF88" s="15">
        <v>0</v>
      </c>
      <c r="AG88" s="15">
        <v>305.10000000000002</v>
      </c>
      <c r="AH88" s="15">
        <v>0</v>
      </c>
      <c r="AI88" s="15">
        <v>305.10000000000002</v>
      </c>
      <c r="AJ88" s="15">
        <v>0</v>
      </c>
      <c r="AK88" s="15">
        <v>0</v>
      </c>
      <c r="AL88" s="15"/>
      <c r="AM88" s="15">
        <f t="shared" si="15"/>
        <v>1525.5</v>
      </c>
      <c r="AN88" s="15">
        <f t="shared" si="14"/>
        <v>169.5</v>
      </c>
      <c r="AO88" s="57" t="s">
        <v>1753</v>
      </c>
      <c r="AP88" s="59" t="s">
        <v>195</v>
      </c>
      <c r="AR88" s="61">
        <f t="shared" si="18"/>
        <v>0</v>
      </c>
    </row>
    <row r="89" spans="1:44" s="60" customFormat="1" ht="60" customHeight="1">
      <c r="A89" s="125" t="s">
        <v>1185</v>
      </c>
      <c r="B89" s="56" t="s">
        <v>1640</v>
      </c>
      <c r="C89" s="56" t="s">
        <v>1186</v>
      </c>
      <c r="D89" s="56" t="s">
        <v>96</v>
      </c>
      <c r="E89" s="56" t="s">
        <v>1188</v>
      </c>
      <c r="F89" s="56" t="s">
        <v>1187</v>
      </c>
      <c r="G89" s="56" t="s">
        <v>1186</v>
      </c>
      <c r="H89" s="56" t="s">
        <v>10</v>
      </c>
      <c r="I89" s="127">
        <v>41681</v>
      </c>
      <c r="J89" s="15">
        <v>5981.8</v>
      </c>
      <c r="K89" s="15">
        <f t="shared" si="16"/>
        <v>598.18000000000006</v>
      </c>
      <c r="L89" s="15">
        <f t="shared" si="17"/>
        <v>5383.62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987</v>
      </c>
      <c r="AE89" s="15">
        <v>1076.72</v>
      </c>
      <c r="AF89" s="15">
        <v>0</v>
      </c>
      <c r="AG89" s="15">
        <v>1076.72</v>
      </c>
      <c r="AH89" s="15">
        <v>0</v>
      </c>
      <c r="AI89" s="15">
        <v>1076.72</v>
      </c>
      <c r="AJ89" s="15">
        <v>1076.72</v>
      </c>
      <c r="AK89" s="15">
        <v>89.74</v>
      </c>
      <c r="AL89" s="15"/>
      <c r="AM89" s="15">
        <f t="shared" si="15"/>
        <v>5383.6200000000008</v>
      </c>
      <c r="AN89" s="15">
        <f t="shared" si="14"/>
        <v>598.17999999999938</v>
      </c>
      <c r="AO89" s="57" t="s">
        <v>1688</v>
      </c>
      <c r="AP89" s="59" t="s">
        <v>1696</v>
      </c>
      <c r="AR89" s="61">
        <f t="shared" si="18"/>
        <v>0</v>
      </c>
    </row>
    <row r="90" spans="1:44" s="60" customFormat="1" ht="60" customHeight="1">
      <c r="A90" s="125" t="s">
        <v>1189</v>
      </c>
      <c r="B90" s="56" t="s">
        <v>1640</v>
      </c>
      <c r="C90" s="56" t="s">
        <v>1186</v>
      </c>
      <c r="D90" s="56" t="s">
        <v>96</v>
      </c>
      <c r="E90" s="56" t="s">
        <v>1190</v>
      </c>
      <c r="F90" s="56" t="s">
        <v>1187</v>
      </c>
      <c r="G90" s="56" t="s">
        <v>1186</v>
      </c>
      <c r="H90" s="56" t="s">
        <v>10</v>
      </c>
      <c r="I90" s="127">
        <v>41681</v>
      </c>
      <c r="J90" s="15">
        <v>5981.8</v>
      </c>
      <c r="K90" s="15">
        <f t="shared" si="16"/>
        <v>598.18000000000006</v>
      </c>
      <c r="L90" s="15">
        <f t="shared" si="17"/>
        <v>5383.62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987</v>
      </c>
      <c r="AE90" s="15">
        <v>1076.72</v>
      </c>
      <c r="AF90" s="15">
        <v>0</v>
      </c>
      <c r="AG90" s="15">
        <v>1076.72</v>
      </c>
      <c r="AH90" s="15">
        <v>0</v>
      </c>
      <c r="AI90" s="15">
        <v>1076.72</v>
      </c>
      <c r="AJ90" s="15">
        <v>1076.72</v>
      </c>
      <c r="AK90" s="15">
        <v>89.74</v>
      </c>
      <c r="AL90" s="15"/>
      <c r="AM90" s="15">
        <f t="shared" si="15"/>
        <v>5383.6200000000008</v>
      </c>
      <c r="AN90" s="15">
        <f t="shared" si="14"/>
        <v>598.17999999999938</v>
      </c>
      <c r="AO90" s="57" t="s">
        <v>1689</v>
      </c>
      <c r="AP90" s="59" t="s">
        <v>1696</v>
      </c>
      <c r="AR90" s="61">
        <f t="shared" si="18"/>
        <v>0</v>
      </c>
    </row>
    <row r="91" spans="1:44" s="60" customFormat="1" ht="60" customHeight="1">
      <c r="A91" s="125" t="s">
        <v>1191</v>
      </c>
      <c r="B91" s="56" t="s">
        <v>1640</v>
      </c>
      <c r="C91" s="56" t="s">
        <v>1186</v>
      </c>
      <c r="D91" s="56" t="s">
        <v>96</v>
      </c>
      <c r="E91" s="56" t="s">
        <v>1192</v>
      </c>
      <c r="F91" s="56" t="s">
        <v>1187</v>
      </c>
      <c r="G91" s="56" t="s">
        <v>1186</v>
      </c>
      <c r="H91" s="56" t="s">
        <v>10</v>
      </c>
      <c r="I91" s="127">
        <v>41681</v>
      </c>
      <c r="J91" s="15">
        <v>5981.8</v>
      </c>
      <c r="K91" s="15">
        <f t="shared" si="16"/>
        <v>598.18000000000006</v>
      </c>
      <c r="L91" s="15">
        <f t="shared" si="17"/>
        <v>5383.62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987</v>
      </c>
      <c r="AE91" s="15">
        <v>1076.72</v>
      </c>
      <c r="AF91" s="15">
        <v>0</v>
      </c>
      <c r="AG91" s="15">
        <v>1076.72</v>
      </c>
      <c r="AH91" s="15">
        <v>0</v>
      </c>
      <c r="AI91" s="15">
        <v>1076.72</v>
      </c>
      <c r="AJ91" s="15">
        <v>1076.72</v>
      </c>
      <c r="AK91" s="15">
        <v>89.74</v>
      </c>
      <c r="AL91" s="15"/>
      <c r="AM91" s="15">
        <f t="shared" si="15"/>
        <v>5383.6200000000008</v>
      </c>
      <c r="AN91" s="15">
        <f t="shared" si="14"/>
        <v>598.17999999999938</v>
      </c>
      <c r="AO91" s="57" t="s">
        <v>1690</v>
      </c>
      <c r="AP91" s="59" t="s">
        <v>1696</v>
      </c>
      <c r="AR91" s="61">
        <f t="shared" si="18"/>
        <v>0</v>
      </c>
    </row>
    <row r="92" spans="1:44" s="60" customFormat="1" ht="60" customHeight="1">
      <c r="A92" s="125" t="s">
        <v>1193</v>
      </c>
      <c r="B92" s="56" t="s">
        <v>1640</v>
      </c>
      <c r="C92" s="56" t="s">
        <v>1186</v>
      </c>
      <c r="D92" s="56" t="s">
        <v>96</v>
      </c>
      <c r="E92" s="56" t="s">
        <v>1194</v>
      </c>
      <c r="F92" s="56" t="s">
        <v>1187</v>
      </c>
      <c r="G92" s="56" t="s">
        <v>1186</v>
      </c>
      <c r="H92" s="56" t="s">
        <v>10</v>
      </c>
      <c r="I92" s="127">
        <v>41681</v>
      </c>
      <c r="J92" s="15">
        <v>5981.8</v>
      </c>
      <c r="K92" s="15">
        <f t="shared" si="16"/>
        <v>598.18000000000006</v>
      </c>
      <c r="L92" s="15">
        <f t="shared" si="17"/>
        <v>5383.62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987</v>
      </c>
      <c r="AE92" s="15">
        <v>1076.72</v>
      </c>
      <c r="AF92" s="15">
        <v>0</v>
      </c>
      <c r="AG92" s="15">
        <v>1076.72</v>
      </c>
      <c r="AH92" s="15">
        <v>0</v>
      </c>
      <c r="AI92" s="15">
        <v>1076.72</v>
      </c>
      <c r="AJ92" s="15">
        <v>1076.72</v>
      </c>
      <c r="AK92" s="15">
        <v>89.74</v>
      </c>
      <c r="AL92" s="15"/>
      <c r="AM92" s="15">
        <f t="shared" si="15"/>
        <v>5383.6200000000008</v>
      </c>
      <c r="AN92" s="15">
        <f t="shared" si="14"/>
        <v>598.17999999999938</v>
      </c>
      <c r="AO92" s="57" t="s">
        <v>1691</v>
      </c>
      <c r="AP92" s="59" t="s">
        <v>1696</v>
      </c>
      <c r="AR92" s="61">
        <f t="shared" si="18"/>
        <v>0</v>
      </c>
    </row>
    <row r="93" spans="1:44" s="60" customFormat="1" ht="60" customHeight="1">
      <c r="A93" s="125" t="s">
        <v>1195</v>
      </c>
      <c r="B93" s="56" t="s">
        <v>1640</v>
      </c>
      <c r="C93" s="56" t="s">
        <v>1186</v>
      </c>
      <c r="D93" s="56" t="s">
        <v>96</v>
      </c>
      <c r="E93" s="56" t="s">
        <v>1196</v>
      </c>
      <c r="F93" s="56" t="s">
        <v>1187</v>
      </c>
      <c r="G93" s="56" t="s">
        <v>1186</v>
      </c>
      <c r="H93" s="56" t="s">
        <v>10</v>
      </c>
      <c r="I93" s="127">
        <v>41681</v>
      </c>
      <c r="J93" s="15">
        <v>5981.8</v>
      </c>
      <c r="K93" s="15">
        <f t="shared" si="16"/>
        <v>598.18000000000006</v>
      </c>
      <c r="L93" s="15">
        <f t="shared" si="17"/>
        <v>5383.62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987</v>
      </c>
      <c r="AE93" s="15">
        <v>1076.72</v>
      </c>
      <c r="AF93" s="15">
        <v>0</v>
      </c>
      <c r="AG93" s="15">
        <v>1076.72</v>
      </c>
      <c r="AH93" s="15">
        <v>0</v>
      </c>
      <c r="AI93" s="15">
        <v>1076.72</v>
      </c>
      <c r="AJ93" s="15">
        <v>1076.72</v>
      </c>
      <c r="AK93" s="15">
        <v>89.74</v>
      </c>
      <c r="AL93" s="15"/>
      <c r="AM93" s="15">
        <f t="shared" si="15"/>
        <v>5383.6200000000008</v>
      </c>
      <c r="AN93" s="15">
        <f t="shared" si="14"/>
        <v>598.17999999999938</v>
      </c>
      <c r="AO93" s="57" t="s">
        <v>1692</v>
      </c>
      <c r="AP93" s="59" t="s">
        <v>1693</v>
      </c>
      <c r="AR93" s="61">
        <f t="shared" si="18"/>
        <v>0</v>
      </c>
    </row>
    <row r="94" spans="1:44" s="60" customFormat="1" ht="60" customHeight="1">
      <c r="A94" s="125" t="s">
        <v>1197</v>
      </c>
      <c r="B94" s="56" t="s">
        <v>1640</v>
      </c>
      <c r="C94" s="56" t="s">
        <v>1186</v>
      </c>
      <c r="D94" s="56" t="s">
        <v>96</v>
      </c>
      <c r="E94" s="56" t="s">
        <v>1198</v>
      </c>
      <c r="F94" s="56" t="s">
        <v>1187</v>
      </c>
      <c r="G94" s="56" t="s">
        <v>1186</v>
      </c>
      <c r="H94" s="56" t="s">
        <v>10</v>
      </c>
      <c r="I94" s="127">
        <v>41681</v>
      </c>
      <c r="J94" s="15">
        <v>5981.8</v>
      </c>
      <c r="K94" s="15">
        <f t="shared" si="16"/>
        <v>598.18000000000006</v>
      </c>
      <c r="L94" s="15">
        <f t="shared" si="17"/>
        <v>5383.62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987</v>
      </c>
      <c r="AE94" s="15">
        <v>1076.72</v>
      </c>
      <c r="AF94" s="15">
        <v>0</v>
      </c>
      <c r="AG94" s="15">
        <v>1076.72</v>
      </c>
      <c r="AH94" s="15">
        <v>0</v>
      </c>
      <c r="AI94" s="15">
        <v>1076.72</v>
      </c>
      <c r="AJ94" s="15">
        <v>1076.72</v>
      </c>
      <c r="AK94" s="15">
        <v>89.74</v>
      </c>
      <c r="AL94" s="15"/>
      <c r="AM94" s="15">
        <f t="shared" si="15"/>
        <v>5383.6200000000008</v>
      </c>
      <c r="AN94" s="15">
        <f t="shared" si="14"/>
        <v>598.17999999999938</v>
      </c>
      <c r="AO94" s="57" t="s">
        <v>1694</v>
      </c>
      <c r="AP94" s="59" t="s">
        <v>1693</v>
      </c>
      <c r="AR94" s="61">
        <f t="shared" si="18"/>
        <v>0</v>
      </c>
    </row>
    <row r="95" spans="1:44" s="60" customFormat="1" ht="60" customHeight="1">
      <c r="A95" s="125" t="s">
        <v>1199</v>
      </c>
      <c r="B95" s="56" t="s">
        <v>1640</v>
      </c>
      <c r="C95" s="56" t="s">
        <v>1186</v>
      </c>
      <c r="D95" s="56" t="s">
        <v>96</v>
      </c>
      <c r="E95" s="56" t="s">
        <v>1200</v>
      </c>
      <c r="F95" s="56" t="s">
        <v>1187</v>
      </c>
      <c r="G95" s="56" t="s">
        <v>1186</v>
      </c>
      <c r="H95" s="56" t="s">
        <v>10</v>
      </c>
      <c r="I95" s="127">
        <v>41681</v>
      </c>
      <c r="J95" s="15">
        <v>5981.8</v>
      </c>
      <c r="K95" s="15">
        <f t="shared" si="16"/>
        <v>598.18000000000006</v>
      </c>
      <c r="L95" s="15">
        <f t="shared" si="17"/>
        <v>5383.62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987</v>
      </c>
      <c r="AE95" s="15">
        <v>1076.72</v>
      </c>
      <c r="AF95" s="15">
        <v>0</v>
      </c>
      <c r="AG95" s="15">
        <v>1076.72</v>
      </c>
      <c r="AH95" s="15">
        <v>0</v>
      </c>
      <c r="AI95" s="15">
        <v>1076.72</v>
      </c>
      <c r="AJ95" s="15">
        <v>1076.72</v>
      </c>
      <c r="AK95" s="15">
        <v>89.74</v>
      </c>
      <c r="AL95" s="15"/>
      <c r="AM95" s="15">
        <f t="shared" si="15"/>
        <v>5383.6200000000008</v>
      </c>
      <c r="AN95" s="15">
        <f t="shared" si="14"/>
        <v>598.17999999999938</v>
      </c>
      <c r="AO95" s="57" t="s">
        <v>1695</v>
      </c>
      <c r="AP95" s="59" t="s">
        <v>1693</v>
      </c>
      <c r="AR95" s="61">
        <f t="shared" si="18"/>
        <v>0</v>
      </c>
    </row>
    <row r="96" spans="1:44" s="60" customFormat="1" ht="60" customHeight="1">
      <c r="A96" s="125" t="s">
        <v>1201</v>
      </c>
      <c r="B96" s="56" t="s">
        <v>1756</v>
      </c>
      <c r="C96" s="56" t="s">
        <v>1186</v>
      </c>
      <c r="D96" s="56" t="s">
        <v>96</v>
      </c>
      <c r="E96" s="56" t="s">
        <v>1759</v>
      </c>
      <c r="F96" s="56" t="s">
        <v>1187</v>
      </c>
      <c r="G96" s="56" t="s">
        <v>1186</v>
      </c>
      <c r="H96" s="56" t="s">
        <v>10</v>
      </c>
      <c r="I96" s="127">
        <v>41681</v>
      </c>
      <c r="J96" s="15">
        <v>5981.8</v>
      </c>
      <c r="K96" s="15">
        <f t="shared" si="16"/>
        <v>598.18000000000006</v>
      </c>
      <c r="L96" s="15">
        <f t="shared" si="17"/>
        <v>5383.62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987</v>
      </c>
      <c r="AE96" s="15">
        <v>1076.72</v>
      </c>
      <c r="AF96" s="15">
        <v>0</v>
      </c>
      <c r="AG96" s="15">
        <v>1076.72</v>
      </c>
      <c r="AH96" s="15">
        <v>0</v>
      </c>
      <c r="AI96" s="15">
        <v>1076.72</v>
      </c>
      <c r="AJ96" s="15">
        <v>1076.72</v>
      </c>
      <c r="AK96" s="15">
        <v>89.74</v>
      </c>
      <c r="AL96" s="15"/>
      <c r="AM96" s="15">
        <f t="shared" si="15"/>
        <v>5383.6200000000008</v>
      </c>
      <c r="AN96" s="15">
        <f t="shared" si="14"/>
        <v>598.17999999999938</v>
      </c>
      <c r="AO96" s="57" t="s">
        <v>1632</v>
      </c>
      <c r="AP96" s="59" t="s">
        <v>1697</v>
      </c>
      <c r="AR96" s="61">
        <f t="shared" si="18"/>
        <v>0</v>
      </c>
    </row>
    <row r="97" spans="1:44" s="60" customFormat="1" ht="60" customHeight="1">
      <c r="A97" s="125" t="s">
        <v>1202</v>
      </c>
      <c r="B97" s="56" t="s">
        <v>1640</v>
      </c>
      <c r="C97" s="56" t="s">
        <v>1186</v>
      </c>
      <c r="D97" s="56" t="s">
        <v>96</v>
      </c>
      <c r="E97" s="56" t="s">
        <v>1203</v>
      </c>
      <c r="F97" s="56" t="s">
        <v>1187</v>
      </c>
      <c r="G97" s="56" t="s">
        <v>1186</v>
      </c>
      <c r="H97" s="56" t="s">
        <v>10</v>
      </c>
      <c r="I97" s="127">
        <v>41681</v>
      </c>
      <c r="J97" s="15">
        <v>5981.8</v>
      </c>
      <c r="K97" s="15">
        <f t="shared" si="16"/>
        <v>598.18000000000006</v>
      </c>
      <c r="L97" s="15">
        <f t="shared" si="17"/>
        <v>5383.62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987</v>
      </c>
      <c r="AE97" s="15">
        <v>1076.72</v>
      </c>
      <c r="AF97" s="15">
        <v>0</v>
      </c>
      <c r="AG97" s="15">
        <v>1076.72</v>
      </c>
      <c r="AH97" s="15">
        <v>0</v>
      </c>
      <c r="AI97" s="15">
        <v>1076.72</v>
      </c>
      <c r="AJ97" s="15">
        <v>1076.72</v>
      </c>
      <c r="AK97" s="15">
        <v>89.74</v>
      </c>
      <c r="AL97" s="15"/>
      <c r="AM97" s="15">
        <f t="shared" si="15"/>
        <v>5383.6200000000008</v>
      </c>
      <c r="AN97" s="15">
        <f t="shared" si="14"/>
        <v>598.17999999999938</v>
      </c>
      <c r="AO97" s="57" t="s">
        <v>1698</v>
      </c>
      <c r="AP97" s="59" t="s">
        <v>1697</v>
      </c>
      <c r="AR97" s="61">
        <f t="shared" si="18"/>
        <v>0</v>
      </c>
    </row>
    <row r="98" spans="1:44" s="60" customFormat="1" ht="60" customHeight="1">
      <c r="A98" s="125" t="s">
        <v>1204</v>
      </c>
      <c r="B98" s="56" t="s">
        <v>1640</v>
      </c>
      <c r="C98" s="56" t="s">
        <v>1186</v>
      </c>
      <c r="D98" s="56" t="s">
        <v>96</v>
      </c>
      <c r="E98" s="56" t="s">
        <v>1205</v>
      </c>
      <c r="F98" s="56" t="s">
        <v>1187</v>
      </c>
      <c r="G98" s="56" t="s">
        <v>1186</v>
      </c>
      <c r="H98" s="56" t="s">
        <v>10</v>
      </c>
      <c r="I98" s="127">
        <v>41681</v>
      </c>
      <c r="J98" s="15">
        <v>5981.8</v>
      </c>
      <c r="K98" s="15">
        <f t="shared" si="16"/>
        <v>598.18000000000006</v>
      </c>
      <c r="L98" s="15">
        <f t="shared" si="17"/>
        <v>5383.62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987</v>
      </c>
      <c r="AE98" s="15">
        <v>1076.72</v>
      </c>
      <c r="AF98" s="15">
        <v>0</v>
      </c>
      <c r="AG98" s="15">
        <v>1076.72</v>
      </c>
      <c r="AH98" s="15">
        <v>0</v>
      </c>
      <c r="AI98" s="15">
        <v>1076.72</v>
      </c>
      <c r="AJ98" s="15">
        <v>1076.72</v>
      </c>
      <c r="AK98" s="15">
        <v>89.74</v>
      </c>
      <c r="AL98" s="15"/>
      <c r="AM98" s="15">
        <f t="shared" si="15"/>
        <v>5383.6200000000008</v>
      </c>
      <c r="AN98" s="15">
        <f t="shared" si="14"/>
        <v>598.17999999999938</v>
      </c>
      <c r="AO98" s="57" t="s">
        <v>1699</v>
      </c>
      <c r="AP98" s="59" t="s">
        <v>1697</v>
      </c>
      <c r="AR98" s="61">
        <f t="shared" si="18"/>
        <v>0</v>
      </c>
    </row>
    <row r="99" spans="1:44" s="60" customFormat="1" ht="60" customHeight="1">
      <c r="A99" s="125" t="s">
        <v>1206</v>
      </c>
      <c r="B99" s="56" t="s">
        <v>1640</v>
      </c>
      <c r="C99" s="56" t="s">
        <v>1186</v>
      </c>
      <c r="D99" s="56" t="s">
        <v>96</v>
      </c>
      <c r="E99" s="56" t="s">
        <v>1207</v>
      </c>
      <c r="F99" s="56" t="s">
        <v>1187</v>
      </c>
      <c r="G99" s="56" t="s">
        <v>1186</v>
      </c>
      <c r="H99" s="56" t="s">
        <v>10</v>
      </c>
      <c r="I99" s="127">
        <v>41681</v>
      </c>
      <c r="J99" s="15">
        <v>5981.8</v>
      </c>
      <c r="K99" s="15">
        <f t="shared" si="16"/>
        <v>598.18000000000006</v>
      </c>
      <c r="L99" s="15">
        <f t="shared" si="17"/>
        <v>5383.62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987</v>
      </c>
      <c r="AE99" s="15">
        <v>1076.72</v>
      </c>
      <c r="AF99" s="15">
        <v>0</v>
      </c>
      <c r="AG99" s="15">
        <v>1076.72</v>
      </c>
      <c r="AH99" s="15">
        <v>0</v>
      </c>
      <c r="AI99" s="15">
        <v>1076.72</v>
      </c>
      <c r="AJ99" s="15">
        <v>1076.72</v>
      </c>
      <c r="AK99" s="15">
        <v>89.74</v>
      </c>
      <c r="AL99" s="15"/>
      <c r="AM99" s="15">
        <f t="shared" si="15"/>
        <v>5383.6200000000008</v>
      </c>
      <c r="AN99" s="15">
        <f t="shared" si="14"/>
        <v>598.17999999999938</v>
      </c>
      <c r="AO99" s="57" t="s">
        <v>1700</v>
      </c>
      <c r="AP99" s="59" t="s">
        <v>1701</v>
      </c>
      <c r="AR99" s="61">
        <f t="shared" si="18"/>
        <v>0</v>
      </c>
    </row>
    <row r="100" spans="1:44" s="60" customFormat="1" ht="110.1" customHeight="1">
      <c r="A100" s="125" t="s">
        <v>1547</v>
      </c>
      <c r="B100" s="126" t="s">
        <v>1641</v>
      </c>
      <c r="C100" s="126" t="s">
        <v>1186</v>
      </c>
      <c r="D100" s="126" t="s">
        <v>96</v>
      </c>
      <c r="E100" s="126" t="s">
        <v>497</v>
      </c>
      <c r="F100" s="56" t="s">
        <v>392</v>
      </c>
      <c r="G100" s="56" t="s">
        <v>1186</v>
      </c>
      <c r="H100" s="126" t="s">
        <v>10</v>
      </c>
      <c r="I100" s="138">
        <v>41851</v>
      </c>
      <c r="J100" s="132">
        <v>8272.73</v>
      </c>
      <c r="K100" s="15">
        <f t="shared" si="16"/>
        <v>827.27300000000002</v>
      </c>
      <c r="L100" s="15">
        <f t="shared" si="17"/>
        <v>7445.4569999999994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4467.2700000000004</v>
      </c>
      <c r="AF100" s="15">
        <v>0</v>
      </c>
      <c r="AG100" s="15">
        <v>1489.09</v>
      </c>
      <c r="AH100" s="15">
        <v>0</v>
      </c>
      <c r="AI100" s="15">
        <v>1489.1</v>
      </c>
      <c r="AJ100" s="15">
        <v>0</v>
      </c>
      <c r="AK100" s="15">
        <v>0</v>
      </c>
      <c r="AL100" s="15"/>
      <c r="AM100" s="15">
        <f t="shared" si="15"/>
        <v>7445.4600000000009</v>
      </c>
      <c r="AN100" s="15">
        <f t="shared" si="14"/>
        <v>827.26999999999862</v>
      </c>
      <c r="AO100" s="57" t="s">
        <v>1631</v>
      </c>
      <c r="AP100" s="59" t="s">
        <v>1702</v>
      </c>
      <c r="AR100" s="61">
        <f t="shared" si="18"/>
        <v>-3.0000000015206751E-3</v>
      </c>
    </row>
    <row r="101" spans="1:44" s="60" customFormat="1" ht="110.1" customHeight="1">
      <c r="A101" s="125" t="s">
        <v>1548</v>
      </c>
      <c r="B101" s="126" t="s">
        <v>1641</v>
      </c>
      <c r="C101" s="126" t="s">
        <v>1186</v>
      </c>
      <c r="D101" s="126" t="s">
        <v>96</v>
      </c>
      <c r="E101" s="126" t="s">
        <v>497</v>
      </c>
      <c r="F101" s="56" t="s">
        <v>392</v>
      </c>
      <c r="G101" s="56" t="s">
        <v>1186</v>
      </c>
      <c r="H101" s="126" t="s">
        <v>10</v>
      </c>
      <c r="I101" s="138">
        <v>41851</v>
      </c>
      <c r="J101" s="132">
        <v>8272.73</v>
      </c>
      <c r="K101" s="15">
        <f t="shared" si="16"/>
        <v>827.27300000000002</v>
      </c>
      <c r="L101" s="15">
        <f t="shared" si="17"/>
        <v>7445.4569999999994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4467.2700000000004</v>
      </c>
      <c r="AF101" s="15">
        <v>0</v>
      </c>
      <c r="AG101" s="15">
        <v>1489.09</v>
      </c>
      <c r="AH101" s="15">
        <v>0</v>
      </c>
      <c r="AI101" s="15">
        <v>1489.1</v>
      </c>
      <c r="AJ101" s="15">
        <v>0</v>
      </c>
      <c r="AK101" s="15">
        <v>0</v>
      </c>
      <c r="AL101" s="15"/>
      <c r="AM101" s="15">
        <f t="shared" si="15"/>
        <v>7445.4600000000009</v>
      </c>
      <c r="AN101" s="15">
        <f t="shared" si="14"/>
        <v>827.26999999999862</v>
      </c>
      <c r="AO101" s="57" t="s">
        <v>1703</v>
      </c>
      <c r="AP101" s="59" t="s">
        <v>1704</v>
      </c>
      <c r="AR101" s="61">
        <f t="shared" si="18"/>
        <v>-3.0000000015206751E-3</v>
      </c>
    </row>
    <row r="102" spans="1:44" s="60" customFormat="1" ht="110.1" customHeight="1">
      <c r="A102" s="125" t="s">
        <v>1549</v>
      </c>
      <c r="B102" s="126" t="s">
        <v>1641</v>
      </c>
      <c r="C102" s="126" t="s">
        <v>1186</v>
      </c>
      <c r="D102" s="126" t="s">
        <v>96</v>
      </c>
      <c r="E102" s="126" t="s">
        <v>497</v>
      </c>
      <c r="F102" s="56" t="s">
        <v>392</v>
      </c>
      <c r="G102" s="56" t="s">
        <v>1186</v>
      </c>
      <c r="H102" s="126" t="s">
        <v>10</v>
      </c>
      <c r="I102" s="138">
        <v>41851</v>
      </c>
      <c r="J102" s="132">
        <v>8272.73</v>
      </c>
      <c r="K102" s="15">
        <f t="shared" si="16"/>
        <v>827.27300000000002</v>
      </c>
      <c r="L102" s="15">
        <f t="shared" si="17"/>
        <v>7445.4569999999994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4467.2700000000004</v>
      </c>
      <c r="AF102" s="15">
        <v>0</v>
      </c>
      <c r="AG102" s="15">
        <v>1489.09</v>
      </c>
      <c r="AH102" s="15">
        <v>0</v>
      </c>
      <c r="AI102" s="15">
        <v>1489.1</v>
      </c>
      <c r="AJ102" s="15">
        <v>0</v>
      </c>
      <c r="AK102" s="15">
        <v>0</v>
      </c>
      <c r="AL102" s="15"/>
      <c r="AM102" s="15">
        <f t="shared" si="15"/>
        <v>7445.4600000000009</v>
      </c>
      <c r="AN102" s="15">
        <f t="shared" ref="AN102:AN173" si="20">J102-AM102</f>
        <v>827.26999999999862</v>
      </c>
      <c r="AO102" s="57" t="s">
        <v>1705</v>
      </c>
      <c r="AP102" s="59" t="s">
        <v>1706</v>
      </c>
      <c r="AR102" s="61">
        <f t="shared" si="18"/>
        <v>-3.0000000015206751E-3</v>
      </c>
    </row>
    <row r="103" spans="1:44" s="60" customFormat="1" ht="110.1" customHeight="1">
      <c r="A103" s="125" t="s">
        <v>1550</v>
      </c>
      <c r="B103" s="126" t="s">
        <v>1641</v>
      </c>
      <c r="C103" s="126" t="s">
        <v>1186</v>
      </c>
      <c r="D103" s="126" t="s">
        <v>96</v>
      </c>
      <c r="E103" s="126" t="s">
        <v>497</v>
      </c>
      <c r="F103" s="56" t="s">
        <v>392</v>
      </c>
      <c r="G103" s="56" t="s">
        <v>1186</v>
      </c>
      <c r="H103" s="126" t="s">
        <v>10</v>
      </c>
      <c r="I103" s="138">
        <v>41851</v>
      </c>
      <c r="J103" s="132">
        <v>8114.53</v>
      </c>
      <c r="K103" s="15">
        <f t="shared" si="16"/>
        <v>811.45299999999997</v>
      </c>
      <c r="L103" s="15">
        <f t="shared" si="17"/>
        <v>7303.0769999999993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4381.8599999999997</v>
      </c>
      <c r="AF103" s="15">
        <v>0</v>
      </c>
      <c r="AG103" s="15">
        <v>1460.62</v>
      </c>
      <c r="AH103" s="15">
        <v>0</v>
      </c>
      <c r="AI103" s="15">
        <v>1460.6</v>
      </c>
      <c r="AJ103" s="15">
        <v>0</v>
      </c>
      <c r="AK103" s="15">
        <v>0</v>
      </c>
      <c r="AL103" s="15"/>
      <c r="AM103" s="15">
        <f t="shared" si="15"/>
        <v>7303.08</v>
      </c>
      <c r="AN103" s="15">
        <f t="shared" si="20"/>
        <v>811.44999999999982</v>
      </c>
      <c r="AO103" s="57" t="s">
        <v>1707</v>
      </c>
      <c r="AP103" s="59" t="s">
        <v>1706</v>
      </c>
      <c r="AR103" s="61">
        <f t="shared" si="18"/>
        <v>-3.0000000006111804E-3</v>
      </c>
    </row>
    <row r="104" spans="1:44" s="60" customFormat="1" ht="110.1" customHeight="1">
      <c r="A104" s="125" t="s">
        <v>1551</v>
      </c>
      <c r="B104" s="126" t="s">
        <v>1641</v>
      </c>
      <c r="C104" s="126" t="s">
        <v>1186</v>
      </c>
      <c r="D104" s="126" t="s">
        <v>96</v>
      </c>
      <c r="E104" s="126" t="s">
        <v>497</v>
      </c>
      <c r="F104" s="56" t="s">
        <v>392</v>
      </c>
      <c r="G104" s="56" t="s">
        <v>1186</v>
      </c>
      <c r="H104" s="126" t="s">
        <v>10</v>
      </c>
      <c r="I104" s="138">
        <v>41851</v>
      </c>
      <c r="J104" s="132">
        <v>8114.53</v>
      </c>
      <c r="K104" s="15">
        <f t="shared" si="16"/>
        <v>811.45299999999997</v>
      </c>
      <c r="L104" s="15">
        <f t="shared" si="17"/>
        <v>7303.0769999999993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4381.8599999999997</v>
      </c>
      <c r="AF104" s="15">
        <v>0</v>
      </c>
      <c r="AG104" s="15">
        <v>1460.62</v>
      </c>
      <c r="AH104" s="15">
        <v>0</v>
      </c>
      <c r="AI104" s="15">
        <v>1460.6</v>
      </c>
      <c r="AJ104" s="15">
        <v>0</v>
      </c>
      <c r="AK104" s="15">
        <v>0</v>
      </c>
      <c r="AL104" s="15"/>
      <c r="AM104" s="15">
        <f t="shared" si="15"/>
        <v>7303.08</v>
      </c>
      <c r="AN104" s="15">
        <f t="shared" si="20"/>
        <v>811.44999999999982</v>
      </c>
      <c r="AO104" s="57" t="s">
        <v>1708</v>
      </c>
      <c r="AP104" s="59" t="s">
        <v>1706</v>
      </c>
      <c r="AR104" s="61">
        <f t="shared" si="18"/>
        <v>-3.0000000006111804E-3</v>
      </c>
    </row>
    <row r="105" spans="1:44" s="60" customFormat="1" ht="110.1" customHeight="1">
      <c r="A105" s="125" t="s">
        <v>1552</v>
      </c>
      <c r="B105" s="126" t="s">
        <v>1641</v>
      </c>
      <c r="C105" s="126" t="s">
        <v>1186</v>
      </c>
      <c r="D105" s="126" t="s">
        <v>96</v>
      </c>
      <c r="E105" s="126" t="s">
        <v>497</v>
      </c>
      <c r="F105" s="56" t="s">
        <v>392</v>
      </c>
      <c r="G105" s="56" t="s">
        <v>1186</v>
      </c>
      <c r="H105" s="126" t="s">
        <v>10</v>
      </c>
      <c r="I105" s="138">
        <v>41851</v>
      </c>
      <c r="J105" s="132">
        <v>8114.53</v>
      </c>
      <c r="K105" s="15">
        <f t="shared" si="16"/>
        <v>811.45299999999997</v>
      </c>
      <c r="L105" s="15">
        <f t="shared" si="17"/>
        <v>7303.0769999999993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4381.8599999999997</v>
      </c>
      <c r="AF105" s="15">
        <v>0</v>
      </c>
      <c r="AG105" s="15">
        <v>1460.62</v>
      </c>
      <c r="AH105" s="15">
        <v>0</v>
      </c>
      <c r="AI105" s="15">
        <v>1460.6</v>
      </c>
      <c r="AJ105" s="15">
        <v>0</v>
      </c>
      <c r="AK105" s="15">
        <v>0</v>
      </c>
      <c r="AL105" s="15"/>
      <c r="AM105" s="15">
        <f t="shared" si="15"/>
        <v>7303.08</v>
      </c>
      <c r="AN105" s="15">
        <f t="shared" si="20"/>
        <v>811.44999999999982</v>
      </c>
      <c r="AO105" s="57" t="s">
        <v>1709</v>
      </c>
      <c r="AP105" s="59" t="s">
        <v>1706</v>
      </c>
      <c r="AR105" s="61">
        <f t="shared" si="18"/>
        <v>-3.0000000006111804E-3</v>
      </c>
    </row>
    <row r="106" spans="1:44" s="60" customFormat="1" ht="110.1" customHeight="1">
      <c r="A106" s="125" t="s">
        <v>1553</v>
      </c>
      <c r="B106" s="126" t="s">
        <v>1641</v>
      </c>
      <c r="C106" s="126" t="s">
        <v>1186</v>
      </c>
      <c r="D106" s="126" t="s">
        <v>96</v>
      </c>
      <c r="E106" s="126" t="s">
        <v>497</v>
      </c>
      <c r="F106" s="56" t="s">
        <v>392</v>
      </c>
      <c r="G106" s="56" t="s">
        <v>1186</v>
      </c>
      <c r="H106" s="126" t="s">
        <v>10</v>
      </c>
      <c r="I106" s="138">
        <v>41851</v>
      </c>
      <c r="J106" s="132">
        <v>8114.53</v>
      </c>
      <c r="K106" s="15">
        <f t="shared" si="16"/>
        <v>811.45299999999997</v>
      </c>
      <c r="L106" s="15">
        <f t="shared" si="17"/>
        <v>7303.0769999999993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4381.8599999999997</v>
      </c>
      <c r="AF106" s="15">
        <v>0</v>
      </c>
      <c r="AG106" s="15">
        <v>1460.62</v>
      </c>
      <c r="AH106" s="15">
        <v>0</v>
      </c>
      <c r="AI106" s="15">
        <v>1460.6</v>
      </c>
      <c r="AJ106" s="15">
        <v>0</v>
      </c>
      <c r="AK106" s="15">
        <v>0</v>
      </c>
      <c r="AL106" s="15"/>
      <c r="AM106" s="15">
        <f t="shared" si="15"/>
        <v>7303.08</v>
      </c>
      <c r="AN106" s="15">
        <f t="shared" si="20"/>
        <v>811.44999999999982</v>
      </c>
      <c r="AO106" s="57" t="s">
        <v>1710</v>
      </c>
      <c r="AP106" s="59" t="s">
        <v>1711</v>
      </c>
      <c r="AR106" s="61">
        <f t="shared" si="18"/>
        <v>-3.0000000006111804E-3</v>
      </c>
    </row>
    <row r="107" spans="1:44" s="60" customFormat="1" ht="110.1" customHeight="1">
      <c r="A107" s="125" t="s">
        <v>1554</v>
      </c>
      <c r="B107" s="126" t="s">
        <v>1641</v>
      </c>
      <c r="C107" s="126" t="s">
        <v>1186</v>
      </c>
      <c r="D107" s="126" t="s">
        <v>96</v>
      </c>
      <c r="E107" s="126" t="s">
        <v>497</v>
      </c>
      <c r="F107" s="56" t="s">
        <v>392</v>
      </c>
      <c r="G107" s="56" t="s">
        <v>1186</v>
      </c>
      <c r="H107" s="126" t="s">
        <v>10</v>
      </c>
      <c r="I107" s="138">
        <v>41851</v>
      </c>
      <c r="J107" s="132">
        <v>8114.53</v>
      </c>
      <c r="K107" s="15">
        <f t="shared" si="16"/>
        <v>811.45299999999997</v>
      </c>
      <c r="L107" s="15">
        <f t="shared" si="17"/>
        <v>7303.0769999999993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4381.8599999999997</v>
      </c>
      <c r="AF107" s="15">
        <v>0</v>
      </c>
      <c r="AG107" s="15">
        <v>1460.62</v>
      </c>
      <c r="AH107" s="15">
        <v>0</v>
      </c>
      <c r="AI107" s="15">
        <v>1460.6</v>
      </c>
      <c r="AJ107" s="15">
        <v>0</v>
      </c>
      <c r="AK107" s="15">
        <v>0</v>
      </c>
      <c r="AL107" s="15"/>
      <c r="AM107" s="15">
        <f t="shared" si="15"/>
        <v>7303.08</v>
      </c>
      <c r="AN107" s="15">
        <f t="shared" si="20"/>
        <v>811.44999999999982</v>
      </c>
      <c r="AO107" s="57" t="s">
        <v>1712</v>
      </c>
      <c r="AP107" s="59" t="s">
        <v>1711</v>
      </c>
      <c r="AR107" s="61">
        <f t="shared" si="18"/>
        <v>-3.0000000006111804E-3</v>
      </c>
    </row>
    <row r="108" spans="1:44" s="60" customFormat="1" ht="110.1" customHeight="1">
      <c r="A108" s="125" t="s">
        <v>1555</v>
      </c>
      <c r="B108" s="126" t="s">
        <v>1641</v>
      </c>
      <c r="C108" s="126" t="s">
        <v>1186</v>
      </c>
      <c r="D108" s="126" t="s">
        <v>96</v>
      </c>
      <c r="E108" s="126" t="s">
        <v>497</v>
      </c>
      <c r="F108" s="56" t="s">
        <v>392</v>
      </c>
      <c r="G108" s="56" t="s">
        <v>1186</v>
      </c>
      <c r="H108" s="126" t="s">
        <v>10</v>
      </c>
      <c r="I108" s="138">
        <v>41851</v>
      </c>
      <c r="J108" s="132">
        <v>8114.53</v>
      </c>
      <c r="K108" s="15">
        <f t="shared" si="16"/>
        <v>811.45299999999997</v>
      </c>
      <c r="L108" s="15">
        <f t="shared" si="17"/>
        <v>7303.0769999999993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4381.8599999999997</v>
      </c>
      <c r="AF108" s="15">
        <v>0</v>
      </c>
      <c r="AG108" s="15">
        <v>1460.62</v>
      </c>
      <c r="AH108" s="15">
        <v>0</v>
      </c>
      <c r="AI108" s="15">
        <v>1460.6</v>
      </c>
      <c r="AJ108" s="15">
        <v>0</v>
      </c>
      <c r="AK108" s="15">
        <v>0</v>
      </c>
      <c r="AL108" s="15"/>
      <c r="AM108" s="15">
        <f t="shared" si="15"/>
        <v>7303.08</v>
      </c>
      <c r="AN108" s="15">
        <f t="shared" si="20"/>
        <v>811.44999999999982</v>
      </c>
      <c r="AO108" s="57" t="s">
        <v>1713</v>
      </c>
      <c r="AP108" s="59" t="s">
        <v>1714</v>
      </c>
      <c r="AR108" s="61">
        <f t="shared" si="18"/>
        <v>-3.0000000006111804E-3</v>
      </c>
    </row>
    <row r="109" spans="1:44" s="60" customFormat="1" ht="110.1" customHeight="1">
      <c r="A109" s="125" t="s">
        <v>1556</v>
      </c>
      <c r="B109" s="126" t="s">
        <v>1641</v>
      </c>
      <c r="C109" s="126" t="s">
        <v>1186</v>
      </c>
      <c r="D109" s="126" t="s">
        <v>96</v>
      </c>
      <c r="E109" s="126" t="s">
        <v>497</v>
      </c>
      <c r="F109" s="56" t="s">
        <v>392</v>
      </c>
      <c r="G109" s="56" t="s">
        <v>1186</v>
      </c>
      <c r="H109" s="126" t="s">
        <v>10</v>
      </c>
      <c r="I109" s="138">
        <v>41851</v>
      </c>
      <c r="J109" s="132">
        <v>8114.53</v>
      </c>
      <c r="K109" s="15">
        <f t="shared" si="16"/>
        <v>811.45299999999997</v>
      </c>
      <c r="L109" s="15">
        <f t="shared" si="17"/>
        <v>7303.0769999999993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4381.8599999999997</v>
      </c>
      <c r="AF109" s="15">
        <v>0</v>
      </c>
      <c r="AG109" s="15">
        <v>1460.62</v>
      </c>
      <c r="AH109" s="15">
        <v>0</v>
      </c>
      <c r="AI109" s="15">
        <v>1460.6</v>
      </c>
      <c r="AJ109" s="15">
        <v>0</v>
      </c>
      <c r="AK109" s="15">
        <v>0</v>
      </c>
      <c r="AL109" s="15"/>
      <c r="AM109" s="15">
        <f t="shared" si="15"/>
        <v>7303.08</v>
      </c>
      <c r="AN109" s="15">
        <f t="shared" si="20"/>
        <v>811.44999999999982</v>
      </c>
      <c r="AO109" s="57" t="s">
        <v>1715</v>
      </c>
      <c r="AP109" s="59" t="s">
        <v>1716</v>
      </c>
      <c r="AR109" s="61">
        <f t="shared" si="18"/>
        <v>-3.0000000006111804E-3</v>
      </c>
    </row>
    <row r="110" spans="1:44" s="60" customFormat="1" ht="110.1" customHeight="1">
      <c r="A110" s="125" t="s">
        <v>1560</v>
      </c>
      <c r="B110" s="126" t="s">
        <v>1641</v>
      </c>
      <c r="C110" s="126" t="s">
        <v>1186</v>
      </c>
      <c r="D110" s="126" t="s">
        <v>96</v>
      </c>
      <c r="E110" s="126" t="s">
        <v>497</v>
      </c>
      <c r="F110" s="56" t="s">
        <v>392</v>
      </c>
      <c r="G110" s="56" t="s">
        <v>1186</v>
      </c>
      <c r="H110" s="126" t="s">
        <v>10</v>
      </c>
      <c r="I110" s="138">
        <v>41851</v>
      </c>
      <c r="J110" s="132">
        <v>8114.53</v>
      </c>
      <c r="K110" s="15">
        <f t="shared" si="16"/>
        <v>811.45299999999997</v>
      </c>
      <c r="L110" s="15">
        <f t="shared" si="17"/>
        <v>7303.0769999999993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4381.8599999999997</v>
      </c>
      <c r="AF110" s="15">
        <v>0</v>
      </c>
      <c r="AG110" s="15">
        <v>1460.62</v>
      </c>
      <c r="AH110" s="15">
        <v>0</v>
      </c>
      <c r="AI110" s="15">
        <v>1460.6</v>
      </c>
      <c r="AJ110" s="15">
        <v>0</v>
      </c>
      <c r="AK110" s="15">
        <v>0</v>
      </c>
      <c r="AL110" s="15"/>
      <c r="AM110" s="15">
        <f t="shared" si="15"/>
        <v>7303.08</v>
      </c>
      <c r="AN110" s="15">
        <f t="shared" si="20"/>
        <v>811.44999999999982</v>
      </c>
      <c r="AO110" s="57" t="s">
        <v>1717</v>
      </c>
      <c r="AP110" s="59" t="s">
        <v>1718</v>
      </c>
      <c r="AR110" s="61">
        <f t="shared" si="18"/>
        <v>-3.0000000006111804E-3</v>
      </c>
    </row>
    <row r="111" spans="1:44" s="60" customFormat="1" ht="110.1" customHeight="1">
      <c r="A111" s="125" t="s">
        <v>1557</v>
      </c>
      <c r="B111" s="126" t="s">
        <v>1641</v>
      </c>
      <c r="C111" s="126" t="s">
        <v>1186</v>
      </c>
      <c r="D111" s="126" t="s">
        <v>96</v>
      </c>
      <c r="E111" s="126" t="s">
        <v>497</v>
      </c>
      <c r="F111" s="56" t="s">
        <v>392</v>
      </c>
      <c r="G111" s="56" t="s">
        <v>1186</v>
      </c>
      <c r="H111" s="126" t="s">
        <v>10</v>
      </c>
      <c r="I111" s="138">
        <v>41851</v>
      </c>
      <c r="J111" s="132">
        <v>8114.53</v>
      </c>
      <c r="K111" s="15">
        <f t="shared" si="16"/>
        <v>811.45299999999997</v>
      </c>
      <c r="L111" s="15">
        <f t="shared" si="17"/>
        <v>7303.0769999999993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4381.8599999999997</v>
      </c>
      <c r="AF111" s="15">
        <v>0</v>
      </c>
      <c r="AG111" s="15">
        <v>1460.62</v>
      </c>
      <c r="AH111" s="15">
        <v>0</v>
      </c>
      <c r="AI111" s="15">
        <v>1460.6</v>
      </c>
      <c r="AJ111" s="15">
        <v>0</v>
      </c>
      <c r="AK111" s="15">
        <v>0</v>
      </c>
      <c r="AL111" s="15"/>
      <c r="AM111" s="15">
        <f t="shared" si="15"/>
        <v>7303.08</v>
      </c>
      <c r="AN111" s="15">
        <f t="shared" si="20"/>
        <v>811.44999999999982</v>
      </c>
      <c r="AO111" s="57" t="s">
        <v>1719</v>
      </c>
      <c r="AP111" s="59" t="s">
        <v>1720</v>
      </c>
      <c r="AR111" s="61">
        <f t="shared" si="18"/>
        <v>-3.0000000006111804E-3</v>
      </c>
    </row>
    <row r="112" spans="1:44" s="60" customFormat="1" ht="110.1" customHeight="1">
      <c r="A112" s="125" t="s">
        <v>1558</v>
      </c>
      <c r="B112" s="126" t="s">
        <v>1641</v>
      </c>
      <c r="C112" s="126" t="s">
        <v>1186</v>
      </c>
      <c r="D112" s="126" t="s">
        <v>96</v>
      </c>
      <c r="E112" s="126" t="s">
        <v>1760</v>
      </c>
      <c r="F112" s="56" t="s">
        <v>1757</v>
      </c>
      <c r="G112" s="56" t="s">
        <v>1186</v>
      </c>
      <c r="H112" s="126" t="s">
        <v>10</v>
      </c>
      <c r="I112" s="138">
        <v>41851</v>
      </c>
      <c r="J112" s="132">
        <v>8114.53</v>
      </c>
      <c r="K112" s="15">
        <f t="shared" si="16"/>
        <v>811.45299999999997</v>
      </c>
      <c r="L112" s="15">
        <f t="shared" si="17"/>
        <v>7303.0769999999993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4381.8599999999997</v>
      </c>
      <c r="AF112" s="15">
        <v>0</v>
      </c>
      <c r="AG112" s="15">
        <v>1460.62</v>
      </c>
      <c r="AH112" s="15">
        <v>0</v>
      </c>
      <c r="AI112" s="15">
        <v>1460.6</v>
      </c>
      <c r="AJ112" s="15">
        <v>0</v>
      </c>
      <c r="AK112" s="15">
        <v>0</v>
      </c>
      <c r="AL112" s="15"/>
      <c r="AM112" s="15">
        <f t="shared" si="15"/>
        <v>7303.08</v>
      </c>
      <c r="AN112" s="15">
        <f t="shared" si="20"/>
        <v>811.44999999999982</v>
      </c>
      <c r="AO112" s="57" t="s">
        <v>1721</v>
      </c>
      <c r="AP112" s="59" t="s">
        <v>1722</v>
      </c>
      <c r="AR112" s="61">
        <f t="shared" si="18"/>
        <v>-3.0000000006111804E-3</v>
      </c>
    </row>
    <row r="113" spans="1:44" s="60" customFormat="1" ht="110.1" customHeight="1">
      <c r="A113" s="125" t="s">
        <v>1559</v>
      </c>
      <c r="B113" s="126" t="s">
        <v>1641</v>
      </c>
      <c r="C113" s="126" t="s">
        <v>1186</v>
      </c>
      <c r="D113" s="126" t="s">
        <v>96</v>
      </c>
      <c r="E113" s="126" t="s">
        <v>497</v>
      </c>
      <c r="F113" s="56" t="s">
        <v>392</v>
      </c>
      <c r="G113" s="56" t="s">
        <v>1186</v>
      </c>
      <c r="H113" s="126" t="s">
        <v>10</v>
      </c>
      <c r="I113" s="138">
        <v>41851</v>
      </c>
      <c r="J113" s="132">
        <v>8114.53</v>
      </c>
      <c r="K113" s="15">
        <f t="shared" si="16"/>
        <v>811.45299999999997</v>
      </c>
      <c r="L113" s="15">
        <f t="shared" si="17"/>
        <v>7303.0769999999993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4381.8599999999997</v>
      </c>
      <c r="AF113" s="15">
        <v>0</v>
      </c>
      <c r="AG113" s="15">
        <v>1460.62</v>
      </c>
      <c r="AH113" s="15">
        <v>0</v>
      </c>
      <c r="AI113" s="15">
        <v>1460.6</v>
      </c>
      <c r="AJ113" s="15">
        <v>0</v>
      </c>
      <c r="AK113" s="15">
        <v>0</v>
      </c>
      <c r="AL113" s="15"/>
      <c r="AM113" s="15">
        <f t="shared" si="15"/>
        <v>7303.08</v>
      </c>
      <c r="AN113" s="15">
        <f t="shared" si="20"/>
        <v>811.44999999999982</v>
      </c>
      <c r="AO113" s="57" t="s">
        <v>1723</v>
      </c>
      <c r="AP113" s="59" t="s">
        <v>1724</v>
      </c>
      <c r="AR113" s="61">
        <f t="shared" si="18"/>
        <v>-3.0000000006111804E-3</v>
      </c>
    </row>
    <row r="114" spans="1:44" s="60" customFormat="1" ht="110.1" customHeight="1">
      <c r="A114" s="125" t="s">
        <v>1625</v>
      </c>
      <c r="B114" s="126" t="s">
        <v>1641</v>
      </c>
      <c r="C114" s="126" t="s">
        <v>1186</v>
      </c>
      <c r="D114" s="126" t="s">
        <v>96</v>
      </c>
      <c r="E114" s="126" t="s">
        <v>1761</v>
      </c>
      <c r="F114" s="56" t="s">
        <v>392</v>
      </c>
      <c r="G114" s="56" t="s">
        <v>1186</v>
      </c>
      <c r="H114" s="126" t="s">
        <v>10</v>
      </c>
      <c r="I114" s="138">
        <v>41851</v>
      </c>
      <c r="J114" s="132">
        <v>8114.53</v>
      </c>
      <c r="K114" s="15">
        <f t="shared" si="16"/>
        <v>811.45299999999997</v>
      </c>
      <c r="L114" s="15">
        <f t="shared" si="17"/>
        <v>7303.0769999999993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4381.8599999999997</v>
      </c>
      <c r="AF114" s="15">
        <v>0</v>
      </c>
      <c r="AG114" s="15">
        <v>1460.62</v>
      </c>
      <c r="AH114" s="15">
        <v>0</v>
      </c>
      <c r="AI114" s="15">
        <v>1460.6</v>
      </c>
      <c r="AJ114" s="15">
        <v>0</v>
      </c>
      <c r="AK114" s="15">
        <v>0</v>
      </c>
      <c r="AL114" s="15"/>
      <c r="AM114" s="15">
        <f t="shared" si="15"/>
        <v>7303.08</v>
      </c>
      <c r="AN114" s="15">
        <f t="shared" si="20"/>
        <v>811.44999999999982</v>
      </c>
      <c r="AO114" s="57" t="s">
        <v>1725</v>
      </c>
      <c r="AP114" s="59" t="s">
        <v>1726</v>
      </c>
      <c r="AR114" s="61">
        <f t="shared" si="18"/>
        <v>-3.0000000006111804E-3</v>
      </c>
    </row>
    <row r="115" spans="1:44" s="60" customFormat="1" ht="110.1" customHeight="1">
      <c r="A115" s="125" t="s">
        <v>1561</v>
      </c>
      <c r="B115" s="126" t="s">
        <v>1641</v>
      </c>
      <c r="C115" s="126" t="s">
        <v>1186</v>
      </c>
      <c r="D115" s="126" t="s">
        <v>96</v>
      </c>
      <c r="E115" s="126" t="s">
        <v>1762</v>
      </c>
      <c r="F115" s="56" t="s">
        <v>392</v>
      </c>
      <c r="G115" s="56" t="s">
        <v>1186</v>
      </c>
      <c r="H115" s="126" t="s">
        <v>10</v>
      </c>
      <c r="I115" s="138">
        <v>41851</v>
      </c>
      <c r="J115" s="132">
        <v>8114.53</v>
      </c>
      <c r="K115" s="15">
        <f t="shared" si="16"/>
        <v>811.45299999999997</v>
      </c>
      <c r="L115" s="15">
        <f t="shared" si="17"/>
        <v>7303.0769999999993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4381.8599999999997</v>
      </c>
      <c r="AF115" s="15">
        <v>0</v>
      </c>
      <c r="AG115" s="15">
        <v>1460.62</v>
      </c>
      <c r="AH115" s="15">
        <v>0</v>
      </c>
      <c r="AI115" s="15">
        <v>1460.6</v>
      </c>
      <c r="AJ115" s="15">
        <v>0</v>
      </c>
      <c r="AK115" s="15">
        <v>0</v>
      </c>
      <c r="AL115" s="15"/>
      <c r="AM115" s="15">
        <f t="shared" ref="AM115:AM186" si="21">SUM(M115:AK115)</f>
        <v>7303.08</v>
      </c>
      <c r="AN115" s="15">
        <f t="shared" si="20"/>
        <v>811.44999999999982</v>
      </c>
      <c r="AO115" s="57" t="s">
        <v>1725</v>
      </c>
      <c r="AP115" s="59" t="s">
        <v>1726</v>
      </c>
      <c r="AR115" s="61">
        <f t="shared" si="18"/>
        <v>-3.0000000006111804E-3</v>
      </c>
    </row>
    <row r="116" spans="1:44" s="60" customFormat="1" ht="110.1" customHeight="1">
      <c r="A116" s="125" t="s">
        <v>1562</v>
      </c>
      <c r="B116" s="126" t="s">
        <v>1641</v>
      </c>
      <c r="C116" s="126" t="s">
        <v>1186</v>
      </c>
      <c r="D116" s="126" t="s">
        <v>96</v>
      </c>
      <c r="E116" s="126" t="s">
        <v>497</v>
      </c>
      <c r="F116" s="56" t="s">
        <v>392</v>
      </c>
      <c r="G116" s="56" t="s">
        <v>1186</v>
      </c>
      <c r="H116" s="126" t="s">
        <v>10</v>
      </c>
      <c r="I116" s="138">
        <v>41851</v>
      </c>
      <c r="J116" s="132">
        <v>8114.53</v>
      </c>
      <c r="K116" s="15">
        <f t="shared" si="16"/>
        <v>811.45299999999997</v>
      </c>
      <c r="L116" s="15">
        <f t="shared" si="17"/>
        <v>7303.0769999999993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4381.8599999999997</v>
      </c>
      <c r="AF116" s="15">
        <v>0</v>
      </c>
      <c r="AG116" s="15">
        <v>1460.62</v>
      </c>
      <c r="AH116" s="15">
        <v>0</v>
      </c>
      <c r="AI116" s="15">
        <v>1460.6</v>
      </c>
      <c r="AJ116" s="15">
        <v>0</v>
      </c>
      <c r="AK116" s="15">
        <v>0</v>
      </c>
      <c r="AL116" s="15"/>
      <c r="AM116" s="15">
        <f t="shared" si="21"/>
        <v>7303.08</v>
      </c>
      <c r="AN116" s="15">
        <f t="shared" si="20"/>
        <v>811.44999999999982</v>
      </c>
      <c r="AO116" s="57" t="s">
        <v>1727</v>
      </c>
      <c r="AP116" s="59" t="s">
        <v>1726</v>
      </c>
      <c r="AR116" s="61">
        <f t="shared" si="18"/>
        <v>-3.0000000006111804E-3</v>
      </c>
    </row>
    <row r="117" spans="1:44" s="60" customFormat="1" ht="110.1" customHeight="1">
      <c r="A117" s="125" t="s">
        <v>1563</v>
      </c>
      <c r="B117" s="126" t="s">
        <v>1641</v>
      </c>
      <c r="C117" s="126" t="s">
        <v>1186</v>
      </c>
      <c r="D117" s="126" t="s">
        <v>96</v>
      </c>
      <c r="E117" s="126" t="s">
        <v>497</v>
      </c>
      <c r="F117" s="56" t="s">
        <v>392</v>
      </c>
      <c r="G117" s="56" t="s">
        <v>1186</v>
      </c>
      <c r="H117" s="126" t="s">
        <v>10</v>
      </c>
      <c r="I117" s="138">
        <v>41851</v>
      </c>
      <c r="J117" s="132">
        <v>8114.53</v>
      </c>
      <c r="K117" s="15">
        <f t="shared" si="16"/>
        <v>811.45299999999997</v>
      </c>
      <c r="L117" s="15">
        <f t="shared" si="17"/>
        <v>7303.0769999999993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4381.8599999999997</v>
      </c>
      <c r="AF117" s="15">
        <v>0</v>
      </c>
      <c r="AG117" s="15">
        <v>1460.62</v>
      </c>
      <c r="AH117" s="15">
        <v>0</v>
      </c>
      <c r="AI117" s="15">
        <v>1460.6</v>
      </c>
      <c r="AJ117" s="15">
        <v>0</v>
      </c>
      <c r="AK117" s="15">
        <v>0</v>
      </c>
      <c r="AL117" s="15"/>
      <c r="AM117" s="15">
        <f t="shared" si="21"/>
        <v>7303.08</v>
      </c>
      <c r="AN117" s="15">
        <f t="shared" si="20"/>
        <v>811.44999999999982</v>
      </c>
      <c r="AO117" s="57" t="s">
        <v>1728</v>
      </c>
      <c r="AP117" s="59" t="s">
        <v>1729</v>
      </c>
      <c r="AR117" s="61">
        <f t="shared" si="18"/>
        <v>-3.0000000006111804E-3</v>
      </c>
    </row>
    <row r="118" spans="1:44" s="60" customFormat="1" ht="110.1" customHeight="1">
      <c r="A118" s="125" t="s">
        <v>1564</v>
      </c>
      <c r="B118" s="126" t="s">
        <v>1641</v>
      </c>
      <c r="C118" s="126" t="s">
        <v>1186</v>
      </c>
      <c r="D118" s="126" t="s">
        <v>96</v>
      </c>
      <c r="E118" s="126" t="s">
        <v>497</v>
      </c>
      <c r="F118" s="56" t="s">
        <v>392</v>
      </c>
      <c r="G118" s="56" t="s">
        <v>1186</v>
      </c>
      <c r="H118" s="126" t="s">
        <v>10</v>
      </c>
      <c r="I118" s="138">
        <v>41851</v>
      </c>
      <c r="J118" s="132">
        <v>8114.53</v>
      </c>
      <c r="K118" s="15">
        <f t="shared" si="16"/>
        <v>811.45299999999997</v>
      </c>
      <c r="L118" s="15">
        <f t="shared" si="17"/>
        <v>7303.0769999999993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4381.8599999999997</v>
      </c>
      <c r="AF118" s="15">
        <v>0</v>
      </c>
      <c r="AG118" s="15">
        <v>1460.62</v>
      </c>
      <c r="AH118" s="15">
        <v>0</v>
      </c>
      <c r="AI118" s="15">
        <v>1460.6</v>
      </c>
      <c r="AJ118" s="15">
        <v>0</v>
      </c>
      <c r="AK118" s="15">
        <v>0</v>
      </c>
      <c r="AL118" s="15"/>
      <c r="AM118" s="15">
        <f t="shared" si="21"/>
        <v>7303.08</v>
      </c>
      <c r="AN118" s="15">
        <f t="shared" si="20"/>
        <v>811.44999999999982</v>
      </c>
      <c r="AO118" s="57" t="s">
        <v>1730</v>
      </c>
      <c r="AP118" s="59" t="s">
        <v>1729</v>
      </c>
      <c r="AR118" s="61">
        <f t="shared" si="18"/>
        <v>-3.0000000006111804E-3</v>
      </c>
    </row>
    <row r="119" spans="1:44" s="60" customFormat="1" ht="110.1" customHeight="1">
      <c r="A119" s="125" t="s">
        <v>1565</v>
      </c>
      <c r="B119" s="126" t="s">
        <v>1641</v>
      </c>
      <c r="C119" s="126" t="s">
        <v>1186</v>
      </c>
      <c r="D119" s="126" t="s">
        <v>96</v>
      </c>
      <c r="E119" s="126" t="s">
        <v>497</v>
      </c>
      <c r="F119" s="56" t="s">
        <v>392</v>
      </c>
      <c r="G119" s="56" t="s">
        <v>1186</v>
      </c>
      <c r="H119" s="126" t="s">
        <v>10</v>
      </c>
      <c r="I119" s="138">
        <v>41851</v>
      </c>
      <c r="J119" s="132">
        <v>8114.53</v>
      </c>
      <c r="K119" s="15">
        <f t="shared" si="16"/>
        <v>811.45299999999997</v>
      </c>
      <c r="L119" s="15">
        <f t="shared" si="17"/>
        <v>7303.0769999999993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4381.8599999999997</v>
      </c>
      <c r="AF119" s="15">
        <v>0</v>
      </c>
      <c r="AG119" s="15">
        <v>1460.62</v>
      </c>
      <c r="AH119" s="15">
        <v>0</v>
      </c>
      <c r="AI119" s="15">
        <v>1460.6</v>
      </c>
      <c r="AJ119" s="15">
        <v>0</v>
      </c>
      <c r="AK119" s="15">
        <v>0</v>
      </c>
      <c r="AL119" s="15"/>
      <c r="AM119" s="15">
        <f t="shared" si="21"/>
        <v>7303.08</v>
      </c>
      <c r="AN119" s="15">
        <f t="shared" si="20"/>
        <v>811.44999999999982</v>
      </c>
      <c r="AO119" s="57" t="s">
        <v>1731</v>
      </c>
      <c r="AP119" s="59" t="s">
        <v>1729</v>
      </c>
      <c r="AR119" s="61">
        <f t="shared" si="18"/>
        <v>-3.0000000006111804E-3</v>
      </c>
    </row>
    <row r="120" spans="1:44" s="60" customFormat="1" ht="110.1" customHeight="1">
      <c r="A120" s="125" t="s">
        <v>1566</v>
      </c>
      <c r="B120" s="126" t="s">
        <v>1641</v>
      </c>
      <c r="C120" s="126" t="s">
        <v>1186</v>
      </c>
      <c r="D120" s="126" t="s">
        <v>96</v>
      </c>
      <c r="E120" s="126" t="s">
        <v>1188</v>
      </c>
      <c r="F120" s="56" t="s">
        <v>1757</v>
      </c>
      <c r="G120" s="56" t="s">
        <v>1186</v>
      </c>
      <c r="H120" s="126" t="s">
        <v>10</v>
      </c>
      <c r="I120" s="138">
        <v>41851</v>
      </c>
      <c r="J120" s="132">
        <v>8114.53</v>
      </c>
      <c r="K120" s="15">
        <f t="shared" si="16"/>
        <v>811.45299999999997</v>
      </c>
      <c r="L120" s="15">
        <f t="shared" si="17"/>
        <v>7303.0769999999993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4381.8599999999997</v>
      </c>
      <c r="AF120" s="15">
        <v>0</v>
      </c>
      <c r="AG120" s="15">
        <v>1460.62</v>
      </c>
      <c r="AH120" s="15">
        <v>0</v>
      </c>
      <c r="AI120" s="15">
        <v>1460.6</v>
      </c>
      <c r="AJ120" s="15">
        <v>0</v>
      </c>
      <c r="AK120" s="15">
        <v>0</v>
      </c>
      <c r="AL120" s="15"/>
      <c r="AM120" s="15">
        <f t="shared" si="21"/>
        <v>7303.08</v>
      </c>
      <c r="AN120" s="15">
        <f t="shared" si="20"/>
        <v>811.44999999999982</v>
      </c>
      <c r="AO120" s="57" t="s">
        <v>1732</v>
      </c>
      <c r="AP120" s="59" t="s">
        <v>1729</v>
      </c>
      <c r="AR120" s="61">
        <f t="shared" si="18"/>
        <v>-3.0000000006111804E-3</v>
      </c>
    </row>
    <row r="121" spans="1:44" s="60" customFormat="1" ht="110.1" customHeight="1">
      <c r="A121" s="125" t="s">
        <v>1567</v>
      </c>
      <c r="B121" s="126" t="s">
        <v>1641</v>
      </c>
      <c r="C121" s="126" t="s">
        <v>1186</v>
      </c>
      <c r="D121" s="126" t="s">
        <v>96</v>
      </c>
      <c r="E121" s="126" t="s">
        <v>497</v>
      </c>
      <c r="F121" s="56" t="s">
        <v>392</v>
      </c>
      <c r="G121" s="56" t="s">
        <v>1186</v>
      </c>
      <c r="H121" s="126" t="s">
        <v>10</v>
      </c>
      <c r="I121" s="138">
        <v>41851</v>
      </c>
      <c r="J121" s="132">
        <v>8114.53</v>
      </c>
      <c r="K121" s="15">
        <f t="shared" ref="K121:K185" si="22">+J121*0.1</f>
        <v>811.45299999999997</v>
      </c>
      <c r="L121" s="15">
        <f t="shared" ref="L121:L185" si="23">+J121-K121</f>
        <v>7303.0769999999993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4381.8599999999997</v>
      </c>
      <c r="AF121" s="15">
        <v>0</v>
      </c>
      <c r="AG121" s="15">
        <v>1460.62</v>
      </c>
      <c r="AH121" s="15">
        <v>0</v>
      </c>
      <c r="AI121" s="15">
        <v>1460.6</v>
      </c>
      <c r="AJ121" s="15">
        <v>0</v>
      </c>
      <c r="AK121" s="15">
        <v>0</v>
      </c>
      <c r="AL121" s="15"/>
      <c r="AM121" s="15">
        <f t="shared" si="21"/>
        <v>7303.08</v>
      </c>
      <c r="AN121" s="15">
        <f t="shared" si="20"/>
        <v>811.44999999999982</v>
      </c>
      <c r="AO121" s="57" t="s">
        <v>1733</v>
      </c>
      <c r="AP121" s="59" t="s">
        <v>1729</v>
      </c>
      <c r="AR121" s="61">
        <f t="shared" si="18"/>
        <v>-3.0000000006111804E-3</v>
      </c>
    </row>
    <row r="122" spans="1:44" s="60" customFormat="1" ht="110.1" customHeight="1">
      <c r="A122" s="125" t="s">
        <v>1568</v>
      </c>
      <c r="B122" s="126" t="s">
        <v>1641</v>
      </c>
      <c r="C122" s="126" t="s">
        <v>1186</v>
      </c>
      <c r="D122" s="126" t="s">
        <v>96</v>
      </c>
      <c r="E122" s="126" t="s">
        <v>497</v>
      </c>
      <c r="F122" s="56" t="s">
        <v>392</v>
      </c>
      <c r="G122" s="56" t="s">
        <v>1186</v>
      </c>
      <c r="H122" s="126" t="s">
        <v>10</v>
      </c>
      <c r="I122" s="138">
        <v>41851</v>
      </c>
      <c r="J122" s="132">
        <v>8114.53</v>
      </c>
      <c r="K122" s="15">
        <f t="shared" si="22"/>
        <v>811.45299999999997</v>
      </c>
      <c r="L122" s="15">
        <f t="shared" si="23"/>
        <v>7303.0769999999993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4381.8599999999997</v>
      </c>
      <c r="AF122" s="15">
        <v>0</v>
      </c>
      <c r="AG122" s="15">
        <v>1460.62</v>
      </c>
      <c r="AH122" s="15">
        <v>0</v>
      </c>
      <c r="AI122" s="15">
        <v>1460.6</v>
      </c>
      <c r="AJ122" s="15">
        <v>0</v>
      </c>
      <c r="AK122" s="15">
        <v>0</v>
      </c>
      <c r="AL122" s="15"/>
      <c r="AM122" s="15">
        <f t="shared" si="21"/>
        <v>7303.08</v>
      </c>
      <c r="AN122" s="15">
        <f t="shared" si="20"/>
        <v>811.44999999999982</v>
      </c>
      <c r="AO122" s="57" t="s">
        <v>1734</v>
      </c>
      <c r="AP122" s="59" t="s">
        <v>1729</v>
      </c>
      <c r="AR122" s="61">
        <f t="shared" si="18"/>
        <v>-3.0000000006111804E-3</v>
      </c>
    </row>
    <row r="123" spans="1:44" s="60" customFormat="1" ht="110.1" customHeight="1">
      <c r="A123" s="125" t="s">
        <v>1569</v>
      </c>
      <c r="B123" s="126" t="s">
        <v>1641</v>
      </c>
      <c r="C123" s="126" t="s">
        <v>1186</v>
      </c>
      <c r="D123" s="126" t="s">
        <v>96</v>
      </c>
      <c r="E123" s="126" t="s">
        <v>497</v>
      </c>
      <c r="F123" s="56" t="s">
        <v>392</v>
      </c>
      <c r="G123" s="56" t="s">
        <v>1186</v>
      </c>
      <c r="H123" s="126" t="s">
        <v>10</v>
      </c>
      <c r="I123" s="138">
        <v>41851</v>
      </c>
      <c r="J123" s="132">
        <v>8114.53</v>
      </c>
      <c r="K123" s="15">
        <f t="shared" si="22"/>
        <v>811.45299999999997</v>
      </c>
      <c r="L123" s="15">
        <f t="shared" si="23"/>
        <v>7303.0769999999993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4381.8599999999997</v>
      </c>
      <c r="AF123" s="15">
        <v>0</v>
      </c>
      <c r="AG123" s="15">
        <v>1460.62</v>
      </c>
      <c r="AH123" s="15">
        <v>0</v>
      </c>
      <c r="AI123" s="15">
        <v>1460.6</v>
      </c>
      <c r="AJ123" s="15">
        <v>0</v>
      </c>
      <c r="AK123" s="15">
        <v>0</v>
      </c>
      <c r="AL123" s="15"/>
      <c r="AM123" s="15">
        <f t="shared" si="21"/>
        <v>7303.08</v>
      </c>
      <c r="AN123" s="15">
        <f t="shared" si="20"/>
        <v>811.44999999999982</v>
      </c>
      <c r="AO123" s="57" t="s">
        <v>1735</v>
      </c>
      <c r="AP123" s="59" t="s">
        <v>1729</v>
      </c>
      <c r="AR123" s="61">
        <f t="shared" si="18"/>
        <v>-3.0000000006111804E-3</v>
      </c>
    </row>
    <row r="124" spans="1:44" s="60" customFormat="1" ht="110.1" customHeight="1">
      <c r="A124" s="125" t="s">
        <v>1570</v>
      </c>
      <c r="B124" s="126" t="s">
        <v>1641</v>
      </c>
      <c r="C124" s="126" t="s">
        <v>1186</v>
      </c>
      <c r="D124" s="126" t="s">
        <v>96</v>
      </c>
      <c r="E124" s="126" t="s">
        <v>1758</v>
      </c>
      <c r="F124" s="56" t="s">
        <v>1757</v>
      </c>
      <c r="G124" s="56" t="s">
        <v>1186</v>
      </c>
      <c r="H124" s="126" t="s">
        <v>10</v>
      </c>
      <c r="I124" s="138">
        <v>41851</v>
      </c>
      <c r="J124" s="132">
        <v>8114.53</v>
      </c>
      <c r="K124" s="15">
        <f t="shared" si="22"/>
        <v>811.45299999999997</v>
      </c>
      <c r="L124" s="15">
        <f t="shared" si="23"/>
        <v>7303.0769999999993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4381.8599999999997</v>
      </c>
      <c r="AF124" s="15">
        <v>0</v>
      </c>
      <c r="AG124" s="15">
        <v>1460.62</v>
      </c>
      <c r="AH124" s="15">
        <v>0</v>
      </c>
      <c r="AI124" s="15">
        <v>1460.6</v>
      </c>
      <c r="AJ124" s="15">
        <v>0</v>
      </c>
      <c r="AK124" s="15">
        <v>0</v>
      </c>
      <c r="AL124" s="15"/>
      <c r="AM124" s="15">
        <f t="shared" si="21"/>
        <v>7303.08</v>
      </c>
      <c r="AN124" s="15">
        <f t="shared" si="20"/>
        <v>811.44999999999982</v>
      </c>
      <c r="AO124" s="57" t="s">
        <v>1736</v>
      </c>
      <c r="AP124" s="59" t="s">
        <v>1729</v>
      </c>
      <c r="AR124" s="61">
        <f t="shared" si="18"/>
        <v>-3.0000000006111804E-3</v>
      </c>
    </row>
    <row r="125" spans="1:44" s="60" customFormat="1" ht="110.1" customHeight="1">
      <c r="A125" s="125" t="s">
        <v>1571</v>
      </c>
      <c r="B125" s="126" t="s">
        <v>1641</v>
      </c>
      <c r="C125" s="126" t="s">
        <v>1186</v>
      </c>
      <c r="D125" s="126" t="s">
        <v>96</v>
      </c>
      <c r="E125" s="126" t="s">
        <v>497</v>
      </c>
      <c r="F125" s="56" t="s">
        <v>392</v>
      </c>
      <c r="G125" s="56" t="s">
        <v>1186</v>
      </c>
      <c r="H125" s="126" t="s">
        <v>10</v>
      </c>
      <c r="I125" s="138">
        <v>41851</v>
      </c>
      <c r="J125" s="132">
        <v>8114.53</v>
      </c>
      <c r="K125" s="15">
        <f t="shared" si="22"/>
        <v>811.45299999999997</v>
      </c>
      <c r="L125" s="15">
        <f t="shared" si="23"/>
        <v>7303.0769999999993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4381.8599999999997</v>
      </c>
      <c r="AF125" s="15">
        <v>0</v>
      </c>
      <c r="AG125" s="15">
        <v>1460.62</v>
      </c>
      <c r="AH125" s="15">
        <v>0</v>
      </c>
      <c r="AI125" s="15">
        <v>1460.6</v>
      </c>
      <c r="AJ125" s="15">
        <v>0</v>
      </c>
      <c r="AK125" s="15">
        <v>0</v>
      </c>
      <c r="AL125" s="15"/>
      <c r="AM125" s="15">
        <f t="shared" si="21"/>
        <v>7303.08</v>
      </c>
      <c r="AN125" s="15">
        <f t="shared" si="20"/>
        <v>811.44999999999982</v>
      </c>
      <c r="AO125" s="57" t="s">
        <v>1735</v>
      </c>
      <c r="AP125" s="59" t="s">
        <v>1729</v>
      </c>
      <c r="AR125" s="61">
        <f t="shared" si="18"/>
        <v>-3.0000000006111804E-3</v>
      </c>
    </row>
    <row r="126" spans="1:44" s="60" customFormat="1" ht="75" customHeight="1">
      <c r="A126" s="125" t="s">
        <v>1610</v>
      </c>
      <c r="B126" s="56" t="s">
        <v>1642</v>
      </c>
      <c r="C126" s="126" t="s">
        <v>1186</v>
      </c>
      <c r="D126" s="56" t="s">
        <v>99</v>
      </c>
      <c r="E126" s="56" t="s">
        <v>1615</v>
      </c>
      <c r="F126" s="56" t="s">
        <v>1616</v>
      </c>
      <c r="G126" s="56" t="s">
        <v>1186</v>
      </c>
      <c r="H126" s="126" t="s">
        <v>10</v>
      </c>
      <c r="I126" s="138">
        <v>42471</v>
      </c>
      <c r="J126" s="132">
        <v>5500</v>
      </c>
      <c r="K126" s="15">
        <f t="shared" si="22"/>
        <v>550</v>
      </c>
      <c r="L126" s="15">
        <f t="shared" si="23"/>
        <v>4950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6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990</v>
      </c>
      <c r="AH126" s="15">
        <v>0</v>
      </c>
      <c r="AI126" s="15">
        <v>990</v>
      </c>
      <c r="AJ126" s="15">
        <v>990</v>
      </c>
      <c r="AK126" s="15">
        <v>990</v>
      </c>
      <c r="AL126" s="15">
        <v>990</v>
      </c>
      <c r="AM126" s="15">
        <f t="shared" ref="AM126" si="24">SUM(M126:AL126)</f>
        <v>4950</v>
      </c>
      <c r="AN126" s="15">
        <f t="shared" si="20"/>
        <v>550</v>
      </c>
      <c r="AO126" s="57" t="s">
        <v>1631</v>
      </c>
      <c r="AP126" s="59" t="s">
        <v>1630</v>
      </c>
      <c r="AR126" s="61">
        <f t="shared" si="18"/>
        <v>0</v>
      </c>
    </row>
    <row r="127" spans="1:44" s="60" customFormat="1" ht="75" customHeight="1">
      <c r="A127" s="125" t="s">
        <v>1611</v>
      </c>
      <c r="B127" s="56" t="s">
        <v>1642</v>
      </c>
      <c r="C127" s="126" t="s">
        <v>1186</v>
      </c>
      <c r="D127" s="56" t="s">
        <v>99</v>
      </c>
      <c r="E127" s="56" t="s">
        <v>1617</v>
      </c>
      <c r="F127" s="56" t="s">
        <v>1616</v>
      </c>
      <c r="G127" s="56" t="s">
        <v>1186</v>
      </c>
      <c r="H127" s="126" t="s">
        <v>10</v>
      </c>
      <c r="I127" s="138">
        <v>42471</v>
      </c>
      <c r="J127" s="132">
        <v>5500</v>
      </c>
      <c r="K127" s="15">
        <f t="shared" si="22"/>
        <v>550</v>
      </c>
      <c r="L127" s="15">
        <f t="shared" si="23"/>
        <v>4950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6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990</v>
      </c>
      <c r="AH127" s="15">
        <v>0</v>
      </c>
      <c r="AI127" s="15">
        <v>990</v>
      </c>
      <c r="AJ127" s="15">
        <v>990</v>
      </c>
      <c r="AK127" s="15">
        <v>990</v>
      </c>
      <c r="AL127" s="15">
        <v>990</v>
      </c>
      <c r="AM127" s="15">
        <f>SUM(M127:AL127)</f>
        <v>4950</v>
      </c>
      <c r="AN127" s="15">
        <f t="shared" si="20"/>
        <v>550</v>
      </c>
      <c r="AO127" s="57" t="s">
        <v>1632</v>
      </c>
      <c r="AP127" s="59" t="s">
        <v>1737</v>
      </c>
      <c r="AR127" s="61">
        <f t="shared" si="18"/>
        <v>0</v>
      </c>
    </row>
    <row r="128" spans="1:44" s="60" customFormat="1" ht="75" customHeight="1">
      <c r="A128" s="125" t="s">
        <v>1612</v>
      </c>
      <c r="B128" s="56" t="s">
        <v>1642</v>
      </c>
      <c r="C128" s="126" t="s">
        <v>1186</v>
      </c>
      <c r="D128" s="56" t="s">
        <v>99</v>
      </c>
      <c r="E128" s="56" t="s">
        <v>1618</v>
      </c>
      <c r="F128" s="56" t="s">
        <v>1616</v>
      </c>
      <c r="G128" s="56" t="s">
        <v>1186</v>
      </c>
      <c r="H128" s="126" t="s">
        <v>10</v>
      </c>
      <c r="I128" s="138">
        <v>42471</v>
      </c>
      <c r="J128" s="132">
        <v>5500</v>
      </c>
      <c r="K128" s="15">
        <f t="shared" si="22"/>
        <v>550</v>
      </c>
      <c r="L128" s="15">
        <f t="shared" si="23"/>
        <v>4950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6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990</v>
      </c>
      <c r="AH128" s="15">
        <v>0</v>
      </c>
      <c r="AI128" s="15">
        <v>990</v>
      </c>
      <c r="AJ128" s="15">
        <v>990</v>
      </c>
      <c r="AK128" s="15">
        <v>990</v>
      </c>
      <c r="AL128" s="15">
        <v>990</v>
      </c>
      <c r="AM128" s="15">
        <f t="shared" ref="AM128:AM138" si="25">SUM(M128:AL128)</f>
        <v>4950</v>
      </c>
      <c r="AN128" s="15">
        <f t="shared" si="20"/>
        <v>550</v>
      </c>
      <c r="AO128" s="57" t="s">
        <v>1691</v>
      </c>
      <c r="AP128" s="59" t="s">
        <v>1696</v>
      </c>
      <c r="AR128" s="61">
        <f t="shared" si="18"/>
        <v>0</v>
      </c>
    </row>
    <row r="129" spans="1:44" s="60" customFormat="1" ht="75" customHeight="1">
      <c r="A129" s="125" t="s">
        <v>1613</v>
      </c>
      <c r="B129" s="56" t="s">
        <v>1642</v>
      </c>
      <c r="C129" s="126" t="s">
        <v>1186</v>
      </c>
      <c r="D129" s="56" t="s">
        <v>99</v>
      </c>
      <c r="E129" s="56" t="s">
        <v>1619</v>
      </c>
      <c r="F129" s="56" t="s">
        <v>1616</v>
      </c>
      <c r="G129" s="56" t="s">
        <v>1186</v>
      </c>
      <c r="H129" s="126" t="s">
        <v>10</v>
      </c>
      <c r="I129" s="138">
        <v>42471</v>
      </c>
      <c r="J129" s="132">
        <v>5500</v>
      </c>
      <c r="K129" s="15">
        <f t="shared" si="22"/>
        <v>550</v>
      </c>
      <c r="L129" s="15">
        <f t="shared" si="23"/>
        <v>4950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6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990</v>
      </c>
      <c r="AH129" s="15">
        <v>0</v>
      </c>
      <c r="AI129" s="15">
        <v>990</v>
      </c>
      <c r="AJ129" s="15">
        <v>990</v>
      </c>
      <c r="AK129" s="15">
        <v>990</v>
      </c>
      <c r="AL129" s="15">
        <v>990</v>
      </c>
      <c r="AM129" s="15">
        <f t="shared" si="25"/>
        <v>4950</v>
      </c>
      <c r="AN129" s="15">
        <f t="shared" si="20"/>
        <v>550</v>
      </c>
      <c r="AO129" s="57" t="s">
        <v>1634</v>
      </c>
      <c r="AP129" s="59" t="s">
        <v>1633</v>
      </c>
      <c r="AR129" s="61">
        <f t="shared" si="18"/>
        <v>0</v>
      </c>
    </row>
    <row r="130" spans="1:44" s="60" customFormat="1" ht="75" customHeight="1">
      <c r="A130" s="125" t="s">
        <v>1614</v>
      </c>
      <c r="B130" s="56" t="s">
        <v>1642</v>
      </c>
      <c r="C130" s="126" t="s">
        <v>1186</v>
      </c>
      <c r="D130" s="56" t="s">
        <v>99</v>
      </c>
      <c r="E130" s="56" t="s">
        <v>1620</v>
      </c>
      <c r="F130" s="56" t="s">
        <v>1616</v>
      </c>
      <c r="G130" s="56" t="s">
        <v>1186</v>
      </c>
      <c r="H130" s="126" t="s">
        <v>10</v>
      </c>
      <c r="I130" s="138">
        <v>42471</v>
      </c>
      <c r="J130" s="132">
        <v>5500</v>
      </c>
      <c r="K130" s="15">
        <f t="shared" si="22"/>
        <v>550</v>
      </c>
      <c r="L130" s="15">
        <f t="shared" si="23"/>
        <v>4950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6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990</v>
      </c>
      <c r="AH130" s="15">
        <v>0</v>
      </c>
      <c r="AI130" s="15">
        <v>990</v>
      </c>
      <c r="AJ130" s="15">
        <v>990</v>
      </c>
      <c r="AK130" s="15">
        <v>990</v>
      </c>
      <c r="AL130" s="15">
        <v>990</v>
      </c>
      <c r="AM130" s="15">
        <f t="shared" si="25"/>
        <v>4950</v>
      </c>
      <c r="AN130" s="15">
        <f t="shared" si="20"/>
        <v>550</v>
      </c>
      <c r="AO130" s="57" t="s">
        <v>1635</v>
      </c>
      <c r="AP130" s="59" t="s">
        <v>1633</v>
      </c>
      <c r="AR130" s="61">
        <f t="shared" si="18"/>
        <v>0</v>
      </c>
    </row>
    <row r="131" spans="1:44" s="60" customFormat="1" ht="50.1" customHeight="1">
      <c r="A131" s="125" t="s">
        <v>2087</v>
      </c>
      <c r="B131" s="125" t="s">
        <v>2055</v>
      </c>
      <c r="C131" s="56" t="s">
        <v>1186</v>
      </c>
      <c r="D131" s="126" t="s">
        <v>2056</v>
      </c>
      <c r="E131" s="56" t="s">
        <v>2088</v>
      </c>
      <c r="F131" s="56" t="s">
        <v>2061</v>
      </c>
      <c r="G131" s="56" t="s">
        <v>1186</v>
      </c>
      <c r="H131" s="56" t="s">
        <v>10</v>
      </c>
      <c r="I131" s="138">
        <v>43700</v>
      </c>
      <c r="J131" s="132">
        <v>904</v>
      </c>
      <c r="K131" s="15">
        <f t="shared" si="22"/>
        <v>90.4</v>
      </c>
      <c r="L131" s="15">
        <f t="shared" si="23"/>
        <v>813.6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6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54.24</v>
      </c>
      <c r="AL131" s="15">
        <v>162.72</v>
      </c>
      <c r="AM131" s="15">
        <f t="shared" si="25"/>
        <v>216.96</v>
      </c>
      <c r="AN131" s="15">
        <f t="shared" si="20"/>
        <v>687.04</v>
      </c>
      <c r="AO131" s="57"/>
      <c r="AP131" s="59"/>
      <c r="AR131" s="61">
        <f t="shared" si="18"/>
        <v>596.64</v>
      </c>
    </row>
    <row r="132" spans="1:44" s="60" customFormat="1" ht="50.1" customHeight="1">
      <c r="A132" s="125" t="s">
        <v>2089</v>
      </c>
      <c r="B132" s="125" t="s">
        <v>2055</v>
      </c>
      <c r="C132" s="56" t="s">
        <v>1186</v>
      </c>
      <c r="D132" s="126" t="s">
        <v>2056</v>
      </c>
      <c r="E132" s="56" t="s">
        <v>2090</v>
      </c>
      <c r="F132" s="56" t="s">
        <v>2061</v>
      </c>
      <c r="G132" s="56" t="s">
        <v>1186</v>
      </c>
      <c r="H132" s="56" t="s">
        <v>10</v>
      </c>
      <c r="I132" s="138">
        <v>43700</v>
      </c>
      <c r="J132" s="132">
        <v>904</v>
      </c>
      <c r="K132" s="15">
        <f t="shared" si="22"/>
        <v>90.4</v>
      </c>
      <c r="L132" s="15">
        <f t="shared" si="23"/>
        <v>813.6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6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54.24</v>
      </c>
      <c r="AL132" s="15">
        <v>162.72</v>
      </c>
      <c r="AM132" s="15">
        <f t="shared" si="25"/>
        <v>216.96</v>
      </c>
      <c r="AN132" s="15">
        <f t="shared" si="20"/>
        <v>687.04</v>
      </c>
      <c r="AO132" s="57"/>
      <c r="AP132" s="59"/>
      <c r="AR132" s="61">
        <f t="shared" si="18"/>
        <v>596.64</v>
      </c>
    </row>
    <row r="133" spans="1:44" s="60" customFormat="1" ht="50.1" customHeight="1">
      <c r="A133" s="125" t="s">
        <v>2091</v>
      </c>
      <c r="B133" s="125" t="s">
        <v>2055</v>
      </c>
      <c r="C133" s="56" t="s">
        <v>1186</v>
      </c>
      <c r="D133" s="126" t="s">
        <v>2056</v>
      </c>
      <c r="E133" s="56" t="s">
        <v>2092</v>
      </c>
      <c r="F133" s="56" t="s">
        <v>2061</v>
      </c>
      <c r="G133" s="56" t="s">
        <v>1186</v>
      </c>
      <c r="H133" s="56" t="s">
        <v>10</v>
      </c>
      <c r="I133" s="138">
        <v>43700</v>
      </c>
      <c r="J133" s="132">
        <v>904</v>
      </c>
      <c r="K133" s="15">
        <f t="shared" si="22"/>
        <v>90.4</v>
      </c>
      <c r="L133" s="15">
        <f t="shared" si="23"/>
        <v>813.6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6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54.24</v>
      </c>
      <c r="AL133" s="15">
        <v>162.72</v>
      </c>
      <c r="AM133" s="15">
        <f t="shared" si="25"/>
        <v>216.96</v>
      </c>
      <c r="AN133" s="15">
        <f t="shared" si="20"/>
        <v>687.04</v>
      </c>
      <c r="AO133" s="57"/>
      <c r="AP133" s="59"/>
      <c r="AR133" s="61">
        <f t="shared" si="18"/>
        <v>596.64</v>
      </c>
    </row>
    <row r="134" spans="1:44" s="60" customFormat="1" ht="50.1" customHeight="1">
      <c r="A134" s="125" t="s">
        <v>2093</v>
      </c>
      <c r="B134" s="125" t="s">
        <v>2055</v>
      </c>
      <c r="C134" s="56" t="s">
        <v>1186</v>
      </c>
      <c r="D134" s="126" t="s">
        <v>2056</v>
      </c>
      <c r="E134" s="56" t="s">
        <v>2094</v>
      </c>
      <c r="F134" s="56" t="s">
        <v>2061</v>
      </c>
      <c r="G134" s="56" t="s">
        <v>1186</v>
      </c>
      <c r="H134" s="56" t="s">
        <v>10</v>
      </c>
      <c r="I134" s="138">
        <v>43700</v>
      </c>
      <c r="J134" s="132">
        <v>904</v>
      </c>
      <c r="K134" s="15">
        <f t="shared" si="22"/>
        <v>90.4</v>
      </c>
      <c r="L134" s="15">
        <f t="shared" si="23"/>
        <v>813.6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6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54.24</v>
      </c>
      <c r="AL134" s="15">
        <v>162.72</v>
      </c>
      <c r="AM134" s="15">
        <f t="shared" si="25"/>
        <v>216.96</v>
      </c>
      <c r="AN134" s="15">
        <f t="shared" si="20"/>
        <v>687.04</v>
      </c>
      <c r="AO134" s="57"/>
      <c r="AP134" s="59"/>
      <c r="AR134" s="61">
        <f t="shared" si="18"/>
        <v>596.64</v>
      </c>
    </row>
    <row r="135" spans="1:44" s="60" customFormat="1" ht="50.1" customHeight="1">
      <c r="A135" s="125" t="s">
        <v>2052</v>
      </c>
      <c r="B135" s="130" t="s">
        <v>2055</v>
      </c>
      <c r="C135" s="56" t="s">
        <v>1186</v>
      </c>
      <c r="D135" s="131" t="s">
        <v>2056</v>
      </c>
      <c r="E135" s="154" t="s">
        <v>2057</v>
      </c>
      <c r="F135" s="136" t="s">
        <v>2061</v>
      </c>
      <c r="G135" s="56" t="s">
        <v>1186</v>
      </c>
      <c r="H135" s="56" t="s">
        <v>10</v>
      </c>
      <c r="I135" s="127">
        <v>43789</v>
      </c>
      <c r="J135" s="132">
        <v>904</v>
      </c>
      <c r="K135" s="15">
        <f t="shared" si="22"/>
        <v>90.4</v>
      </c>
      <c r="L135" s="15">
        <f t="shared" si="23"/>
        <v>813.6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13.56</v>
      </c>
      <c r="AL135" s="15">
        <v>162.72</v>
      </c>
      <c r="AM135" s="15">
        <f t="shared" si="25"/>
        <v>176.28</v>
      </c>
      <c r="AN135" s="15">
        <f t="shared" si="20"/>
        <v>727.72</v>
      </c>
      <c r="AO135" s="57"/>
      <c r="AP135" s="59"/>
      <c r="AR135" s="64">
        <f t="shared" si="18"/>
        <v>637.32000000000005</v>
      </c>
    </row>
    <row r="136" spans="1:44" s="60" customFormat="1" ht="50.1" customHeight="1">
      <c r="A136" s="125" t="s">
        <v>2053</v>
      </c>
      <c r="B136" s="130" t="s">
        <v>2055</v>
      </c>
      <c r="C136" s="56" t="s">
        <v>1186</v>
      </c>
      <c r="D136" s="131" t="s">
        <v>2056</v>
      </c>
      <c r="E136" s="154" t="s">
        <v>2058</v>
      </c>
      <c r="F136" s="136" t="s">
        <v>2061</v>
      </c>
      <c r="G136" s="56" t="s">
        <v>1186</v>
      </c>
      <c r="H136" s="56" t="s">
        <v>10</v>
      </c>
      <c r="I136" s="127">
        <v>43789</v>
      </c>
      <c r="J136" s="132">
        <v>904</v>
      </c>
      <c r="K136" s="15">
        <f t="shared" si="22"/>
        <v>90.4</v>
      </c>
      <c r="L136" s="15">
        <f t="shared" si="23"/>
        <v>813.6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13.56</v>
      </c>
      <c r="AL136" s="15">
        <v>162.72</v>
      </c>
      <c r="AM136" s="15">
        <f t="shared" si="25"/>
        <v>176.28</v>
      </c>
      <c r="AN136" s="15">
        <f t="shared" si="20"/>
        <v>727.72</v>
      </c>
      <c r="AO136" s="57"/>
      <c r="AP136" s="59"/>
      <c r="AR136" s="64">
        <f t="shared" si="18"/>
        <v>637.32000000000005</v>
      </c>
    </row>
    <row r="137" spans="1:44" s="60" customFormat="1" ht="50.1" customHeight="1">
      <c r="A137" s="125" t="s">
        <v>2054</v>
      </c>
      <c r="B137" s="130" t="s">
        <v>2055</v>
      </c>
      <c r="C137" s="56" t="s">
        <v>1186</v>
      </c>
      <c r="D137" s="131" t="s">
        <v>2056</v>
      </c>
      <c r="E137" s="154" t="s">
        <v>2059</v>
      </c>
      <c r="F137" s="136" t="s">
        <v>2061</v>
      </c>
      <c r="G137" s="56" t="s">
        <v>1186</v>
      </c>
      <c r="H137" s="56" t="s">
        <v>10</v>
      </c>
      <c r="I137" s="127">
        <v>43789</v>
      </c>
      <c r="J137" s="132">
        <v>904</v>
      </c>
      <c r="K137" s="15">
        <f t="shared" si="22"/>
        <v>90.4</v>
      </c>
      <c r="L137" s="15">
        <f t="shared" si="23"/>
        <v>813.6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13.56</v>
      </c>
      <c r="AL137" s="15">
        <v>162.72</v>
      </c>
      <c r="AM137" s="15">
        <f t="shared" si="25"/>
        <v>176.28</v>
      </c>
      <c r="AN137" s="15">
        <f t="shared" si="20"/>
        <v>727.72</v>
      </c>
      <c r="AO137" s="57"/>
      <c r="AP137" s="59"/>
      <c r="AR137" s="64">
        <f t="shared" si="18"/>
        <v>637.32000000000005</v>
      </c>
    </row>
    <row r="138" spans="1:44" s="60" customFormat="1" ht="50.1" customHeight="1">
      <c r="A138" s="125" t="s">
        <v>2063</v>
      </c>
      <c r="B138" s="130" t="s">
        <v>2055</v>
      </c>
      <c r="C138" s="56" t="s">
        <v>1186</v>
      </c>
      <c r="D138" s="131" t="s">
        <v>2056</v>
      </c>
      <c r="E138" s="154" t="s">
        <v>2060</v>
      </c>
      <c r="F138" s="136" t="s">
        <v>2061</v>
      </c>
      <c r="G138" s="56" t="s">
        <v>1186</v>
      </c>
      <c r="H138" s="56" t="s">
        <v>10</v>
      </c>
      <c r="I138" s="127">
        <v>43789</v>
      </c>
      <c r="J138" s="132">
        <v>904</v>
      </c>
      <c r="K138" s="15">
        <f t="shared" si="22"/>
        <v>90.4</v>
      </c>
      <c r="L138" s="15">
        <f t="shared" si="23"/>
        <v>813.6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13.56</v>
      </c>
      <c r="AL138" s="15">
        <v>162.72</v>
      </c>
      <c r="AM138" s="15">
        <f t="shared" si="25"/>
        <v>176.28</v>
      </c>
      <c r="AN138" s="15">
        <f t="shared" si="20"/>
        <v>727.72</v>
      </c>
      <c r="AO138" s="57"/>
      <c r="AP138" s="59"/>
      <c r="AR138" s="64">
        <f t="shared" si="18"/>
        <v>637.32000000000005</v>
      </c>
    </row>
    <row r="139" spans="1:44" s="60" customFormat="1" ht="50.1" customHeight="1">
      <c r="A139" s="137" t="s">
        <v>1231</v>
      </c>
      <c r="B139" s="14" t="s">
        <v>1232</v>
      </c>
      <c r="C139" s="14" t="s">
        <v>1229</v>
      </c>
      <c r="D139" s="14" t="s">
        <v>1230</v>
      </c>
      <c r="E139" s="14" t="s">
        <v>1233</v>
      </c>
      <c r="F139" s="14" t="s">
        <v>1234</v>
      </c>
      <c r="G139" s="14" t="s">
        <v>1241</v>
      </c>
      <c r="H139" s="156" t="s">
        <v>648</v>
      </c>
      <c r="I139" s="138">
        <v>41171</v>
      </c>
      <c r="J139" s="15">
        <v>735</v>
      </c>
      <c r="K139" s="15">
        <f t="shared" si="22"/>
        <v>73.5</v>
      </c>
      <c r="L139" s="15">
        <f t="shared" si="23"/>
        <v>661.5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44.1</v>
      </c>
      <c r="AB139" s="15">
        <v>0</v>
      </c>
      <c r="AC139" s="15">
        <v>132.30000000000001</v>
      </c>
      <c r="AD139" s="15">
        <v>132.30000000000001</v>
      </c>
      <c r="AE139" s="15">
        <v>132.30000000000001</v>
      </c>
      <c r="AF139" s="15">
        <v>0</v>
      </c>
      <c r="AG139" s="15">
        <v>132.30000000000001</v>
      </c>
      <c r="AH139" s="15">
        <v>0</v>
      </c>
      <c r="AI139" s="15">
        <v>88.2</v>
      </c>
      <c r="AJ139" s="15">
        <v>0</v>
      </c>
      <c r="AK139" s="15">
        <v>0</v>
      </c>
      <c r="AL139" s="15"/>
      <c r="AM139" s="15">
        <f t="shared" si="21"/>
        <v>661.50000000000011</v>
      </c>
      <c r="AN139" s="15">
        <f t="shared" si="20"/>
        <v>73.499999999999886</v>
      </c>
      <c r="AO139" s="57" t="s">
        <v>1516</v>
      </c>
      <c r="AP139" s="59" t="s">
        <v>1518</v>
      </c>
      <c r="AR139" s="61">
        <f t="shared" si="18"/>
        <v>0</v>
      </c>
    </row>
    <row r="140" spans="1:44" s="60" customFormat="1" ht="50.1" customHeight="1">
      <c r="A140" s="137" t="s">
        <v>1208</v>
      </c>
      <c r="B140" s="136" t="s">
        <v>1209</v>
      </c>
      <c r="C140" s="14" t="s">
        <v>1210</v>
      </c>
      <c r="D140" s="136" t="s">
        <v>96</v>
      </c>
      <c r="E140" s="154" t="s">
        <v>1211</v>
      </c>
      <c r="F140" s="136" t="s">
        <v>1212</v>
      </c>
      <c r="G140" s="14" t="s">
        <v>1241</v>
      </c>
      <c r="H140" s="14" t="s">
        <v>10</v>
      </c>
      <c r="I140" s="138">
        <v>41017</v>
      </c>
      <c r="J140" s="15">
        <v>805.13</v>
      </c>
      <c r="K140" s="15">
        <f t="shared" si="22"/>
        <v>80.513000000000005</v>
      </c>
      <c r="L140" s="15">
        <f t="shared" si="23"/>
        <v>724.61699999999996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108.69</v>
      </c>
      <c r="AB140" s="15">
        <v>0</v>
      </c>
      <c r="AC140" s="15">
        <v>144.91999999999999</v>
      </c>
      <c r="AD140" s="15">
        <v>144.91999999999999</v>
      </c>
      <c r="AE140" s="15">
        <v>144.91999999999999</v>
      </c>
      <c r="AF140" s="15">
        <v>0</v>
      </c>
      <c r="AG140" s="15">
        <v>144.91999999999999</v>
      </c>
      <c r="AH140" s="15">
        <v>0</v>
      </c>
      <c r="AI140" s="15">
        <v>36.25</v>
      </c>
      <c r="AJ140" s="15">
        <v>0</v>
      </c>
      <c r="AK140" s="15">
        <v>0</v>
      </c>
      <c r="AL140" s="15"/>
      <c r="AM140" s="15">
        <f t="shared" si="21"/>
        <v>724.61999999999989</v>
      </c>
      <c r="AN140" s="15">
        <f t="shared" si="20"/>
        <v>80.510000000000105</v>
      </c>
      <c r="AO140" s="57" t="s">
        <v>1347</v>
      </c>
      <c r="AP140" s="59" t="s">
        <v>1348</v>
      </c>
      <c r="AR140" s="61">
        <f t="shared" si="18"/>
        <v>-2.9999999999290594E-3</v>
      </c>
    </row>
    <row r="141" spans="1:44" s="60" customFormat="1" ht="42" customHeight="1">
      <c r="A141" s="137" t="s">
        <v>1213</v>
      </c>
      <c r="B141" s="136" t="s">
        <v>1209</v>
      </c>
      <c r="C141" s="14" t="s">
        <v>1210</v>
      </c>
      <c r="D141" s="136" t="s">
        <v>96</v>
      </c>
      <c r="E141" s="154" t="s">
        <v>1214</v>
      </c>
      <c r="F141" s="136" t="s">
        <v>1212</v>
      </c>
      <c r="G141" s="14" t="s">
        <v>1241</v>
      </c>
      <c r="H141" s="154" t="s">
        <v>10</v>
      </c>
      <c r="I141" s="138">
        <v>41017</v>
      </c>
      <c r="J141" s="15">
        <v>805.13</v>
      </c>
      <c r="K141" s="15">
        <f t="shared" si="22"/>
        <v>80.513000000000005</v>
      </c>
      <c r="L141" s="15">
        <f t="shared" si="23"/>
        <v>724.61699999999996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108.69</v>
      </c>
      <c r="AB141" s="15">
        <v>0</v>
      </c>
      <c r="AC141" s="15">
        <v>144.91999999999999</v>
      </c>
      <c r="AD141" s="15">
        <v>144.91999999999999</v>
      </c>
      <c r="AE141" s="15">
        <v>144.91999999999999</v>
      </c>
      <c r="AF141" s="15">
        <v>0</v>
      </c>
      <c r="AG141" s="15">
        <v>144.91999999999999</v>
      </c>
      <c r="AH141" s="15">
        <v>0</v>
      </c>
      <c r="AI141" s="15">
        <v>36.25</v>
      </c>
      <c r="AJ141" s="15">
        <v>0</v>
      </c>
      <c r="AK141" s="15">
        <v>0</v>
      </c>
      <c r="AL141" s="15"/>
      <c r="AM141" s="15">
        <f t="shared" si="21"/>
        <v>724.61999999999989</v>
      </c>
      <c r="AN141" s="15">
        <f t="shared" si="20"/>
        <v>80.510000000000105</v>
      </c>
      <c r="AO141" s="57" t="s">
        <v>1116</v>
      </c>
      <c r="AP141" s="59" t="s">
        <v>1376</v>
      </c>
      <c r="AR141" s="61">
        <f t="shared" si="18"/>
        <v>-2.9999999999290594E-3</v>
      </c>
    </row>
    <row r="142" spans="1:44" s="60" customFormat="1" ht="42" customHeight="1">
      <c r="A142" s="137" t="s">
        <v>1215</v>
      </c>
      <c r="B142" s="136" t="s">
        <v>1209</v>
      </c>
      <c r="C142" s="14" t="s">
        <v>1210</v>
      </c>
      <c r="D142" s="136" t="s">
        <v>96</v>
      </c>
      <c r="E142" s="154" t="s">
        <v>1216</v>
      </c>
      <c r="F142" s="136" t="s">
        <v>1212</v>
      </c>
      <c r="G142" s="14" t="s">
        <v>1241</v>
      </c>
      <c r="H142" s="154" t="s">
        <v>10</v>
      </c>
      <c r="I142" s="138">
        <v>41017</v>
      </c>
      <c r="J142" s="15">
        <v>805.13</v>
      </c>
      <c r="K142" s="15">
        <f t="shared" si="22"/>
        <v>80.513000000000005</v>
      </c>
      <c r="L142" s="15">
        <f t="shared" si="23"/>
        <v>724.61699999999996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108.69</v>
      </c>
      <c r="AB142" s="15">
        <v>0</v>
      </c>
      <c r="AC142" s="15">
        <v>144.91999999999999</v>
      </c>
      <c r="AD142" s="15">
        <v>144.91999999999999</v>
      </c>
      <c r="AE142" s="15">
        <v>144.91999999999999</v>
      </c>
      <c r="AF142" s="15">
        <v>0</v>
      </c>
      <c r="AG142" s="15">
        <v>144.91999999999999</v>
      </c>
      <c r="AH142" s="15">
        <v>0</v>
      </c>
      <c r="AI142" s="15">
        <v>36.25</v>
      </c>
      <c r="AJ142" s="15">
        <v>0</v>
      </c>
      <c r="AK142" s="15">
        <v>0</v>
      </c>
      <c r="AL142" s="15"/>
      <c r="AM142" s="15">
        <f t="shared" si="21"/>
        <v>724.61999999999989</v>
      </c>
      <c r="AN142" s="15">
        <f t="shared" si="20"/>
        <v>80.510000000000105</v>
      </c>
      <c r="AO142" s="57" t="s">
        <v>1349</v>
      </c>
      <c r="AP142" s="59" t="s">
        <v>1350</v>
      </c>
      <c r="AR142" s="61">
        <f t="shared" si="18"/>
        <v>-2.9999999999290594E-3</v>
      </c>
    </row>
    <row r="143" spans="1:44" s="60" customFormat="1" ht="41.25" customHeight="1">
      <c r="A143" s="137" t="s">
        <v>1217</v>
      </c>
      <c r="B143" s="136" t="s">
        <v>1209</v>
      </c>
      <c r="C143" s="14" t="s">
        <v>1210</v>
      </c>
      <c r="D143" s="136" t="s">
        <v>96</v>
      </c>
      <c r="E143" s="154" t="s">
        <v>1218</v>
      </c>
      <c r="F143" s="136" t="s">
        <v>1212</v>
      </c>
      <c r="G143" s="14" t="s">
        <v>1241</v>
      </c>
      <c r="H143" s="154" t="s">
        <v>10</v>
      </c>
      <c r="I143" s="138">
        <v>41017</v>
      </c>
      <c r="J143" s="15">
        <v>805.13</v>
      </c>
      <c r="K143" s="15">
        <f t="shared" si="22"/>
        <v>80.513000000000005</v>
      </c>
      <c r="L143" s="15">
        <f t="shared" si="23"/>
        <v>724.61699999999996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108.69</v>
      </c>
      <c r="AB143" s="15">
        <v>0</v>
      </c>
      <c r="AC143" s="15">
        <v>144.91999999999999</v>
      </c>
      <c r="AD143" s="15">
        <v>144.91999999999999</v>
      </c>
      <c r="AE143" s="15">
        <v>144.91999999999999</v>
      </c>
      <c r="AF143" s="15">
        <v>0</v>
      </c>
      <c r="AG143" s="15">
        <v>144.91999999999999</v>
      </c>
      <c r="AH143" s="15">
        <v>0</v>
      </c>
      <c r="AI143" s="15">
        <v>36.25</v>
      </c>
      <c r="AJ143" s="15">
        <v>0</v>
      </c>
      <c r="AK143" s="15">
        <v>0</v>
      </c>
      <c r="AL143" s="15"/>
      <c r="AM143" s="15">
        <f t="shared" si="21"/>
        <v>724.61999999999989</v>
      </c>
      <c r="AN143" s="15">
        <f t="shared" si="20"/>
        <v>80.510000000000105</v>
      </c>
      <c r="AO143" s="57" t="s">
        <v>1523</v>
      </c>
      <c r="AP143" s="59" t="s">
        <v>1346</v>
      </c>
      <c r="AR143" s="61">
        <f t="shared" si="18"/>
        <v>-2.9999999999290594E-3</v>
      </c>
    </row>
    <row r="144" spans="1:44" s="60" customFormat="1" ht="36.75" customHeight="1">
      <c r="A144" s="137" t="s">
        <v>1219</v>
      </c>
      <c r="B144" s="136" t="s">
        <v>1209</v>
      </c>
      <c r="C144" s="14" t="s">
        <v>126</v>
      </c>
      <c r="D144" s="136" t="s">
        <v>96</v>
      </c>
      <c r="E144" s="156" t="s">
        <v>1220</v>
      </c>
      <c r="F144" s="136" t="s">
        <v>1212</v>
      </c>
      <c r="G144" s="14" t="s">
        <v>1241</v>
      </c>
      <c r="H144" s="156" t="s">
        <v>10</v>
      </c>
      <c r="I144" s="138">
        <v>41017</v>
      </c>
      <c r="J144" s="15">
        <v>693.28</v>
      </c>
      <c r="K144" s="15">
        <f t="shared" si="22"/>
        <v>69.328000000000003</v>
      </c>
      <c r="L144" s="15">
        <f t="shared" si="23"/>
        <v>623.952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72.790000000000006</v>
      </c>
      <c r="AD144" s="15">
        <v>72.790000000000006</v>
      </c>
      <c r="AE144" s="15">
        <v>176.79</v>
      </c>
      <c r="AF144" s="15">
        <v>0</v>
      </c>
      <c r="AG144" s="15">
        <v>176.79</v>
      </c>
      <c r="AH144" s="15">
        <v>-72.790000000000006</v>
      </c>
      <c r="AI144" s="15">
        <v>124.79</v>
      </c>
      <c r="AJ144" s="15">
        <v>72.790000000000006</v>
      </c>
      <c r="AK144" s="15">
        <v>0</v>
      </c>
      <c r="AL144" s="15"/>
      <c r="AM144" s="15">
        <f t="shared" si="21"/>
        <v>623.94999999999993</v>
      </c>
      <c r="AN144" s="15">
        <f t="shared" si="20"/>
        <v>69.330000000000041</v>
      </c>
      <c r="AO144" s="57" t="s">
        <v>1287</v>
      </c>
      <c r="AP144" s="59" t="s">
        <v>1346</v>
      </c>
      <c r="AR144" s="61">
        <f t="shared" si="18"/>
        <v>2.0000000000663931E-3</v>
      </c>
    </row>
    <row r="145" spans="1:44" s="60" customFormat="1" ht="37.5" customHeight="1">
      <c r="A145" s="137" t="s">
        <v>1221</v>
      </c>
      <c r="B145" s="136" t="s">
        <v>1209</v>
      </c>
      <c r="C145" s="14" t="s">
        <v>126</v>
      </c>
      <c r="D145" s="136" t="s">
        <v>96</v>
      </c>
      <c r="E145" s="156" t="s">
        <v>1222</v>
      </c>
      <c r="F145" s="136" t="s">
        <v>1212</v>
      </c>
      <c r="G145" s="14" t="s">
        <v>1241</v>
      </c>
      <c r="H145" s="156" t="s">
        <v>10</v>
      </c>
      <c r="I145" s="138">
        <v>41017</v>
      </c>
      <c r="J145" s="15">
        <v>693.28</v>
      </c>
      <c r="K145" s="15">
        <f t="shared" si="22"/>
        <v>69.328000000000003</v>
      </c>
      <c r="L145" s="15">
        <f t="shared" si="23"/>
        <v>623.952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72.790000000000006</v>
      </c>
      <c r="AD145" s="15">
        <v>72.790000000000006</v>
      </c>
      <c r="AE145" s="15">
        <v>176.79</v>
      </c>
      <c r="AF145" s="15">
        <v>0</v>
      </c>
      <c r="AG145" s="15">
        <v>176.79</v>
      </c>
      <c r="AH145" s="15">
        <v>-72.790000000000006</v>
      </c>
      <c r="AI145" s="15">
        <v>124.79</v>
      </c>
      <c r="AJ145" s="15">
        <v>72.790000000000006</v>
      </c>
      <c r="AK145" s="15">
        <v>0</v>
      </c>
      <c r="AL145" s="15"/>
      <c r="AM145" s="15">
        <f t="shared" si="21"/>
        <v>623.94999999999993</v>
      </c>
      <c r="AN145" s="15">
        <f t="shared" si="20"/>
        <v>69.330000000000041</v>
      </c>
      <c r="AO145" s="57" t="s">
        <v>1520</v>
      </c>
      <c r="AP145" s="59" t="s">
        <v>1346</v>
      </c>
      <c r="AR145" s="61">
        <f t="shared" si="18"/>
        <v>2.0000000000663931E-3</v>
      </c>
    </row>
    <row r="146" spans="1:44" s="60" customFormat="1" ht="41.25" customHeight="1">
      <c r="A146" s="137" t="s">
        <v>1223</v>
      </c>
      <c r="B146" s="136" t="s">
        <v>1209</v>
      </c>
      <c r="C146" s="14" t="s">
        <v>126</v>
      </c>
      <c r="D146" s="136" t="s">
        <v>96</v>
      </c>
      <c r="E146" s="156" t="s">
        <v>1224</v>
      </c>
      <c r="F146" s="136" t="s">
        <v>1212</v>
      </c>
      <c r="G146" s="14" t="s">
        <v>1241</v>
      </c>
      <c r="H146" s="156" t="s">
        <v>10</v>
      </c>
      <c r="I146" s="138">
        <v>41017</v>
      </c>
      <c r="J146" s="15">
        <v>693.28</v>
      </c>
      <c r="K146" s="15">
        <f t="shared" si="22"/>
        <v>69.328000000000003</v>
      </c>
      <c r="L146" s="15">
        <f t="shared" si="23"/>
        <v>623.952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72.790000000000006</v>
      </c>
      <c r="AD146" s="15">
        <v>72.790000000000006</v>
      </c>
      <c r="AE146" s="15">
        <v>176.79</v>
      </c>
      <c r="AF146" s="15">
        <v>0</v>
      </c>
      <c r="AG146" s="15">
        <v>176.79</v>
      </c>
      <c r="AH146" s="15">
        <v>-72.790000000000006</v>
      </c>
      <c r="AI146" s="15">
        <v>124.79</v>
      </c>
      <c r="AJ146" s="15">
        <v>72.790000000000006</v>
      </c>
      <c r="AK146" s="15">
        <v>0</v>
      </c>
      <c r="AL146" s="15"/>
      <c r="AM146" s="15">
        <f t="shared" si="21"/>
        <v>623.94999999999993</v>
      </c>
      <c r="AN146" s="15">
        <f t="shared" si="20"/>
        <v>69.330000000000041</v>
      </c>
      <c r="AO146" s="57" t="s">
        <v>1592</v>
      </c>
      <c r="AP146" s="59" t="s">
        <v>1518</v>
      </c>
      <c r="AR146" s="61">
        <f t="shared" si="18"/>
        <v>2.0000000000663931E-3</v>
      </c>
    </row>
    <row r="147" spans="1:44" s="60" customFormat="1" ht="41.25" customHeight="1">
      <c r="A147" s="137" t="s">
        <v>1225</v>
      </c>
      <c r="B147" s="136" t="s">
        <v>1209</v>
      </c>
      <c r="C147" s="14" t="s">
        <v>126</v>
      </c>
      <c r="D147" s="136" t="s">
        <v>96</v>
      </c>
      <c r="E147" s="156" t="s">
        <v>1226</v>
      </c>
      <c r="F147" s="136" t="s">
        <v>1212</v>
      </c>
      <c r="G147" s="14" t="s">
        <v>1241</v>
      </c>
      <c r="H147" s="156" t="s">
        <v>10</v>
      </c>
      <c r="I147" s="138">
        <v>41017</v>
      </c>
      <c r="J147" s="15">
        <v>693.28</v>
      </c>
      <c r="K147" s="15">
        <f t="shared" si="22"/>
        <v>69.328000000000003</v>
      </c>
      <c r="L147" s="15">
        <f t="shared" si="23"/>
        <v>623.952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72.790000000000006</v>
      </c>
      <c r="AD147" s="15">
        <v>72.790000000000006</v>
      </c>
      <c r="AE147" s="15">
        <v>176.79</v>
      </c>
      <c r="AF147" s="15">
        <v>0</v>
      </c>
      <c r="AG147" s="15">
        <v>176.79</v>
      </c>
      <c r="AH147" s="15">
        <v>-72.790000000000006</v>
      </c>
      <c r="AI147" s="15">
        <v>124.79</v>
      </c>
      <c r="AJ147" s="15">
        <v>72.790000000000006</v>
      </c>
      <c r="AK147" s="15">
        <v>0</v>
      </c>
      <c r="AL147" s="15"/>
      <c r="AM147" s="15">
        <f t="shared" si="21"/>
        <v>623.94999999999993</v>
      </c>
      <c r="AN147" s="15">
        <f t="shared" si="20"/>
        <v>69.330000000000041</v>
      </c>
      <c r="AO147" s="57" t="s">
        <v>1351</v>
      </c>
      <c r="AP147" s="59" t="s">
        <v>1352</v>
      </c>
      <c r="AR147" s="61">
        <f t="shared" si="18"/>
        <v>2.0000000000663931E-3</v>
      </c>
    </row>
    <row r="148" spans="1:44" s="60" customFormat="1" ht="39" customHeight="1">
      <c r="A148" s="137" t="s">
        <v>1227</v>
      </c>
      <c r="B148" s="136" t="s">
        <v>1209</v>
      </c>
      <c r="C148" s="14" t="s">
        <v>126</v>
      </c>
      <c r="D148" s="136" t="s">
        <v>96</v>
      </c>
      <c r="E148" s="156" t="s">
        <v>1228</v>
      </c>
      <c r="F148" s="136" t="s">
        <v>1212</v>
      </c>
      <c r="G148" s="14" t="s">
        <v>1241</v>
      </c>
      <c r="H148" s="156" t="s">
        <v>10</v>
      </c>
      <c r="I148" s="138">
        <v>41017</v>
      </c>
      <c r="J148" s="15">
        <v>693.28</v>
      </c>
      <c r="K148" s="15">
        <f t="shared" si="22"/>
        <v>69.328000000000003</v>
      </c>
      <c r="L148" s="15">
        <f t="shared" si="23"/>
        <v>623.952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72.790000000000006</v>
      </c>
      <c r="AD148" s="15">
        <v>72.790000000000006</v>
      </c>
      <c r="AE148" s="15">
        <v>176.79</v>
      </c>
      <c r="AF148" s="15">
        <v>0</v>
      </c>
      <c r="AG148" s="15">
        <v>176.79</v>
      </c>
      <c r="AH148" s="15">
        <v>-72.790000000000006</v>
      </c>
      <c r="AI148" s="15">
        <v>124.79</v>
      </c>
      <c r="AJ148" s="15">
        <v>72.790000000000006</v>
      </c>
      <c r="AK148" s="15">
        <v>0</v>
      </c>
      <c r="AL148" s="15"/>
      <c r="AM148" s="15">
        <f t="shared" si="21"/>
        <v>623.94999999999993</v>
      </c>
      <c r="AN148" s="15">
        <f t="shared" si="20"/>
        <v>69.330000000000041</v>
      </c>
      <c r="AO148" s="57" t="s">
        <v>1636</v>
      </c>
      <c r="AP148" s="59" t="s">
        <v>359</v>
      </c>
      <c r="AR148" s="61">
        <f t="shared" ref="AR148:AR211" si="26">L148-AM148</f>
        <v>2.0000000000663931E-3</v>
      </c>
    </row>
    <row r="149" spans="1:44" s="60" customFormat="1" ht="50.1" customHeight="1">
      <c r="A149" s="137" t="s">
        <v>1235</v>
      </c>
      <c r="B149" s="14" t="s">
        <v>1236</v>
      </c>
      <c r="C149" s="14" t="s">
        <v>1229</v>
      </c>
      <c r="D149" s="14" t="s">
        <v>1230</v>
      </c>
      <c r="E149" s="14" t="s">
        <v>1237</v>
      </c>
      <c r="F149" s="14" t="s">
        <v>1234</v>
      </c>
      <c r="G149" s="14" t="s">
        <v>1241</v>
      </c>
      <c r="H149" s="156" t="s">
        <v>32</v>
      </c>
      <c r="I149" s="138">
        <v>41171</v>
      </c>
      <c r="J149" s="15">
        <v>1100</v>
      </c>
      <c r="K149" s="15">
        <f t="shared" si="22"/>
        <v>110</v>
      </c>
      <c r="L149" s="15">
        <f t="shared" si="23"/>
        <v>990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66</v>
      </c>
      <c r="AB149" s="15">
        <v>0</v>
      </c>
      <c r="AC149" s="15">
        <v>198</v>
      </c>
      <c r="AD149" s="15">
        <v>198</v>
      </c>
      <c r="AE149" s="15">
        <v>198</v>
      </c>
      <c r="AF149" s="15">
        <v>0</v>
      </c>
      <c r="AG149" s="15">
        <v>198</v>
      </c>
      <c r="AH149" s="15">
        <v>0</v>
      </c>
      <c r="AI149" s="15">
        <v>132</v>
      </c>
      <c r="AJ149" s="15">
        <v>0</v>
      </c>
      <c r="AK149" s="15">
        <v>0</v>
      </c>
      <c r="AL149" s="15"/>
      <c r="AM149" s="15">
        <f t="shared" si="21"/>
        <v>990</v>
      </c>
      <c r="AN149" s="15">
        <f t="shared" si="20"/>
        <v>110</v>
      </c>
      <c r="AO149" s="57" t="s">
        <v>1942</v>
      </c>
      <c r="AP149" s="59" t="s">
        <v>1827</v>
      </c>
      <c r="AR149" s="61">
        <f t="shared" si="26"/>
        <v>0</v>
      </c>
    </row>
    <row r="150" spans="1:44" s="60" customFormat="1" ht="50.1" customHeight="1">
      <c r="A150" s="137" t="s">
        <v>1238</v>
      </c>
      <c r="B150" s="14" t="s">
        <v>1239</v>
      </c>
      <c r="C150" s="14" t="s">
        <v>1229</v>
      </c>
      <c r="D150" s="14" t="s">
        <v>1230</v>
      </c>
      <c r="E150" s="14" t="s">
        <v>1240</v>
      </c>
      <c r="F150" s="14" t="s">
        <v>1234</v>
      </c>
      <c r="G150" s="14" t="s">
        <v>1241</v>
      </c>
      <c r="H150" s="156" t="s">
        <v>32</v>
      </c>
      <c r="I150" s="138">
        <v>41171</v>
      </c>
      <c r="J150" s="15">
        <v>1100</v>
      </c>
      <c r="K150" s="15">
        <f t="shared" si="22"/>
        <v>110</v>
      </c>
      <c r="L150" s="15">
        <f t="shared" si="23"/>
        <v>990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66</v>
      </c>
      <c r="AB150" s="15">
        <v>0</v>
      </c>
      <c r="AC150" s="15">
        <v>198</v>
      </c>
      <c r="AD150" s="15">
        <v>198</v>
      </c>
      <c r="AE150" s="15">
        <v>198</v>
      </c>
      <c r="AF150" s="15">
        <v>0</v>
      </c>
      <c r="AG150" s="15">
        <v>198</v>
      </c>
      <c r="AH150" s="15">
        <v>0</v>
      </c>
      <c r="AI150" s="15">
        <v>132</v>
      </c>
      <c r="AJ150" s="15">
        <v>0</v>
      </c>
      <c r="AK150" s="15">
        <v>0</v>
      </c>
      <c r="AL150" s="15"/>
      <c r="AM150" s="15">
        <f t="shared" si="21"/>
        <v>990</v>
      </c>
      <c r="AN150" s="15">
        <f t="shared" si="20"/>
        <v>110</v>
      </c>
      <c r="AO150" s="57" t="s">
        <v>171</v>
      </c>
      <c r="AP150" s="59" t="s">
        <v>1517</v>
      </c>
      <c r="AR150" s="61">
        <f t="shared" si="26"/>
        <v>0</v>
      </c>
    </row>
    <row r="151" spans="1:44" s="60" customFormat="1" ht="37.5" customHeight="1">
      <c r="A151" s="137" t="s">
        <v>103</v>
      </c>
      <c r="B151" s="14" t="s">
        <v>101</v>
      </c>
      <c r="C151" s="14" t="s">
        <v>104</v>
      </c>
      <c r="D151" s="14" t="s">
        <v>105</v>
      </c>
      <c r="E151" s="136">
        <v>13002111</v>
      </c>
      <c r="F151" s="14" t="s">
        <v>106</v>
      </c>
      <c r="G151" s="56" t="s">
        <v>1103</v>
      </c>
      <c r="H151" s="14" t="s">
        <v>102</v>
      </c>
      <c r="I151" s="127">
        <v>39326</v>
      </c>
      <c r="J151" s="15">
        <v>1959</v>
      </c>
      <c r="K151" s="15">
        <f t="shared" si="22"/>
        <v>195.9</v>
      </c>
      <c r="L151" s="15">
        <f t="shared" si="23"/>
        <v>1763.1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6">
        <v>117.54</v>
      </c>
      <c r="W151" s="15">
        <v>352.92</v>
      </c>
      <c r="X151" s="15">
        <v>352.92</v>
      </c>
      <c r="Y151" s="15">
        <v>352.92</v>
      </c>
      <c r="Z151" s="15">
        <v>352.92</v>
      </c>
      <c r="AA151" s="15">
        <v>233.88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/>
      <c r="AM151" s="15">
        <f t="shared" si="21"/>
        <v>1763.1000000000004</v>
      </c>
      <c r="AN151" s="15">
        <f t="shared" si="20"/>
        <v>195.89999999999964</v>
      </c>
      <c r="AO151" s="57" t="s">
        <v>1290</v>
      </c>
      <c r="AP151" s="59" t="s">
        <v>107</v>
      </c>
      <c r="AR151" s="61">
        <f t="shared" si="26"/>
        <v>0</v>
      </c>
    </row>
    <row r="152" spans="1:44" s="60" customFormat="1" ht="39.75" customHeight="1">
      <c r="A152" s="137" t="s">
        <v>108</v>
      </c>
      <c r="B152" s="14" t="s">
        <v>101</v>
      </c>
      <c r="C152" s="14" t="s">
        <v>109</v>
      </c>
      <c r="D152" s="14" t="s">
        <v>96</v>
      </c>
      <c r="E152" s="14" t="s">
        <v>110</v>
      </c>
      <c r="F152" s="56" t="s">
        <v>111</v>
      </c>
      <c r="G152" s="56" t="s">
        <v>1103</v>
      </c>
      <c r="H152" s="14" t="s">
        <v>112</v>
      </c>
      <c r="I152" s="127">
        <v>39569</v>
      </c>
      <c r="J152" s="15">
        <v>1609.12</v>
      </c>
      <c r="K152" s="15">
        <f t="shared" si="22"/>
        <v>160.91200000000001</v>
      </c>
      <c r="L152" s="15">
        <f t="shared" si="23"/>
        <v>1448.2079999999999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6">
        <v>0</v>
      </c>
      <c r="W152" s="15">
        <v>197.12</v>
      </c>
      <c r="X152" s="15">
        <v>289.64</v>
      </c>
      <c r="Y152" s="15">
        <v>289.64</v>
      </c>
      <c r="Z152" s="15">
        <v>289.64</v>
      </c>
      <c r="AA152" s="15">
        <v>289.64</v>
      </c>
      <c r="AB152" s="15">
        <v>0</v>
      </c>
      <c r="AC152" s="15">
        <v>92.53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/>
      <c r="AM152" s="15">
        <f t="shared" si="21"/>
        <v>1448.2099999999998</v>
      </c>
      <c r="AN152" s="15">
        <f t="shared" si="20"/>
        <v>160.91000000000008</v>
      </c>
      <c r="AO152" s="57" t="s">
        <v>1113</v>
      </c>
      <c r="AP152" s="59" t="s">
        <v>1687</v>
      </c>
      <c r="AR152" s="61">
        <f t="shared" si="26"/>
        <v>-1.9999999999527063E-3</v>
      </c>
    </row>
    <row r="153" spans="1:44" s="60" customFormat="1" ht="50.1" customHeight="1">
      <c r="A153" s="125" t="s">
        <v>113</v>
      </c>
      <c r="B153" s="56" t="s">
        <v>101</v>
      </c>
      <c r="C153" s="56" t="s">
        <v>109</v>
      </c>
      <c r="D153" s="56" t="s">
        <v>96</v>
      </c>
      <c r="E153" s="56" t="s">
        <v>114</v>
      </c>
      <c r="F153" s="56" t="s">
        <v>111</v>
      </c>
      <c r="G153" s="56" t="s">
        <v>1103</v>
      </c>
      <c r="H153" s="56" t="s">
        <v>112</v>
      </c>
      <c r="I153" s="127">
        <v>39569</v>
      </c>
      <c r="J153" s="15">
        <v>1609.12</v>
      </c>
      <c r="K153" s="15">
        <f t="shared" si="22"/>
        <v>160.91200000000001</v>
      </c>
      <c r="L153" s="15">
        <f t="shared" si="23"/>
        <v>1448.2079999999999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6">
        <v>0</v>
      </c>
      <c r="W153" s="15">
        <v>197.12</v>
      </c>
      <c r="X153" s="15">
        <v>289.64</v>
      </c>
      <c r="Y153" s="15">
        <v>289.64</v>
      </c>
      <c r="Z153" s="15">
        <v>289.64</v>
      </c>
      <c r="AA153" s="15">
        <v>289.64</v>
      </c>
      <c r="AB153" s="15">
        <v>0</v>
      </c>
      <c r="AC153" s="15">
        <v>92.53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/>
      <c r="AM153" s="15">
        <f t="shared" si="21"/>
        <v>1448.2099999999998</v>
      </c>
      <c r="AN153" s="15">
        <f t="shared" si="20"/>
        <v>160.91000000000008</v>
      </c>
      <c r="AO153" s="57" t="s">
        <v>1116</v>
      </c>
      <c r="AP153" s="59" t="s">
        <v>1376</v>
      </c>
      <c r="AR153" s="61">
        <f t="shared" si="26"/>
        <v>-1.9999999999527063E-3</v>
      </c>
    </row>
    <row r="154" spans="1:44" s="60" customFormat="1" ht="44.25" customHeight="1">
      <c r="A154" s="137" t="s">
        <v>115</v>
      </c>
      <c r="B154" s="14" t="s">
        <v>101</v>
      </c>
      <c r="C154" s="14" t="s">
        <v>109</v>
      </c>
      <c r="D154" s="14" t="s">
        <v>96</v>
      </c>
      <c r="E154" s="14" t="s">
        <v>116</v>
      </c>
      <c r="F154" s="56" t="s">
        <v>111</v>
      </c>
      <c r="G154" s="56" t="s">
        <v>1103</v>
      </c>
      <c r="H154" s="14" t="s">
        <v>112</v>
      </c>
      <c r="I154" s="127">
        <v>39569</v>
      </c>
      <c r="J154" s="15">
        <v>1609.12</v>
      </c>
      <c r="K154" s="15">
        <f t="shared" si="22"/>
        <v>160.91200000000001</v>
      </c>
      <c r="L154" s="15">
        <f t="shared" si="23"/>
        <v>1448.2079999999999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6">
        <v>0</v>
      </c>
      <c r="W154" s="15">
        <v>197.12</v>
      </c>
      <c r="X154" s="15">
        <v>289.64</v>
      </c>
      <c r="Y154" s="15">
        <v>289.64</v>
      </c>
      <c r="Z154" s="15">
        <v>289.64</v>
      </c>
      <c r="AA154" s="15">
        <v>289.64</v>
      </c>
      <c r="AB154" s="15">
        <v>0</v>
      </c>
      <c r="AC154" s="15">
        <v>92.53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/>
      <c r="AM154" s="15">
        <f t="shared" si="21"/>
        <v>1448.2099999999998</v>
      </c>
      <c r="AN154" s="15">
        <f t="shared" si="20"/>
        <v>160.91000000000008</v>
      </c>
      <c r="AO154" s="57" t="s">
        <v>1287</v>
      </c>
      <c r="AP154" s="59" t="s">
        <v>1286</v>
      </c>
      <c r="AR154" s="61">
        <f t="shared" si="26"/>
        <v>-1.9999999999527063E-3</v>
      </c>
    </row>
    <row r="155" spans="1:44" s="60" customFormat="1" ht="44.25" customHeight="1">
      <c r="A155" s="125" t="s">
        <v>117</v>
      </c>
      <c r="B155" s="56" t="s">
        <v>101</v>
      </c>
      <c r="C155" s="56" t="s">
        <v>109</v>
      </c>
      <c r="D155" s="56" t="s">
        <v>96</v>
      </c>
      <c r="E155" s="56" t="s">
        <v>118</v>
      </c>
      <c r="F155" s="56" t="s">
        <v>111</v>
      </c>
      <c r="G155" s="56" t="s">
        <v>1103</v>
      </c>
      <c r="H155" s="56" t="s">
        <v>112</v>
      </c>
      <c r="I155" s="127">
        <v>39569</v>
      </c>
      <c r="J155" s="15">
        <v>1609.12</v>
      </c>
      <c r="K155" s="15">
        <f t="shared" si="22"/>
        <v>160.91200000000001</v>
      </c>
      <c r="L155" s="15">
        <f t="shared" si="23"/>
        <v>1448.2079999999999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6">
        <v>0</v>
      </c>
      <c r="W155" s="15">
        <v>197.12</v>
      </c>
      <c r="X155" s="15">
        <v>289.64</v>
      </c>
      <c r="Y155" s="15">
        <v>289.64</v>
      </c>
      <c r="Z155" s="15">
        <v>289.64</v>
      </c>
      <c r="AA155" s="15">
        <v>289.64</v>
      </c>
      <c r="AB155" s="15">
        <v>0</v>
      </c>
      <c r="AC155" s="15">
        <v>92.53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/>
      <c r="AM155" s="15">
        <f t="shared" si="21"/>
        <v>1448.2099999999998</v>
      </c>
      <c r="AN155" s="15">
        <f t="shared" si="20"/>
        <v>160.91000000000008</v>
      </c>
      <c r="AO155" s="57" t="s">
        <v>1592</v>
      </c>
      <c r="AP155" s="59" t="s">
        <v>1518</v>
      </c>
      <c r="AR155" s="61">
        <f t="shared" si="26"/>
        <v>-1.9999999999527063E-3</v>
      </c>
    </row>
    <row r="156" spans="1:44" s="60" customFormat="1" ht="42" customHeight="1">
      <c r="A156" s="137" t="s">
        <v>120</v>
      </c>
      <c r="B156" s="14" t="s">
        <v>101</v>
      </c>
      <c r="C156" s="14" t="s">
        <v>109</v>
      </c>
      <c r="D156" s="14" t="s">
        <v>96</v>
      </c>
      <c r="E156" s="14" t="s">
        <v>121</v>
      </c>
      <c r="F156" s="56" t="s">
        <v>111</v>
      </c>
      <c r="G156" s="56" t="s">
        <v>1103</v>
      </c>
      <c r="H156" s="14" t="s">
        <v>112</v>
      </c>
      <c r="I156" s="127">
        <v>39569</v>
      </c>
      <c r="J156" s="15">
        <v>1609.12</v>
      </c>
      <c r="K156" s="15">
        <f t="shared" si="22"/>
        <v>160.91200000000001</v>
      </c>
      <c r="L156" s="15">
        <f t="shared" si="23"/>
        <v>1448.2079999999999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6">
        <v>0</v>
      </c>
      <c r="W156" s="15">
        <v>197.12</v>
      </c>
      <c r="X156" s="15">
        <v>289.64</v>
      </c>
      <c r="Y156" s="15">
        <v>289.64</v>
      </c>
      <c r="Z156" s="15">
        <v>289.64</v>
      </c>
      <c r="AA156" s="15">
        <v>289.64</v>
      </c>
      <c r="AB156" s="15">
        <v>0</v>
      </c>
      <c r="AC156" s="15">
        <v>92.53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/>
      <c r="AM156" s="15">
        <f t="shared" si="21"/>
        <v>1448.2099999999998</v>
      </c>
      <c r="AN156" s="15">
        <f t="shared" si="20"/>
        <v>160.91000000000008</v>
      </c>
      <c r="AO156" s="57" t="s">
        <v>1771</v>
      </c>
      <c r="AP156" s="59" t="s">
        <v>1588</v>
      </c>
      <c r="AR156" s="61">
        <f t="shared" si="26"/>
        <v>-1.9999999999527063E-3</v>
      </c>
    </row>
    <row r="157" spans="1:44" s="60" customFormat="1" ht="42.75" customHeight="1">
      <c r="A157" s="137" t="s">
        <v>122</v>
      </c>
      <c r="B157" s="14" t="s">
        <v>101</v>
      </c>
      <c r="C157" s="14" t="s">
        <v>109</v>
      </c>
      <c r="D157" s="14" t="s">
        <v>96</v>
      </c>
      <c r="E157" s="14" t="s">
        <v>123</v>
      </c>
      <c r="F157" s="56" t="s">
        <v>111</v>
      </c>
      <c r="G157" s="56" t="s">
        <v>1103</v>
      </c>
      <c r="H157" s="14" t="s">
        <v>112</v>
      </c>
      <c r="I157" s="127">
        <v>39569</v>
      </c>
      <c r="J157" s="15">
        <v>1609.12</v>
      </c>
      <c r="K157" s="15">
        <f t="shared" si="22"/>
        <v>160.91200000000001</v>
      </c>
      <c r="L157" s="15">
        <f t="shared" si="23"/>
        <v>1448.2079999999999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6">
        <v>0</v>
      </c>
      <c r="W157" s="15">
        <v>197.12</v>
      </c>
      <c r="X157" s="15">
        <v>289.64</v>
      </c>
      <c r="Y157" s="15">
        <v>289.64</v>
      </c>
      <c r="Z157" s="15">
        <v>289.64</v>
      </c>
      <c r="AA157" s="15">
        <v>289.64</v>
      </c>
      <c r="AB157" s="15">
        <v>0</v>
      </c>
      <c r="AC157" s="15">
        <v>92.53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/>
      <c r="AM157" s="15">
        <f t="shared" si="21"/>
        <v>1448.2099999999998</v>
      </c>
      <c r="AN157" s="15">
        <f t="shared" si="20"/>
        <v>160.91000000000008</v>
      </c>
      <c r="AO157" s="57" t="s">
        <v>119</v>
      </c>
      <c r="AP157" s="59" t="s">
        <v>206</v>
      </c>
      <c r="AR157" s="61">
        <f t="shared" si="26"/>
        <v>-1.9999999999527063E-3</v>
      </c>
    </row>
    <row r="158" spans="1:44" s="60" customFormat="1" ht="42" customHeight="1">
      <c r="A158" s="125" t="s">
        <v>124</v>
      </c>
      <c r="B158" s="56" t="s">
        <v>101</v>
      </c>
      <c r="C158" s="56" t="s">
        <v>109</v>
      </c>
      <c r="D158" s="56" t="s">
        <v>96</v>
      </c>
      <c r="E158" s="56" t="s">
        <v>125</v>
      </c>
      <c r="F158" s="56" t="s">
        <v>111</v>
      </c>
      <c r="G158" s="56" t="s">
        <v>1103</v>
      </c>
      <c r="H158" s="56" t="s">
        <v>112</v>
      </c>
      <c r="I158" s="127">
        <v>39569</v>
      </c>
      <c r="J158" s="15">
        <v>1609.12</v>
      </c>
      <c r="K158" s="15">
        <f t="shared" si="22"/>
        <v>160.91200000000001</v>
      </c>
      <c r="L158" s="15">
        <f t="shared" si="23"/>
        <v>1448.2079999999999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6">
        <v>0</v>
      </c>
      <c r="W158" s="15">
        <v>197.12</v>
      </c>
      <c r="X158" s="15">
        <v>289.64</v>
      </c>
      <c r="Y158" s="15">
        <v>289.64</v>
      </c>
      <c r="Z158" s="15">
        <v>289.64</v>
      </c>
      <c r="AA158" s="15">
        <v>289.64</v>
      </c>
      <c r="AB158" s="15">
        <v>0</v>
      </c>
      <c r="AC158" s="15">
        <v>92.53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/>
      <c r="AM158" s="15">
        <f t="shared" si="21"/>
        <v>1448.2099999999998</v>
      </c>
      <c r="AN158" s="15">
        <f t="shared" si="20"/>
        <v>160.91000000000008</v>
      </c>
      <c r="AO158" s="57" t="s">
        <v>1116</v>
      </c>
      <c r="AP158" s="59" t="s">
        <v>1274</v>
      </c>
      <c r="AR158" s="61">
        <f t="shared" si="26"/>
        <v>-1.9999999999527063E-3</v>
      </c>
    </row>
    <row r="159" spans="1:44" s="60" customFormat="1" ht="36.75" customHeight="1">
      <c r="A159" s="137" t="s">
        <v>130</v>
      </c>
      <c r="B159" s="14" t="s">
        <v>101</v>
      </c>
      <c r="C159" s="14" t="s">
        <v>126</v>
      </c>
      <c r="D159" s="14" t="s">
        <v>127</v>
      </c>
      <c r="E159" s="14" t="s">
        <v>131</v>
      </c>
      <c r="F159" s="56" t="s">
        <v>128</v>
      </c>
      <c r="G159" s="56" t="s">
        <v>1103</v>
      </c>
      <c r="H159" s="14" t="s">
        <v>10</v>
      </c>
      <c r="I159" s="127">
        <v>40452</v>
      </c>
      <c r="J159" s="15">
        <v>1173.6199999999999</v>
      </c>
      <c r="K159" s="15">
        <f t="shared" si="22"/>
        <v>117.36199999999999</v>
      </c>
      <c r="L159" s="15">
        <f t="shared" si="23"/>
        <v>1056.2579999999998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5">
        <v>0</v>
      </c>
      <c r="S159" s="16">
        <v>0</v>
      </c>
      <c r="T159" s="16">
        <v>0</v>
      </c>
      <c r="U159" s="16">
        <v>0</v>
      </c>
      <c r="V159" s="16">
        <v>0</v>
      </c>
      <c r="W159" s="15">
        <v>0</v>
      </c>
      <c r="X159" s="15">
        <v>0</v>
      </c>
      <c r="Y159" s="15">
        <v>52.81</v>
      </c>
      <c r="Z159" s="15">
        <v>211.25</v>
      </c>
      <c r="AA159" s="15">
        <v>211.25</v>
      </c>
      <c r="AB159" s="15">
        <v>0</v>
      </c>
      <c r="AC159" s="15">
        <v>211.25</v>
      </c>
      <c r="AD159" s="15">
        <v>211.25</v>
      </c>
      <c r="AE159" s="15">
        <v>158.44999999999999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/>
      <c r="AM159" s="15">
        <f t="shared" si="21"/>
        <v>1056.26</v>
      </c>
      <c r="AN159" s="15">
        <f t="shared" si="20"/>
        <v>117.3599999999999</v>
      </c>
      <c r="AO159" s="57" t="s">
        <v>1940</v>
      </c>
      <c r="AP159" s="59" t="s">
        <v>176</v>
      </c>
      <c r="AR159" s="61">
        <f t="shared" si="26"/>
        <v>-2.00000000018008E-3</v>
      </c>
    </row>
    <row r="160" spans="1:44" s="60" customFormat="1" ht="39.75" customHeight="1">
      <c r="A160" s="137" t="s">
        <v>132</v>
      </c>
      <c r="B160" s="14" t="s">
        <v>101</v>
      </c>
      <c r="C160" s="14" t="s">
        <v>126</v>
      </c>
      <c r="D160" s="14" t="s">
        <v>127</v>
      </c>
      <c r="E160" s="14" t="s">
        <v>133</v>
      </c>
      <c r="F160" s="56" t="s">
        <v>128</v>
      </c>
      <c r="G160" s="56" t="s">
        <v>1103</v>
      </c>
      <c r="H160" s="14" t="s">
        <v>10</v>
      </c>
      <c r="I160" s="127">
        <v>40452</v>
      </c>
      <c r="J160" s="15">
        <v>1173.6199999999999</v>
      </c>
      <c r="K160" s="15">
        <f t="shared" si="22"/>
        <v>117.36199999999999</v>
      </c>
      <c r="L160" s="15">
        <f t="shared" si="23"/>
        <v>1056.2579999999998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6">
        <v>0</v>
      </c>
      <c r="W160" s="16">
        <v>0</v>
      </c>
      <c r="X160" s="16">
        <v>0</v>
      </c>
      <c r="Y160" s="16">
        <v>52.81</v>
      </c>
      <c r="Z160" s="16">
        <v>211.25</v>
      </c>
      <c r="AA160" s="15">
        <v>211.25</v>
      </c>
      <c r="AB160" s="15">
        <v>0</v>
      </c>
      <c r="AC160" s="16">
        <v>211.25</v>
      </c>
      <c r="AD160" s="15">
        <v>211.25</v>
      </c>
      <c r="AE160" s="15">
        <v>158.44999999999999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/>
      <c r="AM160" s="15">
        <f t="shared" si="21"/>
        <v>1056.26</v>
      </c>
      <c r="AN160" s="15">
        <f t="shared" si="20"/>
        <v>117.3599999999999</v>
      </c>
      <c r="AO160" s="57" t="s">
        <v>1310</v>
      </c>
      <c r="AP160" s="59" t="s">
        <v>184</v>
      </c>
      <c r="AR160" s="61">
        <f t="shared" si="26"/>
        <v>-2.00000000018008E-3</v>
      </c>
    </row>
    <row r="161" spans="1:44" s="60" customFormat="1" ht="39.75" customHeight="1">
      <c r="A161" s="137" t="s">
        <v>134</v>
      </c>
      <c r="B161" s="14" t="s">
        <v>101</v>
      </c>
      <c r="C161" s="14" t="s">
        <v>135</v>
      </c>
      <c r="D161" s="14" t="s">
        <v>96</v>
      </c>
      <c r="E161" s="14" t="s">
        <v>136</v>
      </c>
      <c r="F161" s="56" t="s">
        <v>137</v>
      </c>
      <c r="G161" s="56" t="s">
        <v>1103</v>
      </c>
      <c r="H161" s="14" t="s">
        <v>10</v>
      </c>
      <c r="I161" s="127">
        <v>40452</v>
      </c>
      <c r="J161" s="15">
        <v>1390</v>
      </c>
      <c r="K161" s="15">
        <f t="shared" si="22"/>
        <v>139</v>
      </c>
      <c r="L161" s="15">
        <f t="shared" si="23"/>
        <v>1251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6">
        <v>0</v>
      </c>
      <c r="W161" s="15">
        <v>0</v>
      </c>
      <c r="X161" s="15">
        <v>0</v>
      </c>
      <c r="Y161" s="15">
        <v>0</v>
      </c>
      <c r="Z161" s="15">
        <v>250.2</v>
      </c>
      <c r="AA161" s="15">
        <v>250.2</v>
      </c>
      <c r="AB161" s="15">
        <v>0</v>
      </c>
      <c r="AC161" s="15">
        <v>250.2</v>
      </c>
      <c r="AD161" s="15">
        <v>250.2</v>
      </c>
      <c r="AE161" s="15">
        <v>250.2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/>
      <c r="AM161" s="15">
        <f t="shared" si="21"/>
        <v>1251</v>
      </c>
      <c r="AN161" s="15">
        <f t="shared" si="20"/>
        <v>139</v>
      </c>
      <c r="AO161" s="57" t="s">
        <v>1299</v>
      </c>
      <c r="AP161" s="59" t="s">
        <v>1361</v>
      </c>
      <c r="AR161" s="61">
        <f t="shared" si="26"/>
        <v>0</v>
      </c>
    </row>
    <row r="162" spans="1:44" s="60" customFormat="1" ht="37.5" customHeight="1">
      <c r="A162" s="137" t="s">
        <v>138</v>
      </c>
      <c r="B162" s="14" t="s">
        <v>101</v>
      </c>
      <c r="C162" s="14" t="s">
        <v>139</v>
      </c>
      <c r="D162" s="14" t="s">
        <v>99</v>
      </c>
      <c r="E162" s="14" t="s">
        <v>140</v>
      </c>
      <c r="F162" s="56" t="s">
        <v>141</v>
      </c>
      <c r="G162" s="56" t="s">
        <v>1103</v>
      </c>
      <c r="H162" s="14" t="s">
        <v>102</v>
      </c>
      <c r="I162" s="127">
        <v>40695</v>
      </c>
      <c r="J162" s="15">
        <v>799</v>
      </c>
      <c r="K162" s="15">
        <f t="shared" si="22"/>
        <v>79.900000000000006</v>
      </c>
      <c r="L162" s="15">
        <f t="shared" si="23"/>
        <v>719.1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6">
        <v>0</v>
      </c>
      <c r="W162" s="15">
        <v>0</v>
      </c>
      <c r="X162" s="15">
        <v>0</v>
      </c>
      <c r="Y162" s="15">
        <v>0</v>
      </c>
      <c r="Z162" s="15">
        <v>71.91</v>
      </c>
      <c r="AA162" s="15">
        <v>143.82</v>
      </c>
      <c r="AB162" s="15">
        <v>0</v>
      </c>
      <c r="AC162" s="15">
        <v>143.82</v>
      </c>
      <c r="AD162" s="15">
        <v>143.82</v>
      </c>
      <c r="AE162" s="15">
        <v>143.82</v>
      </c>
      <c r="AF162" s="15">
        <v>0</v>
      </c>
      <c r="AG162" s="15">
        <v>71.91</v>
      </c>
      <c r="AH162" s="15">
        <v>0</v>
      </c>
      <c r="AI162" s="15">
        <v>0</v>
      </c>
      <c r="AJ162" s="15">
        <v>0</v>
      </c>
      <c r="AK162" s="15">
        <v>0</v>
      </c>
      <c r="AL162" s="15"/>
      <c r="AM162" s="15">
        <f t="shared" si="21"/>
        <v>719.09999999999991</v>
      </c>
      <c r="AN162" s="15">
        <f t="shared" si="20"/>
        <v>79.900000000000091</v>
      </c>
      <c r="AO162" s="57" t="s">
        <v>142</v>
      </c>
      <c r="AP162" s="59" t="s">
        <v>143</v>
      </c>
      <c r="AR162" s="61">
        <f t="shared" si="26"/>
        <v>0</v>
      </c>
    </row>
    <row r="163" spans="1:44" s="60" customFormat="1" ht="37.5" customHeight="1">
      <c r="A163" s="125" t="s">
        <v>144</v>
      </c>
      <c r="B163" s="56" t="s">
        <v>101</v>
      </c>
      <c r="C163" s="56" t="s">
        <v>139</v>
      </c>
      <c r="D163" s="56" t="s">
        <v>99</v>
      </c>
      <c r="E163" s="56" t="s">
        <v>145</v>
      </c>
      <c r="F163" s="56" t="s">
        <v>141</v>
      </c>
      <c r="G163" s="56" t="s">
        <v>1103</v>
      </c>
      <c r="H163" s="56" t="s">
        <v>102</v>
      </c>
      <c r="I163" s="127">
        <v>40695</v>
      </c>
      <c r="J163" s="15">
        <v>799</v>
      </c>
      <c r="K163" s="15">
        <f t="shared" si="22"/>
        <v>79.900000000000006</v>
      </c>
      <c r="L163" s="15">
        <f t="shared" si="23"/>
        <v>719.1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6">
        <v>0</v>
      </c>
      <c r="W163" s="15">
        <v>0</v>
      </c>
      <c r="X163" s="15">
        <v>0</v>
      </c>
      <c r="Y163" s="15">
        <v>0</v>
      </c>
      <c r="Z163" s="15">
        <v>71.91</v>
      </c>
      <c r="AA163" s="15">
        <v>143.82</v>
      </c>
      <c r="AB163" s="15">
        <v>0</v>
      </c>
      <c r="AC163" s="15">
        <v>143.82</v>
      </c>
      <c r="AD163" s="15">
        <v>143.82</v>
      </c>
      <c r="AE163" s="15">
        <v>143.82</v>
      </c>
      <c r="AF163" s="15">
        <v>0</v>
      </c>
      <c r="AG163" s="15">
        <v>71.91</v>
      </c>
      <c r="AH163" s="15">
        <v>0</v>
      </c>
      <c r="AI163" s="15">
        <v>0</v>
      </c>
      <c r="AJ163" s="15">
        <v>0</v>
      </c>
      <c r="AK163" s="15">
        <v>0</v>
      </c>
      <c r="AL163" s="15"/>
      <c r="AM163" s="15">
        <f t="shared" si="21"/>
        <v>719.09999999999991</v>
      </c>
      <c r="AN163" s="15">
        <f t="shared" si="20"/>
        <v>79.900000000000091</v>
      </c>
      <c r="AO163" s="57" t="s">
        <v>1116</v>
      </c>
      <c r="AP163" s="59" t="s">
        <v>1274</v>
      </c>
      <c r="AR163" s="61">
        <f t="shared" si="26"/>
        <v>0</v>
      </c>
    </row>
    <row r="164" spans="1:44" s="60" customFormat="1" ht="50.1" customHeight="1">
      <c r="A164" s="137" t="s">
        <v>681</v>
      </c>
      <c r="B164" s="14" t="s">
        <v>101</v>
      </c>
      <c r="C164" s="14" t="s">
        <v>699</v>
      </c>
      <c r="D164" s="14" t="s">
        <v>99</v>
      </c>
      <c r="E164" s="14" t="s">
        <v>690</v>
      </c>
      <c r="F164" s="56" t="s">
        <v>700</v>
      </c>
      <c r="G164" s="56" t="s">
        <v>1103</v>
      </c>
      <c r="H164" s="14" t="s">
        <v>701</v>
      </c>
      <c r="I164" s="127">
        <v>41222</v>
      </c>
      <c r="J164" s="15">
        <v>2801.06</v>
      </c>
      <c r="K164" s="15">
        <f t="shared" si="22"/>
        <v>280.10599999999999</v>
      </c>
      <c r="L164" s="15">
        <f t="shared" si="23"/>
        <v>2520.9539999999997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6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77.03</v>
      </c>
      <c r="AB164" s="15">
        <v>0</v>
      </c>
      <c r="AC164" s="15">
        <v>504.19</v>
      </c>
      <c r="AD164" s="15">
        <v>504.19</v>
      </c>
      <c r="AE164" s="15">
        <v>504.19</v>
      </c>
      <c r="AF164" s="15">
        <v>0</v>
      </c>
      <c r="AG164" s="15">
        <v>504.19</v>
      </c>
      <c r="AH164" s="15">
        <v>0</v>
      </c>
      <c r="AI164" s="15">
        <v>427.16</v>
      </c>
      <c r="AJ164" s="15">
        <v>0</v>
      </c>
      <c r="AK164" s="15">
        <v>0</v>
      </c>
      <c r="AL164" s="15"/>
      <c r="AM164" s="15">
        <f t="shared" si="21"/>
        <v>2520.9499999999998</v>
      </c>
      <c r="AN164" s="15">
        <f t="shared" si="20"/>
        <v>280.11000000000013</v>
      </c>
      <c r="AO164" s="57" t="s">
        <v>1314</v>
      </c>
      <c r="AP164" s="59" t="s">
        <v>1315</v>
      </c>
      <c r="AR164" s="61">
        <f t="shared" si="26"/>
        <v>3.9999999999054126E-3</v>
      </c>
    </row>
    <row r="165" spans="1:44" s="60" customFormat="1" ht="50.1" customHeight="1">
      <c r="A165" s="125" t="s">
        <v>682</v>
      </c>
      <c r="B165" s="56" t="s">
        <v>101</v>
      </c>
      <c r="C165" s="56" t="s">
        <v>699</v>
      </c>
      <c r="D165" s="56" t="s">
        <v>99</v>
      </c>
      <c r="E165" s="56" t="s">
        <v>691</v>
      </c>
      <c r="F165" s="56" t="s">
        <v>700</v>
      </c>
      <c r="G165" s="56" t="s">
        <v>1103</v>
      </c>
      <c r="H165" s="56" t="s">
        <v>701</v>
      </c>
      <c r="I165" s="127">
        <v>41222</v>
      </c>
      <c r="J165" s="15">
        <v>2801.06</v>
      </c>
      <c r="K165" s="15">
        <f t="shared" si="22"/>
        <v>280.10599999999999</v>
      </c>
      <c r="L165" s="15">
        <f t="shared" si="23"/>
        <v>2520.9539999999997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6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77.03</v>
      </c>
      <c r="AB165" s="15">
        <v>0</v>
      </c>
      <c r="AC165" s="15">
        <v>504.19</v>
      </c>
      <c r="AD165" s="15">
        <v>504.19</v>
      </c>
      <c r="AE165" s="15">
        <v>504.19</v>
      </c>
      <c r="AF165" s="15">
        <v>0</v>
      </c>
      <c r="AG165" s="15">
        <v>504.19</v>
      </c>
      <c r="AH165" s="15">
        <v>0</v>
      </c>
      <c r="AI165" s="15">
        <v>427.16</v>
      </c>
      <c r="AJ165" s="15">
        <v>0</v>
      </c>
      <c r="AK165" s="15">
        <v>0</v>
      </c>
      <c r="AL165" s="15"/>
      <c r="AM165" s="15">
        <f t="shared" si="21"/>
        <v>2520.9499999999998</v>
      </c>
      <c r="AN165" s="15">
        <f t="shared" si="20"/>
        <v>280.11000000000013</v>
      </c>
      <c r="AO165" s="57" t="s">
        <v>1116</v>
      </c>
      <c r="AP165" s="59" t="s">
        <v>1274</v>
      </c>
      <c r="AR165" s="61">
        <f t="shared" si="26"/>
        <v>3.9999999999054126E-3</v>
      </c>
    </row>
    <row r="166" spans="1:44" s="60" customFormat="1" ht="50.1" customHeight="1">
      <c r="A166" s="137" t="s">
        <v>683</v>
      </c>
      <c r="B166" s="14" t="s">
        <v>101</v>
      </c>
      <c r="C166" s="14" t="s">
        <v>699</v>
      </c>
      <c r="D166" s="14" t="s">
        <v>99</v>
      </c>
      <c r="E166" s="14" t="s">
        <v>692</v>
      </c>
      <c r="F166" s="56" t="s">
        <v>700</v>
      </c>
      <c r="G166" s="56" t="s">
        <v>1103</v>
      </c>
      <c r="H166" s="14" t="s">
        <v>701</v>
      </c>
      <c r="I166" s="127">
        <v>41222</v>
      </c>
      <c r="J166" s="15">
        <v>2801.06</v>
      </c>
      <c r="K166" s="15">
        <f t="shared" si="22"/>
        <v>280.10599999999999</v>
      </c>
      <c r="L166" s="15">
        <f t="shared" si="23"/>
        <v>2520.9539999999997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6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77.03</v>
      </c>
      <c r="AB166" s="15">
        <v>0</v>
      </c>
      <c r="AC166" s="15">
        <v>504.19</v>
      </c>
      <c r="AD166" s="15">
        <v>504.19</v>
      </c>
      <c r="AE166" s="15">
        <v>504.19</v>
      </c>
      <c r="AF166" s="15">
        <v>0</v>
      </c>
      <c r="AG166" s="15">
        <v>504.19</v>
      </c>
      <c r="AH166" s="15">
        <v>0</v>
      </c>
      <c r="AI166" s="15">
        <v>427.16</v>
      </c>
      <c r="AJ166" s="15">
        <v>0</v>
      </c>
      <c r="AK166" s="15">
        <v>0</v>
      </c>
      <c r="AL166" s="15"/>
      <c r="AM166" s="15">
        <f t="shared" si="21"/>
        <v>2520.9499999999998</v>
      </c>
      <c r="AN166" s="15">
        <f t="shared" si="20"/>
        <v>280.11000000000013</v>
      </c>
      <c r="AO166" s="57" t="s">
        <v>1585</v>
      </c>
      <c r="AP166" s="59" t="s">
        <v>1277</v>
      </c>
      <c r="AR166" s="61">
        <f t="shared" si="26"/>
        <v>3.9999999999054126E-3</v>
      </c>
    </row>
    <row r="167" spans="1:44" s="60" customFormat="1" ht="50.1" customHeight="1">
      <c r="A167" s="137" t="s">
        <v>684</v>
      </c>
      <c r="B167" s="14" t="s">
        <v>101</v>
      </c>
      <c r="C167" s="14" t="s">
        <v>699</v>
      </c>
      <c r="D167" s="14" t="s">
        <v>99</v>
      </c>
      <c r="E167" s="14" t="s">
        <v>693</v>
      </c>
      <c r="F167" s="56" t="s">
        <v>700</v>
      </c>
      <c r="G167" s="56" t="s">
        <v>1103</v>
      </c>
      <c r="H167" s="14" t="s">
        <v>701</v>
      </c>
      <c r="I167" s="127">
        <v>41222</v>
      </c>
      <c r="J167" s="15">
        <v>2801.06</v>
      </c>
      <c r="K167" s="15">
        <f t="shared" si="22"/>
        <v>280.10599999999999</v>
      </c>
      <c r="L167" s="15">
        <f t="shared" si="23"/>
        <v>2520.9539999999997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6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77.03</v>
      </c>
      <c r="AB167" s="15">
        <v>0</v>
      </c>
      <c r="AC167" s="15">
        <v>504.19</v>
      </c>
      <c r="AD167" s="15">
        <v>504.19</v>
      </c>
      <c r="AE167" s="15">
        <v>504.19</v>
      </c>
      <c r="AF167" s="15">
        <v>0</v>
      </c>
      <c r="AG167" s="15">
        <v>504.19</v>
      </c>
      <c r="AH167" s="15">
        <v>0</v>
      </c>
      <c r="AI167" s="15">
        <v>427.16</v>
      </c>
      <c r="AJ167" s="15">
        <v>0</v>
      </c>
      <c r="AK167" s="15">
        <v>0</v>
      </c>
      <c r="AL167" s="15"/>
      <c r="AM167" s="15">
        <f t="shared" si="21"/>
        <v>2520.9499999999998</v>
      </c>
      <c r="AN167" s="15">
        <f t="shared" si="20"/>
        <v>280.11000000000013</v>
      </c>
      <c r="AO167" s="57" t="s">
        <v>83</v>
      </c>
      <c r="AP167" s="59" t="s">
        <v>154</v>
      </c>
      <c r="AR167" s="61">
        <f t="shared" si="26"/>
        <v>3.9999999999054126E-3</v>
      </c>
    </row>
    <row r="168" spans="1:44" s="60" customFormat="1" ht="50.1" customHeight="1">
      <c r="A168" s="137" t="s">
        <v>685</v>
      </c>
      <c r="B168" s="14" t="s">
        <v>101</v>
      </c>
      <c r="C168" s="14" t="s">
        <v>699</v>
      </c>
      <c r="D168" s="14" t="s">
        <v>99</v>
      </c>
      <c r="E168" s="14" t="s">
        <v>694</v>
      </c>
      <c r="F168" s="56" t="s">
        <v>700</v>
      </c>
      <c r="G168" s="56" t="s">
        <v>1103</v>
      </c>
      <c r="H168" s="14" t="s">
        <v>701</v>
      </c>
      <c r="I168" s="127">
        <v>41222</v>
      </c>
      <c r="J168" s="15">
        <v>2801.06</v>
      </c>
      <c r="K168" s="15">
        <f t="shared" si="22"/>
        <v>280.10599999999999</v>
      </c>
      <c r="L168" s="15">
        <f t="shared" si="23"/>
        <v>2520.9539999999997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6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77.03</v>
      </c>
      <c r="AB168" s="15">
        <v>0</v>
      </c>
      <c r="AC168" s="15">
        <v>504.19</v>
      </c>
      <c r="AD168" s="15">
        <v>504.19</v>
      </c>
      <c r="AE168" s="15">
        <v>504.19</v>
      </c>
      <c r="AF168" s="15">
        <v>0</v>
      </c>
      <c r="AG168" s="15">
        <v>504.19</v>
      </c>
      <c r="AH168" s="15">
        <v>0</v>
      </c>
      <c r="AI168" s="15">
        <v>427.16</v>
      </c>
      <c r="AJ168" s="15">
        <v>0</v>
      </c>
      <c r="AK168" s="15">
        <v>0</v>
      </c>
      <c r="AL168" s="15"/>
      <c r="AM168" s="15">
        <f t="shared" si="21"/>
        <v>2520.9499999999998</v>
      </c>
      <c r="AN168" s="15">
        <f t="shared" si="20"/>
        <v>280.11000000000013</v>
      </c>
      <c r="AO168" s="57" t="s">
        <v>1316</v>
      </c>
      <c r="AP168" s="59" t="s">
        <v>335</v>
      </c>
      <c r="AR168" s="61">
        <f t="shared" si="26"/>
        <v>3.9999999999054126E-3</v>
      </c>
    </row>
    <row r="169" spans="1:44" s="60" customFormat="1" ht="50.1" customHeight="1">
      <c r="A169" s="125" t="s">
        <v>686</v>
      </c>
      <c r="B169" s="56" t="s">
        <v>101</v>
      </c>
      <c r="C169" s="14" t="s">
        <v>699</v>
      </c>
      <c r="D169" s="56" t="s">
        <v>99</v>
      </c>
      <c r="E169" s="56" t="s">
        <v>695</v>
      </c>
      <c r="F169" s="56" t="s">
        <v>700</v>
      </c>
      <c r="G169" s="56" t="s">
        <v>1103</v>
      </c>
      <c r="H169" s="56" t="s">
        <v>701</v>
      </c>
      <c r="I169" s="127">
        <v>41222</v>
      </c>
      <c r="J169" s="15">
        <v>2801.06</v>
      </c>
      <c r="K169" s="15">
        <f t="shared" si="22"/>
        <v>280.10599999999999</v>
      </c>
      <c r="L169" s="15">
        <f t="shared" si="23"/>
        <v>2520.9539999999997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6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77.03</v>
      </c>
      <c r="AB169" s="15">
        <v>0</v>
      </c>
      <c r="AC169" s="15">
        <v>504.19</v>
      </c>
      <c r="AD169" s="15">
        <v>504.19</v>
      </c>
      <c r="AE169" s="15">
        <v>504.19</v>
      </c>
      <c r="AF169" s="15">
        <v>0</v>
      </c>
      <c r="AG169" s="15">
        <v>504.19</v>
      </c>
      <c r="AH169" s="15">
        <v>0</v>
      </c>
      <c r="AI169" s="15">
        <v>427.16</v>
      </c>
      <c r="AJ169" s="15">
        <v>0</v>
      </c>
      <c r="AK169" s="15">
        <v>0</v>
      </c>
      <c r="AL169" s="15"/>
      <c r="AM169" s="15">
        <f t="shared" si="21"/>
        <v>2520.9499999999998</v>
      </c>
      <c r="AN169" s="15">
        <f t="shared" si="20"/>
        <v>280.11000000000013</v>
      </c>
      <c r="AO169" s="57" t="s">
        <v>1332</v>
      </c>
      <c r="AP169" s="59" t="s">
        <v>1776</v>
      </c>
      <c r="AR169" s="61">
        <f t="shared" si="26"/>
        <v>3.9999999999054126E-3</v>
      </c>
    </row>
    <row r="170" spans="1:44" s="60" customFormat="1" ht="50.1" customHeight="1">
      <c r="A170" s="137" t="s">
        <v>687</v>
      </c>
      <c r="B170" s="14" t="s">
        <v>101</v>
      </c>
      <c r="C170" s="14" t="s">
        <v>699</v>
      </c>
      <c r="D170" s="14" t="s">
        <v>99</v>
      </c>
      <c r="E170" s="14" t="s">
        <v>696</v>
      </c>
      <c r="F170" s="56" t="s">
        <v>700</v>
      </c>
      <c r="G170" s="56" t="s">
        <v>1103</v>
      </c>
      <c r="H170" s="14" t="s">
        <v>701</v>
      </c>
      <c r="I170" s="127">
        <v>41222</v>
      </c>
      <c r="J170" s="15">
        <v>2801.06</v>
      </c>
      <c r="K170" s="15">
        <f t="shared" si="22"/>
        <v>280.10599999999999</v>
      </c>
      <c r="L170" s="15">
        <f t="shared" si="23"/>
        <v>2520.9539999999997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6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77.03</v>
      </c>
      <c r="AB170" s="15">
        <v>0</v>
      </c>
      <c r="AC170" s="15">
        <v>504.19</v>
      </c>
      <c r="AD170" s="15">
        <v>504.19</v>
      </c>
      <c r="AE170" s="15">
        <v>504.19</v>
      </c>
      <c r="AF170" s="15">
        <v>0</v>
      </c>
      <c r="AG170" s="15">
        <v>504.19</v>
      </c>
      <c r="AH170" s="15">
        <v>0</v>
      </c>
      <c r="AI170" s="15">
        <v>427.16</v>
      </c>
      <c r="AJ170" s="15">
        <v>0</v>
      </c>
      <c r="AK170" s="15">
        <v>0</v>
      </c>
      <c r="AL170" s="15"/>
      <c r="AM170" s="15">
        <f t="shared" si="21"/>
        <v>2520.9499999999998</v>
      </c>
      <c r="AN170" s="15">
        <f t="shared" si="20"/>
        <v>280.11000000000013</v>
      </c>
      <c r="AO170" s="57" t="s">
        <v>171</v>
      </c>
      <c r="AP170" s="59" t="s">
        <v>1285</v>
      </c>
      <c r="AR170" s="61">
        <f t="shared" si="26"/>
        <v>3.9999999999054126E-3</v>
      </c>
    </row>
    <row r="171" spans="1:44" s="60" customFormat="1" ht="50.1" customHeight="1">
      <c r="A171" s="137" t="s">
        <v>688</v>
      </c>
      <c r="B171" s="14" t="s">
        <v>101</v>
      </c>
      <c r="C171" s="14" t="s">
        <v>699</v>
      </c>
      <c r="D171" s="14" t="s">
        <v>99</v>
      </c>
      <c r="E171" s="14" t="s">
        <v>697</v>
      </c>
      <c r="F171" s="56" t="s">
        <v>700</v>
      </c>
      <c r="G171" s="56" t="s">
        <v>1103</v>
      </c>
      <c r="H171" s="14" t="s">
        <v>701</v>
      </c>
      <c r="I171" s="127">
        <v>41222</v>
      </c>
      <c r="J171" s="15">
        <v>2801.06</v>
      </c>
      <c r="K171" s="15">
        <f t="shared" si="22"/>
        <v>280.10599999999999</v>
      </c>
      <c r="L171" s="15">
        <f t="shared" si="23"/>
        <v>2520.9539999999997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6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77.03</v>
      </c>
      <c r="AB171" s="15">
        <v>0</v>
      </c>
      <c r="AC171" s="15">
        <v>504.19</v>
      </c>
      <c r="AD171" s="15">
        <v>504.19</v>
      </c>
      <c r="AE171" s="15">
        <v>504.19</v>
      </c>
      <c r="AF171" s="15">
        <v>0</v>
      </c>
      <c r="AG171" s="15">
        <v>504.19</v>
      </c>
      <c r="AH171" s="15">
        <v>0</v>
      </c>
      <c r="AI171" s="15">
        <v>427.16</v>
      </c>
      <c r="AJ171" s="15">
        <v>0</v>
      </c>
      <c r="AK171" s="15">
        <v>0</v>
      </c>
      <c r="AL171" s="15"/>
      <c r="AM171" s="15">
        <f t="shared" si="21"/>
        <v>2520.9499999999998</v>
      </c>
      <c r="AN171" s="15">
        <f t="shared" si="20"/>
        <v>280.11000000000013</v>
      </c>
      <c r="AO171" s="57" t="s">
        <v>1323</v>
      </c>
      <c r="AP171" s="59" t="s">
        <v>702</v>
      </c>
      <c r="AR171" s="61">
        <f t="shared" si="26"/>
        <v>3.9999999999054126E-3</v>
      </c>
    </row>
    <row r="172" spans="1:44" s="60" customFormat="1" ht="50.1" customHeight="1">
      <c r="A172" s="137" t="s">
        <v>689</v>
      </c>
      <c r="B172" s="14" t="s">
        <v>101</v>
      </c>
      <c r="C172" s="14" t="s">
        <v>699</v>
      </c>
      <c r="D172" s="14" t="s">
        <v>99</v>
      </c>
      <c r="E172" s="14" t="s">
        <v>698</v>
      </c>
      <c r="F172" s="56" t="s">
        <v>700</v>
      </c>
      <c r="G172" s="56" t="s">
        <v>1103</v>
      </c>
      <c r="H172" s="14" t="s">
        <v>701</v>
      </c>
      <c r="I172" s="127">
        <v>41222</v>
      </c>
      <c r="J172" s="15">
        <v>2801.06</v>
      </c>
      <c r="K172" s="15">
        <f t="shared" si="22"/>
        <v>280.10599999999999</v>
      </c>
      <c r="L172" s="15">
        <f t="shared" si="23"/>
        <v>2520.9539999999997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6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77.03</v>
      </c>
      <c r="AB172" s="15">
        <v>0</v>
      </c>
      <c r="AC172" s="15">
        <v>504.19</v>
      </c>
      <c r="AD172" s="15">
        <v>504.19</v>
      </c>
      <c r="AE172" s="15">
        <v>504.19</v>
      </c>
      <c r="AF172" s="15">
        <v>0</v>
      </c>
      <c r="AG172" s="15">
        <v>504.19</v>
      </c>
      <c r="AH172" s="15">
        <v>0</v>
      </c>
      <c r="AI172" s="15">
        <v>427.16</v>
      </c>
      <c r="AJ172" s="15">
        <v>0</v>
      </c>
      <c r="AK172" s="15">
        <v>0</v>
      </c>
      <c r="AL172" s="15"/>
      <c r="AM172" s="15">
        <f t="shared" si="21"/>
        <v>2520.9499999999998</v>
      </c>
      <c r="AN172" s="15">
        <f t="shared" si="20"/>
        <v>280.11000000000013</v>
      </c>
      <c r="AO172" s="57" t="s">
        <v>1577</v>
      </c>
      <c r="AP172" s="59" t="s">
        <v>1578</v>
      </c>
      <c r="AR172" s="61">
        <f t="shared" si="26"/>
        <v>3.9999999999054126E-3</v>
      </c>
    </row>
    <row r="173" spans="1:44" s="60" customFormat="1" ht="50.1" customHeight="1">
      <c r="A173" s="125" t="s">
        <v>1068</v>
      </c>
      <c r="B173" s="56" t="s">
        <v>101</v>
      </c>
      <c r="C173" s="56" t="s">
        <v>139</v>
      </c>
      <c r="D173" s="56" t="s">
        <v>1072</v>
      </c>
      <c r="E173" s="56" t="s">
        <v>1073</v>
      </c>
      <c r="F173" s="56" t="s">
        <v>1077</v>
      </c>
      <c r="G173" s="56" t="s">
        <v>1103</v>
      </c>
      <c r="H173" s="56" t="s">
        <v>32</v>
      </c>
      <c r="I173" s="127">
        <v>41579</v>
      </c>
      <c r="J173" s="15">
        <v>2399.9499999999998</v>
      </c>
      <c r="K173" s="15">
        <f t="shared" si="22"/>
        <v>239.995</v>
      </c>
      <c r="L173" s="15">
        <f t="shared" si="23"/>
        <v>2159.9549999999999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6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72</v>
      </c>
      <c r="AD173" s="15">
        <v>431.99</v>
      </c>
      <c r="AE173" s="15">
        <v>431.99</v>
      </c>
      <c r="AF173" s="15">
        <v>0</v>
      </c>
      <c r="AG173" s="15">
        <v>431.99</v>
      </c>
      <c r="AH173" s="15">
        <v>0</v>
      </c>
      <c r="AI173" s="15">
        <v>431.99</v>
      </c>
      <c r="AJ173" s="15">
        <v>359.99</v>
      </c>
      <c r="AK173" s="15">
        <v>0</v>
      </c>
      <c r="AL173" s="15"/>
      <c r="AM173" s="15">
        <f t="shared" si="21"/>
        <v>2159.9499999999998</v>
      </c>
      <c r="AN173" s="15">
        <f t="shared" si="20"/>
        <v>240</v>
      </c>
      <c r="AO173" s="57" t="s">
        <v>1098</v>
      </c>
      <c r="AP173" s="59" t="s">
        <v>1578</v>
      </c>
      <c r="AR173" s="61">
        <f t="shared" si="26"/>
        <v>5.0000000001091394E-3</v>
      </c>
    </row>
    <row r="174" spans="1:44" s="60" customFormat="1" ht="39.75" customHeight="1">
      <c r="A174" s="125" t="s">
        <v>1069</v>
      </c>
      <c r="B174" s="56" t="s">
        <v>101</v>
      </c>
      <c r="C174" s="56" t="s">
        <v>139</v>
      </c>
      <c r="D174" s="56" t="s">
        <v>1072</v>
      </c>
      <c r="E174" s="56" t="s">
        <v>1074</v>
      </c>
      <c r="F174" s="56" t="s">
        <v>1077</v>
      </c>
      <c r="G174" s="56" t="s">
        <v>1103</v>
      </c>
      <c r="H174" s="56" t="s">
        <v>32</v>
      </c>
      <c r="I174" s="127">
        <v>41867</v>
      </c>
      <c r="J174" s="15">
        <v>2312</v>
      </c>
      <c r="K174" s="15">
        <f t="shared" si="22"/>
        <v>231.20000000000002</v>
      </c>
      <c r="L174" s="15">
        <f t="shared" si="23"/>
        <v>2080.8000000000002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6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35.840000000000003</v>
      </c>
      <c r="AE174" s="15">
        <v>416.16</v>
      </c>
      <c r="AF174" s="15">
        <v>0</v>
      </c>
      <c r="AG174" s="15">
        <v>416.16</v>
      </c>
      <c r="AH174" s="15">
        <v>0</v>
      </c>
      <c r="AI174" s="15">
        <v>416.16</v>
      </c>
      <c r="AJ174" s="15">
        <v>416.16</v>
      </c>
      <c r="AK174" s="15">
        <v>380.32</v>
      </c>
      <c r="AL174" s="15"/>
      <c r="AM174" s="15">
        <f t="shared" si="21"/>
        <v>2080.8000000000002</v>
      </c>
      <c r="AN174" s="15">
        <f t="shared" ref="AN174:AN237" si="27">J174-AM174</f>
        <v>231.19999999999982</v>
      </c>
      <c r="AO174" s="57" t="s">
        <v>1585</v>
      </c>
      <c r="AP174" s="59" t="s">
        <v>1682</v>
      </c>
      <c r="AR174" s="61">
        <f t="shared" si="26"/>
        <v>0</v>
      </c>
    </row>
    <row r="175" spans="1:44" s="60" customFormat="1" ht="39.75" customHeight="1">
      <c r="A175" s="125" t="s">
        <v>1070</v>
      </c>
      <c r="B175" s="56" t="s">
        <v>101</v>
      </c>
      <c r="C175" s="56" t="s">
        <v>139</v>
      </c>
      <c r="D175" s="56" t="s">
        <v>1072</v>
      </c>
      <c r="E175" s="56" t="s">
        <v>1075</v>
      </c>
      <c r="F175" s="56" t="s">
        <v>1077</v>
      </c>
      <c r="G175" s="56" t="s">
        <v>1103</v>
      </c>
      <c r="H175" s="56" t="s">
        <v>32</v>
      </c>
      <c r="I175" s="127">
        <v>41579</v>
      </c>
      <c r="J175" s="15">
        <v>2399.9499999999998</v>
      </c>
      <c r="K175" s="15">
        <f t="shared" si="22"/>
        <v>239.995</v>
      </c>
      <c r="L175" s="15">
        <f t="shared" si="23"/>
        <v>2159.9549999999999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6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72</v>
      </c>
      <c r="AD175" s="15">
        <v>431.99</v>
      </c>
      <c r="AE175" s="15">
        <v>431.99</v>
      </c>
      <c r="AF175" s="15">
        <v>0</v>
      </c>
      <c r="AG175" s="15">
        <v>431.99</v>
      </c>
      <c r="AH175" s="15">
        <v>0</v>
      </c>
      <c r="AI175" s="15">
        <v>431.99</v>
      </c>
      <c r="AJ175" s="15">
        <v>359.99</v>
      </c>
      <c r="AK175" s="15">
        <v>0</v>
      </c>
      <c r="AL175" s="15"/>
      <c r="AM175" s="15">
        <f t="shared" si="21"/>
        <v>2159.9499999999998</v>
      </c>
      <c r="AN175" s="15">
        <f t="shared" si="27"/>
        <v>240</v>
      </c>
      <c r="AO175" s="57" t="s">
        <v>1300</v>
      </c>
      <c r="AP175" s="59" t="s">
        <v>129</v>
      </c>
      <c r="AR175" s="61">
        <f t="shared" si="26"/>
        <v>5.0000000001091394E-3</v>
      </c>
    </row>
    <row r="176" spans="1:44" s="60" customFormat="1" ht="50.1" customHeight="1">
      <c r="A176" s="125" t="s">
        <v>1071</v>
      </c>
      <c r="B176" s="56" t="s">
        <v>101</v>
      </c>
      <c r="C176" s="56" t="s">
        <v>139</v>
      </c>
      <c r="D176" s="56" t="s">
        <v>1072</v>
      </c>
      <c r="E176" s="56" t="s">
        <v>1076</v>
      </c>
      <c r="F176" s="56" t="s">
        <v>1077</v>
      </c>
      <c r="G176" s="56" t="s">
        <v>1103</v>
      </c>
      <c r="H176" s="56" t="s">
        <v>32</v>
      </c>
      <c r="I176" s="127">
        <v>41579</v>
      </c>
      <c r="J176" s="15">
        <v>2399.9499999999998</v>
      </c>
      <c r="K176" s="15">
        <f t="shared" si="22"/>
        <v>239.995</v>
      </c>
      <c r="L176" s="15">
        <f t="shared" si="23"/>
        <v>2159.9549999999999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6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72</v>
      </c>
      <c r="AD176" s="15">
        <v>431.99</v>
      </c>
      <c r="AE176" s="15">
        <v>431.99</v>
      </c>
      <c r="AF176" s="15">
        <v>0</v>
      </c>
      <c r="AG176" s="15">
        <v>431.99</v>
      </c>
      <c r="AH176" s="15">
        <v>0</v>
      </c>
      <c r="AI176" s="15">
        <v>431.99</v>
      </c>
      <c r="AJ176" s="15">
        <v>359.99</v>
      </c>
      <c r="AK176" s="15">
        <v>0</v>
      </c>
      <c r="AL176" s="15"/>
      <c r="AM176" s="15">
        <f t="shared" si="21"/>
        <v>2159.9499999999998</v>
      </c>
      <c r="AN176" s="15">
        <f t="shared" si="27"/>
        <v>240</v>
      </c>
      <c r="AO176" s="57" t="s">
        <v>1116</v>
      </c>
      <c r="AP176" s="59" t="s">
        <v>1376</v>
      </c>
      <c r="AR176" s="61">
        <f t="shared" si="26"/>
        <v>5.0000000001091394E-3</v>
      </c>
    </row>
    <row r="177" spans="1:44" s="60" customFormat="1" ht="50.1" customHeight="1">
      <c r="A177" s="137" t="s">
        <v>1778</v>
      </c>
      <c r="B177" s="14" t="s">
        <v>664</v>
      </c>
      <c r="C177" s="14" t="s">
        <v>139</v>
      </c>
      <c r="D177" s="14" t="s">
        <v>96</v>
      </c>
      <c r="E177" s="14" t="s">
        <v>1779</v>
      </c>
      <c r="F177" s="14" t="s">
        <v>1780</v>
      </c>
      <c r="G177" s="14" t="s">
        <v>1103</v>
      </c>
      <c r="H177" s="156" t="s">
        <v>32</v>
      </c>
      <c r="I177" s="138">
        <v>42741</v>
      </c>
      <c r="J177" s="15">
        <v>2978.68</v>
      </c>
      <c r="K177" s="15">
        <f t="shared" si="22"/>
        <v>297.86799999999999</v>
      </c>
      <c r="L177" s="15">
        <f t="shared" si="23"/>
        <v>2680.8119999999999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536.16</v>
      </c>
      <c r="AJ177" s="15">
        <v>536.16</v>
      </c>
      <c r="AK177" s="15">
        <v>536.16</v>
      </c>
      <c r="AL177" s="15">
        <v>536.16</v>
      </c>
      <c r="AM177" s="15">
        <f>SUM(M177:AL177)</f>
        <v>2144.64</v>
      </c>
      <c r="AN177" s="15">
        <f t="shared" si="27"/>
        <v>834.04</v>
      </c>
      <c r="AO177" s="57" t="s">
        <v>1585</v>
      </c>
      <c r="AP177" s="59" t="s">
        <v>1277</v>
      </c>
      <c r="AR177" s="61">
        <f t="shared" si="26"/>
        <v>536.17200000000003</v>
      </c>
    </row>
    <row r="178" spans="1:44" s="60" customFormat="1" ht="50.1" customHeight="1">
      <c r="A178" s="137" t="s">
        <v>1816</v>
      </c>
      <c r="B178" s="14" t="s">
        <v>664</v>
      </c>
      <c r="C178" s="14" t="s">
        <v>135</v>
      </c>
      <c r="D178" s="14" t="s">
        <v>96</v>
      </c>
      <c r="E178" s="14" t="s">
        <v>1818</v>
      </c>
      <c r="F178" s="14" t="s">
        <v>1819</v>
      </c>
      <c r="G178" s="14" t="s">
        <v>1103</v>
      </c>
      <c r="H178" s="156" t="s">
        <v>10</v>
      </c>
      <c r="I178" s="138">
        <v>42887</v>
      </c>
      <c r="J178" s="15">
        <v>750</v>
      </c>
      <c r="K178" s="15">
        <f t="shared" si="22"/>
        <v>75</v>
      </c>
      <c r="L178" s="15">
        <f t="shared" si="23"/>
        <v>675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78.77</v>
      </c>
      <c r="AJ178" s="15">
        <v>135</v>
      </c>
      <c r="AK178" s="15">
        <v>135</v>
      </c>
      <c r="AL178" s="15">
        <v>135</v>
      </c>
      <c r="AM178" s="15">
        <f t="shared" ref="AM178:AM183" si="28">SUM(M178:AL178)</f>
        <v>483.77</v>
      </c>
      <c r="AN178" s="15">
        <f t="shared" si="27"/>
        <v>266.23</v>
      </c>
      <c r="AO178" s="57" t="s">
        <v>1824</v>
      </c>
      <c r="AP178" s="59" t="s">
        <v>1825</v>
      </c>
      <c r="AR178" s="61">
        <f t="shared" si="26"/>
        <v>191.23000000000002</v>
      </c>
    </row>
    <row r="179" spans="1:44" s="60" customFormat="1" ht="50.1" customHeight="1">
      <c r="A179" s="137" t="s">
        <v>1817</v>
      </c>
      <c r="B179" s="14" t="s">
        <v>664</v>
      </c>
      <c r="C179" s="14" t="s">
        <v>135</v>
      </c>
      <c r="D179" s="14" t="s">
        <v>96</v>
      </c>
      <c r="E179" s="14" t="s">
        <v>1820</v>
      </c>
      <c r="F179" s="14" t="s">
        <v>1819</v>
      </c>
      <c r="G179" s="14" t="s">
        <v>1103</v>
      </c>
      <c r="H179" s="156" t="s">
        <v>10</v>
      </c>
      <c r="I179" s="138">
        <v>42887</v>
      </c>
      <c r="J179" s="15">
        <v>750</v>
      </c>
      <c r="K179" s="15">
        <f t="shared" si="22"/>
        <v>75</v>
      </c>
      <c r="L179" s="15">
        <f t="shared" si="23"/>
        <v>675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78.77</v>
      </c>
      <c r="AJ179" s="15">
        <v>135</v>
      </c>
      <c r="AK179" s="15">
        <v>135</v>
      </c>
      <c r="AL179" s="15">
        <v>135</v>
      </c>
      <c r="AM179" s="15">
        <f t="shared" si="28"/>
        <v>483.77</v>
      </c>
      <c r="AN179" s="15">
        <f t="shared" si="27"/>
        <v>266.23</v>
      </c>
      <c r="AO179" s="57" t="s">
        <v>1743</v>
      </c>
      <c r="AP179" s="59" t="s">
        <v>143</v>
      </c>
      <c r="AR179" s="61">
        <f t="shared" si="26"/>
        <v>191.23000000000002</v>
      </c>
    </row>
    <row r="180" spans="1:44" s="60" customFormat="1" ht="50.1" customHeight="1">
      <c r="A180" s="137" t="s">
        <v>2004</v>
      </c>
      <c r="B180" s="14" t="s">
        <v>2005</v>
      </c>
      <c r="C180" s="14" t="s">
        <v>135</v>
      </c>
      <c r="D180" s="14" t="s">
        <v>96</v>
      </c>
      <c r="E180" s="14" t="s">
        <v>2006</v>
      </c>
      <c r="F180" s="14" t="s">
        <v>2007</v>
      </c>
      <c r="G180" s="14" t="s">
        <v>1103</v>
      </c>
      <c r="H180" s="156" t="s">
        <v>32</v>
      </c>
      <c r="I180" s="138">
        <v>43348</v>
      </c>
      <c r="J180" s="15">
        <v>735</v>
      </c>
      <c r="K180" s="15">
        <f t="shared" si="22"/>
        <v>73.5</v>
      </c>
      <c r="L180" s="15">
        <f t="shared" si="23"/>
        <v>661.5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44.1</v>
      </c>
      <c r="AK180" s="15">
        <v>132.30000000000001</v>
      </c>
      <c r="AL180" s="15">
        <v>132.30000000000001</v>
      </c>
      <c r="AM180" s="15">
        <f t="shared" si="28"/>
        <v>308.70000000000005</v>
      </c>
      <c r="AN180" s="15">
        <f t="shared" si="27"/>
        <v>426.29999999999995</v>
      </c>
      <c r="AO180" s="62" t="s">
        <v>1116</v>
      </c>
      <c r="AP180" s="63" t="s">
        <v>1376</v>
      </c>
      <c r="AR180" s="61">
        <f t="shared" si="26"/>
        <v>352.79999999999995</v>
      </c>
    </row>
    <row r="181" spans="1:44" s="60" customFormat="1" ht="50.1" customHeight="1">
      <c r="A181" s="137" t="s">
        <v>2016</v>
      </c>
      <c r="B181" s="14" t="s">
        <v>2005</v>
      </c>
      <c r="C181" s="14" t="s">
        <v>2017</v>
      </c>
      <c r="D181" s="14" t="s">
        <v>1838</v>
      </c>
      <c r="E181" s="14" t="s">
        <v>2018</v>
      </c>
      <c r="F181" s="14" t="s">
        <v>2019</v>
      </c>
      <c r="G181" s="14" t="s">
        <v>1103</v>
      </c>
      <c r="H181" s="156" t="s">
        <v>32</v>
      </c>
      <c r="I181" s="138">
        <v>43452</v>
      </c>
      <c r="J181" s="15">
        <v>908.52</v>
      </c>
      <c r="K181" s="15">
        <f t="shared" si="22"/>
        <v>90.852000000000004</v>
      </c>
      <c r="L181" s="15">
        <f t="shared" si="23"/>
        <v>817.66800000000001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163.53</v>
      </c>
      <c r="AL181" s="15">
        <v>163.53</v>
      </c>
      <c r="AM181" s="15">
        <f t="shared" si="28"/>
        <v>327.06</v>
      </c>
      <c r="AN181" s="15">
        <f t="shared" si="27"/>
        <v>581.46</v>
      </c>
      <c r="AO181" s="62" t="s">
        <v>1116</v>
      </c>
      <c r="AP181" s="63" t="s">
        <v>1376</v>
      </c>
      <c r="AR181" s="61">
        <f t="shared" si="26"/>
        <v>490.608</v>
      </c>
    </row>
    <row r="182" spans="1:44" s="60" customFormat="1" ht="50.1" customHeight="1">
      <c r="A182" s="137" t="s">
        <v>2037</v>
      </c>
      <c r="B182" s="14" t="s">
        <v>2005</v>
      </c>
      <c r="C182" s="14" t="s">
        <v>135</v>
      </c>
      <c r="D182" s="14" t="s">
        <v>99</v>
      </c>
      <c r="E182" s="14" t="s">
        <v>2038</v>
      </c>
      <c r="F182" s="14" t="s">
        <v>2039</v>
      </c>
      <c r="G182" s="14" t="s">
        <v>1103</v>
      </c>
      <c r="H182" s="156" t="s">
        <v>10</v>
      </c>
      <c r="I182" s="138">
        <v>43677</v>
      </c>
      <c r="J182" s="15">
        <v>840</v>
      </c>
      <c r="K182" s="15">
        <f t="shared" si="22"/>
        <v>84</v>
      </c>
      <c r="L182" s="15">
        <f t="shared" si="23"/>
        <v>756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63</v>
      </c>
      <c r="AL182" s="15">
        <v>63</v>
      </c>
      <c r="AM182" s="15">
        <f t="shared" si="28"/>
        <v>126</v>
      </c>
      <c r="AN182" s="15">
        <f t="shared" si="27"/>
        <v>714</v>
      </c>
      <c r="AO182" s="57"/>
      <c r="AP182" s="59"/>
      <c r="AR182" s="64">
        <f t="shared" si="26"/>
        <v>630</v>
      </c>
    </row>
    <row r="183" spans="1:44" s="60" customFormat="1" ht="50.1" customHeight="1">
      <c r="A183" s="137" t="s">
        <v>2041</v>
      </c>
      <c r="B183" s="14" t="s">
        <v>2005</v>
      </c>
      <c r="C183" s="14" t="s">
        <v>135</v>
      </c>
      <c r="D183" s="14" t="s">
        <v>99</v>
      </c>
      <c r="E183" s="14" t="s">
        <v>2040</v>
      </c>
      <c r="F183" s="14" t="s">
        <v>2039</v>
      </c>
      <c r="G183" s="14" t="s">
        <v>1103</v>
      </c>
      <c r="H183" s="156" t="s">
        <v>10</v>
      </c>
      <c r="I183" s="138">
        <v>43677</v>
      </c>
      <c r="J183" s="15">
        <v>840</v>
      </c>
      <c r="K183" s="15">
        <f t="shared" si="22"/>
        <v>84</v>
      </c>
      <c r="L183" s="15">
        <f t="shared" si="23"/>
        <v>756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63</v>
      </c>
      <c r="AL183" s="15">
        <v>63</v>
      </c>
      <c r="AM183" s="15">
        <f t="shared" si="28"/>
        <v>126</v>
      </c>
      <c r="AN183" s="15">
        <f t="shared" si="27"/>
        <v>714</v>
      </c>
      <c r="AO183" s="57"/>
      <c r="AP183" s="59"/>
      <c r="AR183" s="64">
        <f t="shared" si="26"/>
        <v>630</v>
      </c>
    </row>
    <row r="184" spans="1:44" s="60" customFormat="1" ht="50.1" customHeight="1">
      <c r="A184" s="125" t="s">
        <v>97</v>
      </c>
      <c r="B184" s="56" t="s">
        <v>92</v>
      </c>
      <c r="C184" s="56" t="s">
        <v>14</v>
      </c>
      <c r="D184" s="56" t="s">
        <v>90</v>
      </c>
      <c r="E184" s="56" t="s">
        <v>98</v>
      </c>
      <c r="F184" s="56" t="s">
        <v>93</v>
      </c>
      <c r="G184" s="56" t="s">
        <v>1103</v>
      </c>
      <c r="H184" s="56" t="s">
        <v>18</v>
      </c>
      <c r="I184" s="127">
        <v>37438</v>
      </c>
      <c r="J184" s="15">
        <v>1585.98</v>
      </c>
      <c r="K184" s="15">
        <f t="shared" si="22"/>
        <v>158.59800000000001</v>
      </c>
      <c r="L184" s="15">
        <f t="shared" si="23"/>
        <v>1427.3820000000001</v>
      </c>
      <c r="M184" s="15">
        <v>0</v>
      </c>
      <c r="N184" s="15">
        <v>0</v>
      </c>
      <c r="O184" s="15">
        <v>0</v>
      </c>
      <c r="P184" s="15">
        <v>0</v>
      </c>
      <c r="Q184" s="15">
        <v>142.74</v>
      </c>
      <c r="R184" s="15">
        <v>737.49</v>
      </c>
      <c r="S184" s="15">
        <v>285.48</v>
      </c>
      <c r="T184" s="15">
        <v>261.67</v>
      </c>
      <c r="U184" s="15">
        <v>0</v>
      </c>
      <c r="V184" s="16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/>
      <c r="AM184" s="15">
        <f t="shared" si="21"/>
        <v>1427.38</v>
      </c>
      <c r="AN184" s="15">
        <f t="shared" si="27"/>
        <v>158.59999999999991</v>
      </c>
      <c r="AO184" s="57" t="s">
        <v>119</v>
      </c>
      <c r="AP184" s="59" t="s">
        <v>155</v>
      </c>
      <c r="AR184" s="61">
        <f t="shared" si="26"/>
        <v>1.9999999999527063E-3</v>
      </c>
    </row>
    <row r="185" spans="1:44" s="60" customFormat="1" ht="50.1" customHeight="1">
      <c r="A185" s="125" t="s">
        <v>94</v>
      </c>
      <c r="B185" s="56" t="s">
        <v>92</v>
      </c>
      <c r="C185" s="56" t="s">
        <v>14</v>
      </c>
      <c r="D185" s="56" t="s">
        <v>90</v>
      </c>
      <c r="E185" s="56" t="s">
        <v>95</v>
      </c>
      <c r="F185" s="56" t="s">
        <v>93</v>
      </c>
      <c r="G185" s="56" t="s">
        <v>1103</v>
      </c>
      <c r="H185" s="56" t="s">
        <v>18</v>
      </c>
      <c r="I185" s="127">
        <v>37438</v>
      </c>
      <c r="J185" s="15">
        <v>1585.98</v>
      </c>
      <c r="K185" s="15">
        <f t="shared" si="22"/>
        <v>158.59800000000001</v>
      </c>
      <c r="L185" s="15">
        <f t="shared" si="23"/>
        <v>1427.3820000000001</v>
      </c>
      <c r="M185" s="15">
        <v>0</v>
      </c>
      <c r="N185" s="15">
        <v>0</v>
      </c>
      <c r="O185" s="15">
        <v>0</v>
      </c>
      <c r="P185" s="15">
        <v>0</v>
      </c>
      <c r="Q185" s="15">
        <v>142.74</v>
      </c>
      <c r="R185" s="15">
        <v>737.49</v>
      </c>
      <c r="S185" s="15">
        <v>285.48</v>
      </c>
      <c r="T185" s="15">
        <v>261.67</v>
      </c>
      <c r="U185" s="15">
        <v>0</v>
      </c>
      <c r="V185" s="16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/>
      <c r="AM185" s="15">
        <f t="shared" si="21"/>
        <v>1427.38</v>
      </c>
      <c r="AN185" s="15">
        <f t="shared" si="27"/>
        <v>158.59999999999991</v>
      </c>
      <c r="AO185" s="57" t="s">
        <v>119</v>
      </c>
      <c r="AP185" s="59" t="s">
        <v>155</v>
      </c>
      <c r="AR185" s="61">
        <f t="shared" si="26"/>
        <v>1.9999999999527063E-3</v>
      </c>
    </row>
    <row r="186" spans="1:44" s="60" customFormat="1" ht="50.1" customHeight="1">
      <c r="A186" s="137" t="s">
        <v>152</v>
      </c>
      <c r="B186" s="14" t="s">
        <v>92</v>
      </c>
      <c r="C186" s="14" t="s">
        <v>14</v>
      </c>
      <c r="D186" s="14" t="s">
        <v>150</v>
      </c>
      <c r="E186" s="14" t="s">
        <v>153</v>
      </c>
      <c r="F186" s="14" t="s">
        <v>151</v>
      </c>
      <c r="G186" s="56" t="s">
        <v>1103</v>
      </c>
      <c r="H186" s="14" t="s">
        <v>10</v>
      </c>
      <c r="I186" s="127">
        <v>37530</v>
      </c>
      <c r="J186" s="15">
        <v>1275</v>
      </c>
      <c r="K186" s="15">
        <f t="shared" ref="K186:K221" si="29">+J186*0.1</f>
        <v>127.5</v>
      </c>
      <c r="L186" s="15">
        <f t="shared" ref="L186:L221" si="30">+J186-K186</f>
        <v>1147.5</v>
      </c>
      <c r="M186" s="15">
        <v>0</v>
      </c>
      <c r="N186" s="15">
        <v>0</v>
      </c>
      <c r="O186" s="15">
        <v>0</v>
      </c>
      <c r="P186" s="15">
        <v>0</v>
      </c>
      <c r="Q186" s="15">
        <v>57.38</v>
      </c>
      <c r="R186" s="15">
        <v>229.5</v>
      </c>
      <c r="S186" s="15">
        <v>229.5</v>
      </c>
      <c r="T186" s="15">
        <v>229.5</v>
      </c>
      <c r="U186" s="15">
        <v>229.5</v>
      </c>
      <c r="V186" s="16">
        <v>172.12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/>
      <c r="AM186" s="15">
        <f t="shared" si="21"/>
        <v>1147.5</v>
      </c>
      <c r="AN186" s="15">
        <f t="shared" si="27"/>
        <v>127.5</v>
      </c>
      <c r="AO186" s="57" t="s">
        <v>1332</v>
      </c>
      <c r="AP186" s="59" t="s">
        <v>1303</v>
      </c>
      <c r="AR186" s="61">
        <f t="shared" si="26"/>
        <v>0</v>
      </c>
    </row>
    <row r="187" spans="1:44" s="60" customFormat="1" ht="50.1" customHeight="1">
      <c r="A187" s="137" t="s">
        <v>146</v>
      </c>
      <c r="B187" s="14" t="s">
        <v>147</v>
      </c>
      <c r="C187" s="14" t="s">
        <v>14</v>
      </c>
      <c r="D187" s="14" t="s">
        <v>90</v>
      </c>
      <c r="E187" s="14" t="s">
        <v>148</v>
      </c>
      <c r="F187" s="14" t="s">
        <v>149</v>
      </c>
      <c r="G187" s="56" t="s">
        <v>1103</v>
      </c>
      <c r="H187" s="14" t="s">
        <v>102</v>
      </c>
      <c r="I187" s="127">
        <v>37561</v>
      </c>
      <c r="J187" s="15">
        <v>11326.84</v>
      </c>
      <c r="K187" s="15">
        <f t="shared" si="29"/>
        <v>1132.684</v>
      </c>
      <c r="L187" s="15">
        <f t="shared" si="30"/>
        <v>10194.156000000001</v>
      </c>
      <c r="M187" s="15">
        <v>0</v>
      </c>
      <c r="N187" s="15">
        <v>0</v>
      </c>
      <c r="O187" s="15">
        <v>0</v>
      </c>
      <c r="P187" s="15">
        <v>0</v>
      </c>
      <c r="Q187" s="15">
        <v>339.8</v>
      </c>
      <c r="R187" s="15">
        <v>2038.83</v>
      </c>
      <c r="S187" s="15">
        <v>2038.83</v>
      </c>
      <c r="T187" s="15">
        <v>2038.83</v>
      </c>
      <c r="U187" s="15">
        <v>2038.83</v>
      </c>
      <c r="V187" s="16">
        <v>1699.04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/>
      <c r="AM187" s="15">
        <f t="shared" ref="AM187:AM250" si="31">SUM(M187:AK187)</f>
        <v>10194.16</v>
      </c>
      <c r="AN187" s="15">
        <f t="shared" si="27"/>
        <v>1132.6800000000003</v>
      </c>
      <c r="AO187" s="57" t="s">
        <v>119</v>
      </c>
      <c r="AP187" s="59" t="s">
        <v>155</v>
      </c>
      <c r="AR187" s="61">
        <f t="shared" si="26"/>
        <v>-3.9999999989959178E-3</v>
      </c>
    </row>
    <row r="188" spans="1:44" s="60" customFormat="1" ht="50.1" customHeight="1">
      <c r="A188" s="125" t="s">
        <v>414</v>
      </c>
      <c r="B188" s="56" t="s">
        <v>411</v>
      </c>
      <c r="C188" s="56" t="s">
        <v>412</v>
      </c>
      <c r="D188" s="56" t="s">
        <v>99</v>
      </c>
      <c r="E188" s="56" t="s">
        <v>415</v>
      </c>
      <c r="F188" s="56" t="s">
        <v>413</v>
      </c>
      <c r="G188" s="56" t="s">
        <v>1103</v>
      </c>
      <c r="H188" s="56" t="s">
        <v>10</v>
      </c>
      <c r="I188" s="127">
        <v>38322</v>
      </c>
      <c r="J188" s="15">
        <v>1140</v>
      </c>
      <c r="K188" s="15">
        <f t="shared" si="29"/>
        <v>114</v>
      </c>
      <c r="L188" s="15">
        <f t="shared" si="30"/>
        <v>1026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212.04</v>
      </c>
      <c r="U188" s="15">
        <v>205.2</v>
      </c>
      <c r="V188" s="16">
        <v>205.2</v>
      </c>
      <c r="W188" s="15">
        <v>205.2</v>
      </c>
      <c r="X188" s="15">
        <v>198.36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/>
      <c r="AM188" s="15">
        <f t="shared" si="31"/>
        <v>1026</v>
      </c>
      <c r="AN188" s="15">
        <f t="shared" si="27"/>
        <v>114</v>
      </c>
      <c r="AO188" s="57" t="s">
        <v>1116</v>
      </c>
      <c r="AP188" s="59" t="s">
        <v>1376</v>
      </c>
      <c r="AR188" s="61">
        <f t="shared" si="26"/>
        <v>0</v>
      </c>
    </row>
    <row r="189" spans="1:44" s="60" customFormat="1" ht="50.1" customHeight="1">
      <c r="A189" s="125" t="s">
        <v>416</v>
      </c>
      <c r="B189" s="56" t="s">
        <v>411</v>
      </c>
      <c r="C189" s="56" t="s">
        <v>412</v>
      </c>
      <c r="D189" s="56" t="s">
        <v>99</v>
      </c>
      <c r="E189" s="56" t="s">
        <v>417</v>
      </c>
      <c r="F189" s="56" t="s">
        <v>413</v>
      </c>
      <c r="G189" s="56" t="s">
        <v>1103</v>
      </c>
      <c r="H189" s="56" t="s">
        <v>10</v>
      </c>
      <c r="I189" s="127">
        <v>38322</v>
      </c>
      <c r="J189" s="15">
        <v>1140</v>
      </c>
      <c r="K189" s="15">
        <f t="shared" si="29"/>
        <v>114</v>
      </c>
      <c r="L189" s="15">
        <f t="shared" si="30"/>
        <v>1026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212.04</v>
      </c>
      <c r="U189" s="15">
        <v>205.2</v>
      </c>
      <c r="V189" s="16">
        <v>205.2</v>
      </c>
      <c r="W189" s="15">
        <v>205.2</v>
      </c>
      <c r="X189" s="15">
        <v>198.36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/>
      <c r="AM189" s="15">
        <f t="shared" si="31"/>
        <v>1026</v>
      </c>
      <c r="AN189" s="15">
        <f t="shared" si="27"/>
        <v>114</v>
      </c>
      <c r="AO189" s="57" t="s">
        <v>322</v>
      </c>
      <c r="AP189" s="59" t="s">
        <v>1304</v>
      </c>
      <c r="AR189" s="61">
        <f t="shared" si="26"/>
        <v>0</v>
      </c>
    </row>
    <row r="190" spans="1:44" s="60" customFormat="1" ht="50.1" customHeight="1">
      <c r="A190" s="137" t="s">
        <v>177</v>
      </c>
      <c r="B190" s="14" t="s">
        <v>92</v>
      </c>
      <c r="C190" s="14" t="s">
        <v>109</v>
      </c>
      <c r="D190" s="14" t="s">
        <v>96</v>
      </c>
      <c r="E190" s="14" t="s">
        <v>178</v>
      </c>
      <c r="F190" s="14" t="s">
        <v>179</v>
      </c>
      <c r="G190" s="56" t="s">
        <v>1103</v>
      </c>
      <c r="H190" s="14" t="s">
        <v>102</v>
      </c>
      <c r="I190" s="127">
        <v>39569</v>
      </c>
      <c r="J190" s="15">
        <v>1372.95</v>
      </c>
      <c r="K190" s="15">
        <f t="shared" si="29"/>
        <v>137.29500000000002</v>
      </c>
      <c r="L190" s="15">
        <f t="shared" si="30"/>
        <v>1235.655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6">
        <v>0</v>
      </c>
      <c r="W190" s="15">
        <v>168.19</v>
      </c>
      <c r="X190" s="15">
        <v>247.13</v>
      </c>
      <c r="Y190" s="15">
        <v>247.13</v>
      </c>
      <c r="Z190" s="15">
        <v>247.13</v>
      </c>
      <c r="AA190" s="15">
        <v>247.13</v>
      </c>
      <c r="AB190" s="15">
        <v>0</v>
      </c>
      <c r="AC190" s="15">
        <v>78.94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/>
      <c r="AM190" s="15">
        <f t="shared" si="31"/>
        <v>1235.6500000000001</v>
      </c>
      <c r="AN190" s="15">
        <f t="shared" si="27"/>
        <v>137.29999999999995</v>
      </c>
      <c r="AO190" s="57" t="s">
        <v>171</v>
      </c>
      <c r="AP190" s="59" t="s">
        <v>1285</v>
      </c>
      <c r="AR190" s="61">
        <f t="shared" si="26"/>
        <v>4.9999999998817657E-3</v>
      </c>
    </row>
    <row r="191" spans="1:44" s="60" customFormat="1" ht="50.1" customHeight="1">
      <c r="A191" s="137" t="s">
        <v>180</v>
      </c>
      <c r="B191" s="14" t="s">
        <v>92</v>
      </c>
      <c r="C191" s="14" t="s">
        <v>109</v>
      </c>
      <c r="D191" s="14" t="s">
        <v>96</v>
      </c>
      <c r="E191" s="14" t="s">
        <v>181</v>
      </c>
      <c r="F191" s="14" t="s">
        <v>179</v>
      </c>
      <c r="G191" s="56" t="s">
        <v>1103</v>
      </c>
      <c r="H191" s="14" t="s">
        <v>102</v>
      </c>
      <c r="I191" s="127">
        <v>39569</v>
      </c>
      <c r="J191" s="15">
        <v>1372.95</v>
      </c>
      <c r="K191" s="15">
        <f t="shared" si="29"/>
        <v>137.29500000000002</v>
      </c>
      <c r="L191" s="15">
        <f t="shared" si="30"/>
        <v>1235.655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6">
        <v>0</v>
      </c>
      <c r="W191" s="15">
        <v>168.19</v>
      </c>
      <c r="X191" s="15">
        <v>247.13</v>
      </c>
      <c r="Y191" s="15">
        <v>247.13</v>
      </c>
      <c r="Z191" s="15">
        <v>247.13</v>
      </c>
      <c r="AA191" s="15">
        <v>247.13</v>
      </c>
      <c r="AB191" s="15">
        <v>0</v>
      </c>
      <c r="AC191" s="15">
        <v>78.94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/>
      <c r="AM191" s="15">
        <f t="shared" si="31"/>
        <v>1235.6500000000001</v>
      </c>
      <c r="AN191" s="15">
        <f t="shared" si="27"/>
        <v>137.29999999999995</v>
      </c>
      <c r="AO191" s="57" t="s">
        <v>1511</v>
      </c>
      <c r="AP191" s="59" t="s">
        <v>1251</v>
      </c>
      <c r="AR191" s="61">
        <f t="shared" si="26"/>
        <v>4.9999999998817657E-3</v>
      </c>
    </row>
    <row r="192" spans="1:44" s="60" customFormat="1" ht="50.1" customHeight="1">
      <c r="A192" s="137" t="s">
        <v>182</v>
      </c>
      <c r="B192" s="14" t="s">
        <v>92</v>
      </c>
      <c r="C192" s="14" t="s">
        <v>109</v>
      </c>
      <c r="D192" s="14" t="s">
        <v>96</v>
      </c>
      <c r="E192" s="14" t="s">
        <v>183</v>
      </c>
      <c r="F192" s="14" t="s">
        <v>179</v>
      </c>
      <c r="G192" s="56" t="s">
        <v>1103</v>
      </c>
      <c r="H192" s="14" t="s">
        <v>102</v>
      </c>
      <c r="I192" s="127">
        <v>39569</v>
      </c>
      <c r="J192" s="15">
        <v>1372.95</v>
      </c>
      <c r="K192" s="15">
        <f>+J192*0.1</f>
        <v>137.29500000000002</v>
      </c>
      <c r="L192" s="15">
        <f t="shared" si="30"/>
        <v>1235.655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6">
        <v>0</v>
      </c>
      <c r="W192" s="15">
        <v>168.19</v>
      </c>
      <c r="X192" s="15">
        <v>247.13</v>
      </c>
      <c r="Y192" s="15">
        <v>247.13</v>
      </c>
      <c r="Z192" s="15">
        <v>247.13</v>
      </c>
      <c r="AA192" s="15">
        <v>247.13</v>
      </c>
      <c r="AB192" s="15">
        <v>0</v>
      </c>
      <c r="AC192" s="15">
        <v>78.94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/>
      <c r="AM192" s="15">
        <f t="shared" si="31"/>
        <v>1235.6500000000001</v>
      </c>
      <c r="AN192" s="15">
        <f t="shared" si="27"/>
        <v>137.29999999999995</v>
      </c>
      <c r="AO192" s="57" t="s">
        <v>2008</v>
      </c>
      <c r="AP192" s="59" t="s">
        <v>1325</v>
      </c>
      <c r="AR192" s="61">
        <f t="shared" si="26"/>
        <v>4.9999999998817657E-3</v>
      </c>
    </row>
    <row r="193" spans="1:44" s="60" customFormat="1" ht="50.1" customHeight="1">
      <c r="A193" s="137" t="s">
        <v>185</v>
      </c>
      <c r="B193" s="14" t="s">
        <v>92</v>
      </c>
      <c r="C193" s="14" t="s">
        <v>109</v>
      </c>
      <c r="D193" s="14" t="s">
        <v>96</v>
      </c>
      <c r="E193" s="14" t="s">
        <v>186</v>
      </c>
      <c r="F193" s="14" t="s">
        <v>179</v>
      </c>
      <c r="G193" s="56" t="s">
        <v>1103</v>
      </c>
      <c r="H193" s="14" t="s">
        <v>102</v>
      </c>
      <c r="I193" s="127">
        <v>39569</v>
      </c>
      <c r="J193" s="15">
        <v>1372.95</v>
      </c>
      <c r="K193" s="15">
        <f t="shared" si="29"/>
        <v>137.29500000000002</v>
      </c>
      <c r="L193" s="15">
        <f t="shared" si="30"/>
        <v>1235.655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6">
        <v>0</v>
      </c>
      <c r="W193" s="15">
        <v>168.19</v>
      </c>
      <c r="X193" s="15">
        <v>247.13</v>
      </c>
      <c r="Y193" s="15">
        <v>247.13</v>
      </c>
      <c r="Z193" s="15">
        <v>247.13</v>
      </c>
      <c r="AA193" s="15">
        <v>247.13</v>
      </c>
      <c r="AB193" s="15">
        <v>0</v>
      </c>
      <c r="AC193" s="15">
        <v>78.94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/>
      <c r="AM193" s="15">
        <f t="shared" si="31"/>
        <v>1235.6500000000001</v>
      </c>
      <c r="AN193" s="15">
        <f t="shared" si="27"/>
        <v>137.29999999999995</v>
      </c>
      <c r="AO193" s="57" t="s">
        <v>1537</v>
      </c>
      <c r="AP193" s="59" t="s">
        <v>1107</v>
      </c>
      <c r="AR193" s="61">
        <f t="shared" si="26"/>
        <v>4.9999999998817657E-3</v>
      </c>
    </row>
    <row r="194" spans="1:44" s="60" customFormat="1" ht="50.1" customHeight="1">
      <c r="A194" s="137" t="s">
        <v>187</v>
      </c>
      <c r="B194" s="14" t="s">
        <v>92</v>
      </c>
      <c r="C194" s="14" t="s">
        <v>109</v>
      </c>
      <c r="D194" s="14" t="s">
        <v>96</v>
      </c>
      <c r="E194" s="14" t="s">
        <v>188</v>
      </c>
      <c r="F194" s="14" t="s">
        <v>179</v>
      </c>
      <c r="G194" s="56" t="s">
        <v>1103</v>
      </c>
      <c r="H194" s="14" t="s">
        <v>102</v>
      </c>
      <c r="I194" s="127">
        <v>39569</v>
      </c>
      <c r="J194" s="15">
        <v>1372.95</v>
      </c>
      <c r="K194" s="15">
        <f t="shared" si="29"/>
        <v>137.29500000000002</v>
      </c>
      <c r="L194" s="15">
        <f t="shared" si="30"/>
        <v>1235.655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6">
        <v>0</v>
      </c>
      <c r="W194" s="15">
        <v>168.19</v>
      </c>
      <c r="X194" s="15">
        <v>247.13</v>
      </c>
      <c r="Y194" s="15">
        <v>247.13</v>
      </c>
      <c r="Z194" s="15">
        <v>247.13</v>
      </c>
      <c r="AA194" s="15">
        <v>247.13</v>
      </c>
      <c r="AB194" s="15">
        <v>0</v>
      </c>
      <c r="AC194" s="15">
        <v>78.94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/>
      <c r="AM194" s="15">
        <f t="shared" si="31"/>
        <v>1235.6500000000001</v>
      </c>
      <c r="AN194" s="15">
        <f t="shared" si="27"/>
        <v>137.29999999999995</v>
      </c>
      <c r="AO194" s="57" t="s">
        <v>1116</v>
      </c>
      <c r="AP194" s="59" t="s">
        <v>1376</v>
      </c>
      <c r="AR194" s="61">
        <f t="shared" si="26"/>
        <v>4.9999999998817657E-3</v>
      </c>
    </row>
    <row r="195" spans="1:44" s="60" customFormat="1" ht="50.1" customHeight="1">
      <c r="A195" s="137" t="s">
        <v>191</v>
      </c>
      <c r="B195" s="14" t="s">
        <v>92</v>
      </c>
      <c r="C195" s="14" t="s">
        <v>109</v>
      </c>
      <c r="D195" s="14" t="s">
        <v>96</v>
      </c>
      <c r="E195" s="14" t="s">
        <v>192</v>
      </c>
      <c r="F195" s="14" t="s">
        <v>179</v>
      </c>
      <c r="G195" s="56" t="s">
        <v>1103</v>
      </c>
      <c r="H195" s="14" t="s">
        <v>102</v>
      </c>
      <c r="I195" s="127">
        <v>39569</v>
      </c>
      <c r="J195" s="15">
        <v>1372.95</v>
      </c>
      <c r="K195" s="15">
        <f t="shared" si="29"/>
        <v>137.29500000000002</v>
      </c>
      <c r="L195" s="15">
        <f t="shared" si="30"/>
        <v>1235.655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6">
        <v>0</v>
      </c>
      <c r="W195" s="15">
        <v>168.19</v>
      </c>
      <c r="X195" s="15">
        <v>247.13</v>
      </c>
      <c r="Y195" s="15">
        <v>247.13</v>
      </c>
      <c r="Z195" s="15">
        <v>247.13</v>
      </c>
      <c r="AA195" s="15">
        <v>247.13</v>
      </c>
      <c r="AB195" s="15">
        <v>0</v>
      </c>
      <c r="AC195" s="15">
        <v>78.94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/>
      <c r="AM195" s="15">
        <f t="shared" si="31"/>
        <v>1235.6500000000001</v>
      </c>
      <c r="AN195" s="15">
        <f t="shared" si="27"/>
        <v>137.29999999999995</v>
      </c>
      <c r="AO195" s="57" t="s">
        <v>1587</v>
      </c>
      <c r="AP195" s="59" t="s">
        <v>154</v>
      </c>
      <c r="AR195" s="61">
        <f t="shared" si="26"/>
        <v>4.9999999998817657E-3</v>
      </c>
    </row>
    <row r="196" spans="1:44" s="60" customFormat="1" ht="50.1" customHeight="1">
      <c r="A196" s="137" t="s">
        <v>193</v>
      </c>
      <c r="B196" s="14" t="s">
        <v>92</v>
      </c>
      <c r="C196" s="14" t="s">
        <v>109</v>
      </c>
      <c r="D196" s="14" t="s">
        <v>96</v>
      </c>
      <c r="E196" s="14" t="s">
        <v>194</v>
      </c>
      <c r="F196" s="14" t="s">
        <v>179</v>
      </c>
      <c r="G196" s="56" t="s">
        <v>1103</v>
      </c>
      <c r="H196" s="14" t="s">
        <v>102</v>
      </c>
      <c r="I196" s="127">
        <v>39569</v>
      </c>
      <c r="J196" s="15">
        <v>1372.95</v>
      </c>
      <c r="K196" s="15">
        <f t="shared" si="29"/>
        <v>137.29500000000002</v>
      </c>
      <c r="L196" s="15">
        <f t="shared" si="30"/>
        <v>1235.655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6">
        <v>0</v>
      </c>
      <c r="W196" s="15">
        <v>168.19</v>
      </c>
      <c r="X196" s="15">
        <v>247.13</v>
      </c>
      <c r="Y196" s="15">
        <v>247.13</v>
      </c>
      <c r="Z196" s="15">
        <v>247.13</v>
      </c>
      <c r="AA196" s="15">
        <v>247.13</v>
      </c>
      <c r="AB196" s="15">
        <v>0</v>
      </c>
      <c r="AC196" s="15">
        <v>78.94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/>
      <c r="AM196" s="15">
        <f t="shared" si="31"/>
        <v>1235.6500000000001</v>
      </c>
      <c r="AN196" s="15">
        <f t="shared" si="27"/>
        <v>137.29999999999995</v>
      </c>
      <c r="AO196" s="57" t="s">
        <v>1751</v>
      </c>
      <c r="AP196" s="59" t="s">
        <v>195</v>
      </c>
      <c r="AR196" s="61">
        <f t="shared" si="26"/>
        <v>4.9999999998817657E-3</v>
      </c>
    </row>
    <row r="197" spans="1:44" s="60" customFormat="1" ht="50.1" customHeight="1">
      <c r="A197" s="137" t="s">
        <v>196</v>
      </c>
      <c r="B197" s="14" t="s">
        <v>92</v>
      </c>
      <c r="C197" s="14" t="s">
        <v>109</v>
      </c>
      <c r="D197" s="14" t="s">
        <v>96</v>
      </c>
      <c r="E197" s="14" t="s">
        <v>197</v>
      </c>
      <c r="F197" s="14" t="s">
        <v>179</v>
      </c>
      <c r="G197" s="56" t="s">
        <v>1103</v>
      </c>
      <c r="H197" s="14" t="s">
        <v>102</v>
      </c>
      <c r="I197" s="127">
        <v>39569</v>
      </c>
      <c r="J197" s="15">
        <v>1372.95</v>
      </c>
      <c r="K197" s="15">
        <f t="shared" si="29"/>
        <v>137.29500000000002</v>
      </c>
      <c r="L197" s="15">
        <f t="shared" si="30"/>
        <v>1235.655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6">
        <v>0</v>
      </c>
      <c r="W197" s="15">
        <v>168.19</v>
      </c>
      <c r="X197" s="15">
        <v>247.13</v>
      </c>
      <c r="Y197" s="15">
        <v>247.13</v>
      </c>
      <c r="Z197" s="15">
        <v>247.13</v>
      </c>
      <c r="AA197" s="15">
        <v>247.13</v>
      </c>
      <c r="AB197" s="15">
        <v>0</v>
      </c>
      <c r="AC197" s="15">
        <v>78.94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/>
      <c r="AM197" s="15">
        <f t="shared" si="31"/>
        <v>1235.6500000000001</v>
      </c>
      <c r="AN197" s="15">
        <f t="shared" si="27"/>
        <v>137.29999999999995</v>
      </c>
      <c r="AO197" s="57" t="s">
        <v>2009</v>
      </c>
      <c r="AP197" s="59" t="s">
        <v>1096</v>
      </c>
      <c r="AR197" s="61">
        <f t="shared" si="26"/>
        <v>4.9999999998817657E-3</v>
      </c>
    </row>
    <row r="198" spans="1:44" s="60" customFormat="1" ht="50.1" customHeight="1">
      <c r="A198" s="137" t="s">
        <v>199</v>
      </c>
      <c r="B198" s="14" t="s">
        <v>92</v>
      </c>
      <c r="C198" s="14" t="s">
        <v>109</v>
      </c>
      <c r="D198" s="14" t="s">
        <v>96</v>
      </c>
      <c r="E198" s="14" t="s">
        <v>200</v>
      </c>
      <c r="F198" s="14" t="s">
        <v>179</v>
      </c>
      <c r="G198" s="56" t="s">
        <v>1103</v>
      </c>
      <c r="H198" s="14" t="s">
        <v>102</v>
      </c>
      <c r="I198" s="127">
        <v>39569</v>
      </c>
      <c r="J198" s="15">
        <v>1494.99</v>
      </c>
      <c r="K198" s="15">
        <f t="shared" si="29"/>
        <v>149.499</v>
      </c>
      <c r="L198" s="15">
        <f t="shared" si="30"/>
        <v>1345.491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6">
        <v>0</v>
      </c>
      <c r="W198" s="15">
        <v>183.14</v>
      </c>
      <c r="X198" s="15">
        <v>269.10000000000002</v>
      </c>
      <c r="Y198" s="15">
        <v>269.10000000000002</v>
      </c>
      <c r="Z198" s="15">
        <v>269.10000000000002</v>
      </c>
      <c r="AA198" s="15">
        <v>269.10000000000002</v>
      </c>
      <c r="AB198" s="15">
        <v>0</v>
      </c>
      <c r="AC198" s="15">
        <v>85.95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/>
      <c r="AM198" s="15">
        <f t="shared" si="31"/>
        <v>1345.49</v>
      </c>
      <c r="AN198" s="15">
        <f t="shared" si="27"/>
        <v>149.5</v>
      </c>
      <c r="AO198" s="57" t="s">
        <v>1534</v>
      </c>
      <c r="AP198" s="59" t="s">
        <v>1107</v>
      </c>
      <c r="AR198" s="61">
        <f t="shared" si="26"/>
        <v>9.9999999997635314E-4</v>
      </c>
    </row>
    <row r="199" spans="1:44" s="60" customFormat="1" ht="50.1" customHeight="1">
      <c r="A199" s="137" t="s">
        <v>201</v>
      </c>
      <c r="B199" s="14" t="s">
        <v>92</v>
      </c>
      <c r="C199" s="14" t="s">
        <v>109</v>
      </c>
      <c r="D199" s="14" t="s">
        <v>96</v>
      </c>
      <c r="E199" s="14" t="s">
        <v>202</v>
      </c>
      <c r="F199" s="14" t="s">
        <v>179</v>
      </c>
      <c r="G199" s="56" t="s">
        <v>1103</v>
      </c>
      <c r="H199" s="14" t="s">
        <v>102</v>
      </c>
      <c r="I199" s="127">
        <v>39569</v>
      </c>
      <c r="J199" s="15">
        <v>1372.95</v>
      </c>
      <c r="K199" s="15">
        <f t="shared" si="29"/>
        <v>137.29500000000002</v>
      </c>
      <c r="L199" s="15">
        <f t="shared" si="30"/>
        <v>1235.655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6">
        <v>0</v>
      </c>
      <c r="W199" s="15">
        <v>168.19</v>
      </c>
      <c r="X199" s="15">
        <v>247.13</v>
      </c>
      <c r="Y199" s="15">
        <v>247.13</v>
      </c>
      <c r="Z199" s="15">
        <v>247.13</v>
      </c>
      <c r="AA199" s="15">
        <v>247.13</v>
      </c>
      <c r="AB199" s="15">
        <v>0</v>
      </c>
      <c r="AC199" s="15">
        <v>78.94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/>
      <c r="AM199" s="15">
        <f t="shared" si="31"/>
        <v>1235.6500000000001</v>
      </c>
      <c r="AN199" s="15">
        <f t="shared" si="27"/>
        <v>137.29999999999995</v>
      </c>
      <c r="AO199" s="57" t="s">
        <v>203</v>
      </c>
      <c r="AP199" s="59" t="s">
        <v>1279</v>
      </c>
      <c r="AR199" s="61">
        <f t="shared" si="26"/>
        <v>4.9999999998817657E-3</v>
      </c>
    </row>
    <row r="200" spans="1:44" s="60" customFormat="1" ht="50.1" customHeight="1">
      <c r="A200" s="137" t="s">
        <v>204</v>
      </c>
      <c r="B200" s="14" t="s">
        <v>92</v>
      </c>
      <c r="C200" s="14" t="s">
        <v>109</v>
      </c>
      <c r="D200" s="14" t="s">
        <v>96</v>
      </c>
      <c r="E200" s="14" t="s">
        <v>205</v>
      </c>
      <c r="F200" s="14" t="s">
        <v>179</v>
      </c>
      <c r="G200" s="56" t="s">
        <v>1103</v>
      </c>
      <c r="H200" s="14" t="s">
        <v>102</v>
      </c>
      <c r="I200" s="127">
        <v>39569</v>
      </c>
      <c r="J200" s="15">
        <v>1372.95</v>
      </c>
      <c r="K200" s="15">
        <f t="shared" si="29"/>
        <v>137.29500000000002</v>
      </c>
      <c r="L200" s="15">
        <f t="shared" si="30"/>
        <v>1235.655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6">
        <v>0</v>
      </c>
      <c r="W200" s="15">
        <v>168.19</v>
      </c>
      <c r="X200" s="15">
        <v>247.13</v>
      </c>
      <c r="Y200" s="15">
        <v>247.13</v>
      </c>
      <c r="Z200" s="15">
        <v>247.13</v>
      </c>
      <c r="AA200" s="15">
        <v>247.13</v>
      </c>
      <c r="AB200" s="15">
        <v>0</v>
      </c>
      <c r="AC200" s="15">
        <v>78.94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/>
      <c r="AM200" s="15">
        <f t="shared" si="31"/>
        <v>1235.6500000000001</v>
      </c>
      <c r="AN200" s="15">
        <f t="shared" si="27"/>
        <v>137.29999999999995</v>
      </c>
      <c r="AO200" s="57" t="s">
        <v>1338</v>
      </c>
      <c r="AP200" s="59" t="s">
        <v>1306</v>
      </c>
      <c r="AR200" s="61">
        <f t="shared" si="26"/>
        <v>4.9999999998817657E-3</v>
      </c>
    </row>
    <row r="201" spans="1:44" s="60" customFormat="1" ht="50.1" customHeight="1">
      <c r="A201" s="137" t="s">
        <v>207</v>
      </c>
      <c r="B201" s="14" t="s">
        <v>92</v>
      </c>
      <c r="C201" s="14" t="s">
        <v>109</v>
      </c>
      <c r="D201" s="14" t="s">
        <v>96</v>
      </c>
      <c r="E201" s="14" t="s">
        <v>208</v>
      </c>
      <c r="F201" s="14" t="s">
        <v>179</v>
      </c>
      <c r="G201" s="56" t="s">
        <v>1103</v>
      </c>
      <c r="H201" s="14" t="s">
        <v>102</v>
      </c>
      <c r="I201" s="127">
        <v>39569</v>
      </c>
      <c r="J201" s="15">
        <v>1372.95</v>
      </c>
      <c r="K201" s="15">
        <f t="shared" si="29"/>
        <v>137.29500000000002</v>
      </c>
      <c r="L201" s="15">
        <f t="shared" si="30"/>
        <v>1235.655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6">
        <v>0</v>
      </c>
      <c r="W201" s="15">
        <v>168.19</v>
      </c>
      <c r="X201" s="15">
        <v>247.13</v>
      </c>
      <c r="Y201" s="15">
        <v>247.13</v>
      </c>
      <c r="Z201" s="15">
        <v>247.13</v>
      </c>
      <c r="AA201" s="15">
        <v>247.13</v>
      </c>
      <c r="AB201" s="15">
        <v>0</v>
      </c>
      <c r="AC201" s="15">
        <v>78.94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/>
      <c r="AM201" s="15">
        <f t="shared" si="31"/>
        <v>1235.6500000000001</v>
      </c>
      <c r="AN201" s="15">
        <f t="shared" si="27"/>
        <v>137.29999999999995</v>
      </c>
      <c r="AO201" s="66" t="s">
        <v>1622</v>
      </c>
      <c r="AP201" s="59" t="s">
        <v>1341</v>
      </c>
      <c r="AR201" s="61">
        <f t="shared" si="26"/>
        <v>4.9999999998817657E-3</v>
      </c>
    </row>
    <row r="202" spans="1:44" s="60" customFormat="1" ht="50.1" customHeight="1">
      <c r="A202" s="137" t="s">
        <v>209</v>
      </c>
      <c r="B202" s="14" t="s">
        <v>92</v>
      </c>
      <c r="C202" s="14" t="s">
        <v>109</v>
      </c>
      <c r="D202" s="14" t="s">
        <v>96</v>
      </c>
      <c r="E202" s="14" t="s">
        <v>210</v>
      </c>
      <c r="F202" s="14" t="s">
        <v>179</v>
      </c>
      <c r="G202" s="56" t="s">
        <v>1103</v>
      </c>
      <c r="H202" s="14" t="s">
        <v>102</v>
      </c>
      <c r="I202" s="127">
        <v>39569</v>
      </c>
      <c r="J202" s="15">
        <v>1372.95</v>
      </c>
      <c r="K202" s="15">
        <f t="shared" si="29"/>
        <v>137.29500000000002</v>
      </c>
      <c r="L202" s="15">
        <f t="shared" si="30"/>
        <v>1235.655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6">
        <v>0</v>
      </c>
      <c r="W202" s="15">
        <v>168.19</v>
      </c>
      <c r="X202" s="15">
        <v>247.13</v>
      </c>
      <c r="Y202" s="15">
        <v>247.13</v>
      </c>
      <c r="Z202" s="15">
        <v>247.13</v>
      </c>
      <c r="AA202" s="15">
        <v>247.13</v>
      </c>
      <c r="AB202" s="15">
        <v>0</v>
      </c>
      <c r="AC202" s="15">
        <v>78.94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/>
      <c r="AM202" s="15">
        <f t="shared" si="31"/>
        <v>1235.6500000000001</v>
      </c>
      <c r="AN202" s="15">
        <f t="shared" si="27"/>
        <v>137.29999999999995</v>
      </c>
      <c r="AO202" s="57" t="s">
        <v>1535</v>
      </c>
      <c r="AP202" s="59" t="s">
        <v>1107</v>
      </c>
      <c r="AR202" s="61">
        <f t="shared" si="26"/>
        <v>4.9999999998817657E-3</v>
      </c>
    </row>
    <row r="203" spans="1:44" s="60" customFormat="1" ht="50.1" customHeight="1">
      <c r="A203" s="137" t="s">
        <v>211</v>
      </c>
      <c r="B203" s="14" t="s">
        <v>92</v>
      </c>
      <c r="C203" s="14" t="s">
        <v>109</v>
      </c>
      <c r="D203" s="14" t="s">
        <v>96</v>
      </c>
      <c r="E203" s="14" t="s">
        <v>212</v>
      </c>
      <c r="F203" s="14" t="s">
        <v>179</v>
      </c>
      <c r="G203" s="56" t="s">
        <v>1103</v>
      </c>
      <c r="H203" s="14" t="s">
        <v>102</v>
      </c>
      <c r="I203" s="127">
        <v>39569</v>
      </c>
      <c r="J203" s="15">
        <v>1372.95</v>
      </c>
      <c r="K203" s="15">
        <f t="shared" si="29"/>
        <v>137.29500000000002</v>
      </c>
      <c r="L203" s="15">
        <f t="shared" si="30"/>
        <v>1235.655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6">
        <v>0</v>
      </c>
      <c r="W203" s="15">
        <v>168.19</v>
      </c>
      <c r="X203" s="15">
        <v>247.13</v>
      </c>
      <c r="Y203" s="15">
        <v>247.13</v>
      </c>
      <c r="Z203" s="15">
        <v>247.13</v>
      </c>
      <c r="AA203" s="15">
        <v>247.13</v>
      </c>
      <c r="AB203" s="15">
        <v>0</v>
      </c>
      <c r="AC203" s="15">
        <v>78.94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/>
      <c r="AM203" s="15">
        <f t="shared" si="31"/>
        <v>1235.6500000000001</v>
      </c>
      <c r="AN203" s="15">
        <f t="shared" si="27"/>
        <v>137.29999999999995</v>
      </c>
      <c r="AO203" s="57" t="s">
        <v>119</v>
      </c>
      <c r="AP203" s="59" t="s">
        <v>155</v>
      </c>
      <c r="AR203" s="61">
        <f t="shared" si="26"/>
        <v>4.9999999998817657E-3</v>
      </c>
    </row>
    <row r="204" spans="1:44" s="60" customFormat="1" ht="50.1" customHeight="1">
      <c r="A204" s="137" t="s">
        <v>214</v>
      </c>
      <c r="B204" s="14" t="s">
        <v>92</v>
      </c>
      <c r="C204" s="14" t="s">
        <v>109</v>
      </c>
      <c r="D204" s="14" t="s">
        <v>96</v>
      </c>
      <c r="E204" s="14" t="s">
        <v>215</v>
      </c>
      <c r="F204" s="14" t="s">
        <v>216</v>
      </c>
      <c r="G204" s="56" t="s">
        <v>1103</v>
      </c>
      <c r="H204" s="14" t="s">
        <v>102</v>
      </c>
      <c r="I204" s="127">
        <v>39569</v>
      </c>
      <c r="J204" s="15">
        <v>1372.95</v>
      </c>
      <c r="K204" s="15">
        <f t="shared" si="29"/>
        <v>137.29500000000002</v>
      </c>
      <c r="L204" s="15">
        <f t="shared" si="30"/>
        <v>1235.655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6">
        <v>0</v>
      </c>
      <c r="W204" s="15">
        <v>168.19</v>
      </c>
      <c r="X204" s="15">
        <v>247.13</v>
      </c>
      <c r="Y204" s="15">
        <v>247.13</v>
      </c>
      <c r="Z204" s="15">
        <v>247.13</v>
      </c>
      <c r="AA204" s="15">
        <v>247.13</v>
      </c>
      <c r="AB204" s="15">
        <v>0</v>
      </c>
      <c r="AC204" s="15">
        <v>78.94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/>
      <c r="AM204" s="15">
        <f t="shared" si="31"/>
        <v>1235.6500000000001</v>
      </c>
      <c r="AN204" s="15">
        <f t="shared" si="27"/>
        <v>137.29999999999995</v>
      </c>
      <c r="AO204" s="57" t="s">
        <v>1116</v>
      </c>
      <c r="AP204" s="59" t="s">
        <v>1376</v>
      </c>
      <c r="AR204" s="61">
        <f t="shared" si="26"/>
        <v>4.9999999998817657E-3</v>
      </c>
    </row>
    <row r="205" spans="1:44" s="60" customFormat="1" ht="50.1" customHeight="1">
      <c r="A205" s="137" t="s">
        <v>217</v>
      </c>
      <c r="B205" s="14" t="s">
        <v>92</v>
      </c>
      <c r="C205" s="14" t="s">
        <v>109</v>
      </c>
      <c r="D205" s="14" t="s">
        <v>96</v>
      </c>
      <c r="E205" s="14" t="s">
        <v>218</v>
      </c>
      <c r="F205" s="14" t="s">
        <v>179</v>
      </c>
      <c r="G205" s="56" t="s">
        <v>1103</v>
      </c>
      <c r="H205" s="14" t="s">
        <v>102</v>
      </c>
      <c r="I205" s="127">
        <v>39569</v>
      </c>
      <c r="J205" s="15">
        <v>1494.99</v>
      </c>
      <c r="K205" s="15">
        <f t="shared" si="29"/>
        <v>149.499</v>
      </c>
      <c r="L205" s="15">
        <f t="shared" si="30"/>
        <v>1345.491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6">
        <v>0</v>
      </c>
      <c r="W205" s="15">
        <v>183.14</v>
      </c>
      <c r="X205" s="15">
        <v>269.10000000000002</v>
      </c>
      <c r="Y205" s="15">
        <v>269.10000000000002</v>
      </c>
      <c r="Z205" s="15">
        <v>269.10000000000002</v>
      </c>
      <c r="AA205" s="15">
        <v>269.10000000000002</v>
      </c>
      <c r="AB205" s="15">
        <v>0</v>
      </c>
      <c r="AC205" s="15">
        <v>85.95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/>
      <c r="AM205" s="15">
        <f t="shared" si="31"/>
        <v>1345.49</v>
      </c>
      <c r="AN205" s="15">
        <f t="shared" si="27"/>
        <v>149.5</v>
      </c>
      <c r="AO205" s="57" t="s">
        <v>219</v>
      </c>
      <c r="AP205" s="59" t="s">
        <v>1279</v>
      </c>
      <c r="AR205" s="61">
        <f t="shared" si="26"/>
        <v>9.9999999997635314E-4</v>
      </c>
    </row>
    <row r="206" spans="1:44" s="60" customFormat="1" ht="50.1" customHeight="1">
      <c r="A206" s="137" t="s">
        <v>220</v>
      </c>
      <c r="B206" s="14" t="s">
        <v>92</v>
      </c>
      <c r="C206" s="14" t="s">
        <v>109</v>
      </c>
      <c r="D206" s="14" t="s">
        <v>96</v>
      </c>
      <c r="E206" s="14" t="s">
        <v>221</v>
      </c>
      <c r="F206" s="14" t="s">
        <v>179</v>
      </c>
      <c r="G206" s="56" t="s">
        <v>1103</v>
      </c>
      <c r="H206" s="14" t="s">
        <v>102</v>
      </c>
      <c r="I206" s="127">
        <v>39569</v>
      </c>
      <c r="J206" s="15">
        <v>1494.99</v>
      </c>
      <c r="K206" s="15">
        <f t="shared" si="29"/>
        <v>149.499</v>
      </c>
      <c r="L206" s="15">
        <f t="shared" si="30"/>
        <v>1345.491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6">
        <v>0</v>
      </c>
      <c r="W206" s="15">
        <v>183.14</v>
      </c>
      <c r="X206" s="15">
        <v>269.10000000000002</v>
      </c>
      <c r="Y206" s="15">
        <v>269.10000000000002</v>
      </c>
      <c r="Z206" s="15">
        <v>269.10000000000002</v>
      </c>
      <c r="AA206" s="15">
        <v>269.10000000000002</v>
      </c>
      <c r="AB206" s="15">
        <v>0</v>
      </c>
      <c r="AC206" s="15">
        <v>85.95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/>
      <c r="AM206" s="15">
        <f t="shared" si="31"/>
        <v>1345.49</v>
      </c>
      <c r="AN206" s="15">
        <f t="shared" si="27"/>
        <v>149.5</v>
      </c>
      <c r="AO206" s="57" t="s">
        <v>119</v>
      </c>
      <c r="AP206" s="59" t="s">
        <v>206</v>
      </c>
      <c r="AR206" s="61">
        <f t="shared" si="26"/>
        <v>9.9999999997635314E-4</v>
      </c>
    </row>
    <row r="207" spans="1:44" s="60" customFormat="1" ht="50.1" customHeight="1">
      <c r="A207" s="137" t="s">
        <v>222</v>
      </c>
      <c r="B207" s="14" t="s">
        <v>92</v>
      </c>
      <c r="C207" s="14" t="s">
        <v>109</v>
      </c>
      <c r="D207" s="14" t="s">
        <v>96</v>
      </c>
      <c r="E207" s="14" t="s">
        <v>223</v>
      </c>
      <c r="F207" s="14" t="s">
        <v>179</v>
      </c>
      <c r="G207" s="56" t="s">
        <v>1103</v>
      </c>
      <c r="H207" s="14" t="s">
        <v>102</v>
      </c>
      <c r="I207" s="127">
        <v>39569</v>
      </c>
      <c r="J207" s="15">
        <v>1494.99</v>
      </c>
      <c r="K207" s="15">
        <f t="shared" si="29"/>
        <v>149.499</v>
      </c>
      <c r="L207" s="15">
        <f t="shared" si="30"/>
        <v>1345.491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6">
        <v>0</v>
      </c>
      <c r="W207" s="15">
        <v>183.14</v>
      </c>
      <c r="X207" s="15">
        <v>269.10000000000002</v>
      </c>
      <c r="Y207" s="15">
        <v>269.10000000000002</v>
      </c>
      <c r="Z207" s="15">
        <v>269.10000000000002</v>
      </c>
      <c r="AA207" s="15">
        <v>269.10000000000002</v>
      </c>
      <c r="AB207" s="15">
        <v>0</v>
      </c>
      <c r="AC207" s="15">
        <v>85.95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/>
      <c r="AM207" s="15">
        <f t="shared" si="31"/>
        <v>1345.49</v>
      </c>
      <c r="AN207" s="15">
        <f t="shared" si="27"/>
        <v>149.5</v>
      </c>
      <c r="AO207" s="57" t="s">
        <v>224</v>
      </c>
      <c r="AP207" s="59" t="s">
        <v>1279</v>
      </c>
      <c r="AR207" s="61">
        <f t="shared" si="26"/>
        <v>9.9999999997635314E-4</v>
      </c>
    </row>
    <row r="208" spans="1:44" s="60" customFormat="1" ht="50.1" customHeight="1">
      <c r="A208" s="137" t="s">
        <v>225</v>
      </c>
      <c r="B208" s="14" t="s">
        <v>92</v>
      </c>
      <c r="C208" s="14" t="s">
        <v>109</v>
      </c>
      <c r="D208" s="14" t="s">
        <v>96</v>
      </c>
      <c r="E208" s="14" t="s">
        <v>226</v>
      </c>
      <c r="F208" s="14" t="s">
        <v>179</v>
      </c>
      <c r="G208" s="56" t="s">
        <v>1103</v>
      </c>
      <c r="H208" s="14" t="s">
        <v>102</v>
      </c>
      <c r="I208" s="127">
        <v>39569</v>
      </c>
      <c r="J208" s="15">
        <v>1494.99</v>
      </c>
      <c r="K208" s="15">
        <f t="shared" si="29"/>
        <v>149.499</v>
      </c>
      <c r="L208" s="15">
        <f t="shared" si="30"/>
        <v>1345.491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6">
        <v>0</v>
      </c>
      <c r="W208" s="15">
        <v>183.14</v>
      </c>
      <c r="X208" s="15">
        <v>269.10000000000002</v>
      </c>
      <c r="Y208" s="15">
        <v>269.10000000000002</v>
      </c>
      <c r="Z208" s="15">
        <v>269.10000000000002</v>
      </c>
      <c r="AA208" s="15">
        <v>269.10000000000002</v>
      </c>
      <c r="AB208" s="15">
        <v>0</v>
      </c>
      <c r="AC208" s="15">
        <v>85.95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/>
      <c r="AM208" s="15">
        <f t="shared" si="31"/>
        <v>1345.49</v>
      </c>
      <c r="AN208" s="15">
        <f t="shared" si="27"/>
        <v>149.5</v>
      </c>
      <c r="AO208" s="57" t="s">
        <v>1283</v>
      </c>
      <c r="AP208" s="59" t="s">
        <v>1280</v>
      </c>
      <c r="AR208" s="61">
        <f t="shared" si="26"/>
        <v>9.9999999997635314E-4</v>
      </c>
    </row>
    <row r="209" spans="1:44" s="60" customFormat="1" ht="50.1" customHeight="1">
      <c r="A209" s="137" t="s">
        <v>227</v>
      </c>
      <c r="B209" s="14" t="s">
        <v>92</v>
      </c>
      <c r="C209" s="14" t="s">
        <v>109</v>
      </c>
      <c r="D209" s="14" t="s">
        <v>96</v>
      </c>
      <c r="E209" s="14" t="s">
        <v>228</v>
      </c>
      <c r="F209" s="14" t="s">
        <v>179</v>
      </c>
      <c r="G209" s="56" t="s">
        <v>1103</v>
      </c>
      <c r="H209" s="14" t="s">
        <v>102</v>
      </c>
      <c r="I209" s="127">
        <v>39569</v>
      </c>
      <c r="J209" s="15">
        <v>1494.99</v>
      </c>
      <c r="K209" s="15">
        <f t="shared" si="29"/>
        <v>149.499</v>
      </c>
      <c r="L209" s="15">
        <f t="shared" si="30"/>
        <v>1345.491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6">
        <v>0</v>
      </c>
      <c r="W209" s="15">
        <v>183.14</v>
      </c>
      <c r="X209" s="15">
        <v>269.10000000000002</v>
      </c>
      <c r="Y209" s="15">
        <v>269.10000000000002</v>
      </c>
      <c r="Z209" s="15">
        <v>269.10000000000002</v>
      </c>
      <c r="AA209" s="15">
        <v>269.10000000000002</v>
      </c>
      <c r="AB209" s="15">
        <v>0</v>
      </c>
      <c r="AC209" s="15">
        <v>85.95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/>
      <c r="AM209" s="15">
        <f t="shared" si="31"/>
        <v>1345.49</v>
      </c>
      <c r="AN209" s="15">
        <f t="shared" si="27"/>
        <v>149.5</v>
      </c>
      <c r="AO209" s="57" t="s">
        <v>1585</v>
      </c>
      <c r="AP209" s="59" t="s">
        <v>1277</v>
      </c>
      <c r="AR209" s="61">
        <f t="shared" si="26"/>
        <v>9.9999999997635314E-4</v>
      </c>
    </row>
    <row r="210" spans="1:44" s="60" customFormat="1" ht="50.1" customHeight="1">
      <c r="A210" s="137" t="s">
        <v>229</v>
      </c>
      <c r="B210" s="14" t="s">
        <v>92</v>
      </c>
      <c r="C210" s="14" t="s">
        <v>109</v>
      </c>
      <c r="D210" s="14" t="s">
        <v>96</v>
      </c>
      <c r="E210" s="14" t="s">
        <v>230</v>
      </c>
      <c r="F210" s="14" t="s">
        <v>179</v>
      </c>
      <c r="G210" s="56" t="s">
        <v>1103</v>
      </c>
      <c r="H210" s="14" t="s">
        <v>102</v>
      </c>
      <c r="I210" s="127">
        <v>39569</v>
      </c>
      <c r="J210" s="15">
        <v>1372.95</v>
      </c>
      <c r="K210" s="15">
        <f t="shared" si="29"/>
        <v>137.29500000000002</v>
      </c>
      <c r="L210" s="15">
        <f t="shared" si="30"/>
        <v>1235.655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6">
        <v>0</v>
      </c>
      <c r="W210" s="15">
        <v>168.19</v>
      </c>
      <c r="X210" s="15">
        <v>247.13</v>
      </c>
      <c r="Y210" s="15">
        <v>247.13</v>
      </c>
      <c r="Z210" s="15">
        <v>247.13</v>
      </c>
      <c r="AA210" s="15">
        <v>247.13</v>
      </c>
      <c r="AB210" s="15">
        <v>0</v>
      </c>
      <c r="AC210" s="15">
        <v>78.94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/>
      <c r="AM210" s="15">
        <f t="shared" si="31"/>
        <v>1235.6500000000001</v>
      </c>
      <c r="AN210" s="15">
        <f t="shared" si="27"/>
        <v>137.29999999999995</v>
      </c>
      <c r="AO210" s="57" t="s">
        <v>1915</v>
      </c>
      <c r="AP210" s="59" t="s">
        <v>189</v>
      </c>
      <c r="AR210" s="61">
        <f t="shared" si="26"/>
        <v>4.9999999998817657E-3</v>
      </c>
    </row>
    <row r="211" spans="1:44" s="60" customFormat="1" ht="50.1" customHeight="1">
      <c r="A211" s="137" t="s">
        <v>231</v>
      </c>
      <c r="B211" s="14" t="s">
        <v>92</v>
      </c>
      <c r="C211" s="14" t="s">
        <v>109</v>
      </c>
      <c r="D211" s="14" t="s">
        <v>96</v>
      </c>
      <c r="E211" s="14" t="s">
        <v>232</v>
      </c>
      <c r="F211" s="14" t="s">
        <v>179</v>
      </c>
      <c r="G211" s="56" t="s">
        <v>1103</v>
      </c>
      <c r="H211" s="14" t="s">
        <v>102</v>
      </c>
      <c r="I211" s="127">
        <v>39569</v>
      </c>
      <c r="J211" s="15">
        <v>1372.95</v>
      </c>
      <c r="K211" s="15">
        <f t="shared" si="29"/>
        <v>137.29500000000002</v>
      </c>
      <c r="L211" s="15">
        <f t="shared" si="30"/>
        <v>1235.655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6">
        <v>0</v>
      </c>
      <c r="W211" s="15">
        <v>168.19</v>
      </c>
      <c r="X211" s="15">
        <v>247.13</v>
      </c>
      <c r="Y211" s="15">
        <v>247.13</v>
      </c>
      <c r="Z211" s="15">
        <v>247.13</v>
      </c>
      <c r="AA211" s="15">
        <v>247.13</v>
      </c>
      <c r="AB211" s="15">
        <v>0</v>
      </c>
      <c r="AC211" s="15">
        <v>78.94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/>
      <c r="AM211" s="15">
        <f t="shared" si="31"/>
        <v>1235.6500000000001</v>
      </c>
      <c r="AN211" s="15">
        <f t="shared" si="27"/>
        <v>137.29999999999995</v>
      </c>
      <c r="AO211" s="57" t="s">
        <v>1295</v>
      </c>
      <c r="AP211" s="59" t="s">
        <v>195</v>
      </c>
      <c r="AR211" s="61">
        <f t="shared" si="26"/>
        <v>4.9999999998817657E-3</v>
      </c>
    </row>
    <row r="212" spans="1:44" s="60" customFormat="1" ht="50.1" customHeight="1">
      <c r="A212" s="137" t="s">
        <v>233</v>
      </c>
      <c r="B212" s="14" t="s">
        <v>100</v>
      </c>
      <c r="C212" s="14" t="s">
        <v>109</v>
      </c>
      <c r="D212" s="14" t="s">
        <v>96</v>
      </c>
      <c r="E212" s="14" t="s">
        <v>234</v>
      </c>
      <c r="F212" s="14" t="s">
        <v>235</v>
      </c>
      <c r="G212" s="56" t="s">
        <v>1103</v>
      </c>
      <c r="H212" s="14" t="s">
        <v>102</v>
      </c>
      <c r="I212" s="127">
        <v>39569</v>
      </c>
      <c r="J212" s="15">
        <v>4474.8</v>
      </c>
      <c r="K212" s="15">
        <f t="shared" si="29"/>
        <v>447.48</v>
      </c>
      <c r="L212" s="15">
        <f t="shared" si="30"/>
        <v>4027.32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6">
        <v>0</v>
      </c>
      <c r="W212" s="15">
        <v>548.16</v>
      </c>
      <c r="X212" s="15">
        <v>805.46</v>
      </c>
      <c r="Y212" s="15">
        <v>805.46</v>
      </c>
      <c r="Z212" s="15">
        <v>805.46</v>
      </c>
      <c r="AA212" s="15">
        <v>805.46</v>
      </c>
      <c r="AB212" s="15">
        <v>0</v>
      </c>
      <c r="AC212" s="15">
        <v>257.32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/>
      <c r="AM212" s="15">
        <f t="shared" si="31"/>
        <v>4027.32</v>
      </c>
      <c r="AN212" s="15">
        <f t="shared" si="27"/>
        <v>447.48</v>
      </c>
      <c r="AO212" s="57" t="s">
        <v>1332</v>
      </c>
      <c r="AP212" s="59" t="s">
        <v>1683</v>
      </c>
      <c r="AR212" s="61">
        <f t="shared" ref="AR212:AR275" si="32">L212-AM212</f>
        <v>0</v>
      </c>
    </row>
    <row r="213" spans="1:44" s="60" customFormat="1" ht="50.1" customHeight="1">
      <c r="A213" s="137" t="s">
        <v>237</v>
      </c>
      <c r="B213" s="14" t="s">
        <v>100</v>
      </c>
      <c r="C213" s="14" t="s">
        <v>109</v>
      </c>
      <c r="D213" s="14" t="s">
        <v>96</v>
      </c>
      <c r="E213" s="14" t="s">
        <v>238</v>
      </c>
      <c r="F213" s="14" t="s">
        <v>235</v>
      </c>
      <c r="G213" s="56" t="s">
        <v>1103</v>
      </c>
      <c r="H213" s="14" t="s">
        <v>102</v>
      </c>
      <c r="I213" s="127">
        <v>39569</v>
      </c>
      <c r="J213" s="15">
        <v>4474.8</v>
      </c>
      <c r="K213" s="15">
        <f t="shared" si="29"/>
        <v>447.48</v>
      </c>
      <c r="L213" s="15">
        <f t="shared" si="30"/>
        <v>4027.32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6">
        <v>0</v>
      </c>
      <c r="W213" s="15">
        <v>548.16</v>
      </c>
      <c r="X213" s="15">
        <v>805.46</v>
      </c>
      <c r="Y213" s="15">
        <v>805.46</v>
      </c>
      <c r="Z213" s="15">
        <v>805.46</v>
      </c>
      <c r="AA213" s="15">
        <v>805.46</v>
      </c>
      <c r="AB213" s="15">
        <v>0</v>
      </c>
      <c r="AC213" s="15">
        <v>257.32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/>
      <c r="AM213" s="15">
        <f t="shared" si="31"/>
        <v>4027.32</v>
      </c>
      <c r="AN213" s="15">
        <f t="shared" si="27"/>
        <v>447.48</v>
      </c>
      <c r="AO213" s="57" t="s">
        <v>119</v>
      </c>
      <c r="AP213" s="59" t="s">
        <v>1365</v>
      </c>
      <c r="AR213" s="61">
        <f t="shared" si="32"/>
        <v>0</v>
      </c>
    </row>
    <row r="214" spans="1:44" s="60" customFormat="1" ht="50.1" customHeight="1">
      <c r="A214" s="137" t="s">
        <v>239</v>
      </c>
      <c r="B214" s="14" t="s">
        <v>92</v>
      </c>
      <c r="C214" s="14" t="s">
        <v>109</v>
      </c>
      <c r="D214" s="14" t="s">
        <v>96</v>
      </c>
      <c r="E214" s="14" t="s">
        <v>240</v>
      </c>
      <c r="F214" s="14" t="s">
        <v>241</v>
      </c>
      <c r="G214" s="56" t="s">
        <v>1103</v>
      </c>
      <c r="H214" s="14" t="s">
        <v>102</v>
      </c>
      <c r="I214" s="127">
        <v>39783</v>
      </c>
      <c r="J214" s="15">
        <v>975</v>
      </c>
      <c r="K214" s="15">
        <f t="shared" si="29"/>
        <v>97.5</v>
      </c>
      <c r="L214" s="15">
        <f t="shared" si="30"/>
        <v>877.5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6">
        <v>0</v>
      </c>
      <c r="W214" s="15">
        <v>0</v>
      </c>
      <c r="X214" s="15">
        <v>175.5</v>
      </c>
      <c r="Y214" s="15">
        <v>175.5</v>
      </c>
      <c r="Z214" s="15">
        <v>175.5</v>
      </c>
      <c r="AA214" s="15">
        <v>175.5</v>
      </c>
      <c r="AB214" s="15">
        <v>0</v>
      </c>
      <c r="AC214" s="15">
        <v>175.5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/>
      <c r="AM214" s="15">
        <f t="shared" si="31"/>
        <v>877.5</v>
      </c>
      <c r="AN214" s="15">
        <f t="shared" si="27"/>
        <v>97.5</v>
      </c>
      <c r="AO214" s="57" t="s">
        <v>1328</v>
      </c>
      <c r="AP214" s="59" t="s">
        <v>1361</v>
      </c>
      <c r="AR214" s="61">
        <f t="shared" si="32"/>
        <v>0</v>
      </c>
    </row>
    <row r="215" spans="1:44" s="60" customFormat="1" ht="50.1" customHeight="1">
      <c r="A215" s="137" t="s">
        <v>242</v>
      </c>
      <c r="B215" s="14" t="s">
        <v>92</v>
      </c>
      <c r="C215" s="14" t="s">
        <v>109</v>
      </c>
      <c r="D215" s="14" t="s">
        <v>96</v>
      </c>
      <c r="E215" s="14" t="s">
        <v>243</v>
      </c>
      <c r="F215" s="14" t="s">
        <v>241</v>
      </c>
      <c r="G215" s="56" t="s">
        <v>1103</v>
      </c>
      <c r="H215" s="14" t="s">
        <v>102</v>
      </c>
      <c r="I215" s="127">
        <v>39783</v>
      </c>
      <c r="J215" s="15">
        <v>975</v>
      </c>
      <c r="K215" s="15">
        <f t="shared" si="29"/>
        <v>97.5</v>
      </c>
      <c r="L215" s="15">
        <f t="shared" si="30"/>
        <v>877.5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6">
        <v>0</v>
      </c>
      <c r="W215" s="15">
        <v>0</v>
      </c>
      <c r="X215" s="15">
        <v>175.5</v>
      </c>
      <c r="Y215" s="15">
        <v>175.5</v>
      </c>
      <c r="Z215" s="15">
        <v>175.5</v>
      </c>
      <c r="AA215" s="15">
        <v>175.5</v>
      </c>
      <c r="AB215" s="15">
        <v>0</v>
      </c>
      <c r="AC215" s="15">
        <v>175.5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/>
      <c r="AM215" s="15">
        <f t="shared" si="31"/>
        <v>877.5</v>
      </c>
      <c r="AN215" s="15">
        <f t="shared" si="27"/>
        <v>97.5</v>
      </c>
      <c r="AO215" s="57" t="s">
        <v>1798</v>
      </c>
      <c r="AP215" s="59" t="s">
        <v>1107</v>
      </c>
      <c r="AR215" s="61">
        <f t="shared" si="32"/>
        <v>0</v>
      </c>
    </row>
    <row r="216" spans="1:44" s="60" customFormat="1" ht="50.1" customHeight="1">
      <c r="A216" s="137" t="s">
        <v>244</v>
      </c>
      <c r="B216" s="14" t="s">
        <v>92</v>
      </c>
      <c r="C216" s="14" t="s">
        <v>109</v>
      </c>
      <c r="D216" s="14" t="s">
        <v>96</v>
      </c>
      <c r="E216" s="14" t="s">
        <v>245</v>
      </c>
      <c r="F216" s="14" t="s">
        <v>241</v>
      </c>
      <c r="G216" s="56" t="s">
        <v>1103</v>
      </c>
      <c r="H216" s="14" t="s">
        <v>102</v>
      </c>
      <c r="I216" s="127">
        <v>39783</v>
      </c>
      <c r="J216" s="15">
        <v>975</v>
      </c>
      <c r="K216" s="15">
        <f t="shared" si="29"/>
        <v>97.5</v>
      </c>
      <c r="L216" s="15">
        <f t="shared" si="30"/>
        <v>877.5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6">
        <v>0</v>
      </c>
      <c r="W216" s="15">
        <v>0</v>
      </c>
      <c r="X216" s="15">
        <v>175.5</v>
      </c>
      <c r="Y216" s="15">
        <v>175.5</v>
      </c>
      <c r="Z216" s="15">
        <v>175.5</v>
      </c>
      <c r="AA216" s="15">
        <v>175.5</v>
      </c>
      <c r="AB216" s="15">
        <v>0</v>
      </c>
      <c r="AC216" s="15">
        <v>175.5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/>
      <c r="AM216" s="15">
        <f t="shared" si="31"/>
        <v>877.5</v>
      </c>
      <c r="AN216" s="15">
        <f t="shared" si="27"/>
        <v>97.5</v>
      </c>
      <c r="AO216" s="57" t="s">
        <v>1583</v>
      </c>
      <c r="AP216" s="59" t="s">
        <v>1306</v>
      </c>
      <c r="AR216" s="61">
        <f t="shared" si="32"/>
        <v>0</v>
      </c>
    </row>
    <row r="217" spans="1:44" s="60" customFormat="1" ht="50.1" customHeight="1">
      <c r="A217" s="137" t="s">
        <v>246</v>
      </c>
      <c r="B217" s="14" t="s">
        <v>92</v>
      </c>
      <c r="C217" s="14" t="s">
        <v>109</v>
      </c>
      <c r="D217" s="14" t="s">
        <v>96</v>
      </c>
      <c r="E217" s="14" t="s">
        <v>247</v>
      </c>
      <c r="F217" s="14" t="s">
        <v>241</v>
      </c>
      <c r="G217" s="56" t="s">
        <v>1103</v>
      </c>
      <c r="H217" s="14" t="s">
        <v>102</v>
      </c>
      <c r="I217" s="127">
        <v>39783</v>
      </c>
      <c r="J217" s="15">
        <v>975</v>
      </c>
      <c r="K217" s="15">
        <f t="shared" si="29"/>
        <v>97.5</v>
      </c>
      <c r="L217" s="15">
        <f t="shared" si="30"/>
        <v>877.5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6">
        <v>0</v>
      </c>
      <c r="W217" s="15">
        <v>0</v>
      </c>
      <c r="X217" s="15">
        <v>175.5</v>
      </c>
      <c r="Y217" s="15">
        <v>175.5</v>
      </c>
      <c r="Z217" s="15">
        <v>175.5</v>
      </c>
      <c r="AA217" s="15">
        <v>175.5</v>
      </c>
      <c r="AB217" s="15">
        <v>0</v>
      </c>
      <c r="AC217" s="15">
        <v>175.5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/>
      <c r="AM217" s="15">
        <f t="shared" si="31"/>
        <v>877.5</v>
      </c>
      <c r="AN217" s="15">
        <f t="shared" si="27"/>
        <v>97.5</v>
      </c>
      <c r="AO217" s="57" t="s">
        <v>1347</v>
      </c>
      <c r="AP217" s="59" t="s">
        <v>1810</v>
      </c>
      <c r="AR217" s="61">
        <f t="shared" si="32"/>
        <v>0</v>
      </c>
    </row>
    <row r="218" spans="1:44" s="60" customFormat="1" ht="50.1" customHeight="1">
      <c r="A218" s="137" t="s">
        <v>248</v>
      </c>
      <c r="B218" s="14" t="s">
        <v>92</v>
      </c>
      <c r="C218" s="14" t="s">
        <v>109</v>
      </c>
      <c r="D218" s="14" t="s">
        <v>96</v>
      </c>
      <c r="E218" s="14" t="s">
        <v>249</v>
      </c>
      <c r="F218" s="14" t="s">
        <v>241</v>
      </c>
      <c r="G218" s="56" t="s">
        <v>1103</v>
      </c>
      <c r="H218" s="14" t="s">
        <v>102</v>
      </c>
      <c r="I218" s="127">
        <v>39783</v>
      </c>
      <c r="J218" s="15">
        <v>975</v>
      </c>
      <c r="K218" s="15">
        <f t="shared" si="29"/>
        <v>97.5</v>
      </c>
      <c r="L218" s="15">
        <f t="shared" si="30"/>
        <v>877.5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6">
        <v>0</v>
      </c>
      <c r="W218" s="15">
        <v>0</v>
      </c>
      <c r="X218" s="15">
        <v>175.5</v>
      </c>
      <c r="Y218" s="15">
        <v>175.5</v>
      </c>
      <c r="Z218" s="15">
        <v>175.5</v>
      </c>
      <c r="AA218" s="15">
        <v>175.5</v>
      </c>
      <c r="AB218" s="15">
        <v>0</v>
      </c>
      <c r="AC218" s="15">
        <v>175.5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/>
      <c r="AM218" s="15">
        <f t="shared" si="31"/>
        <v>877.5</v>
      </c>
      <c r="AN218" s="15">
        <f t="shared" si="27"/>
        <v>97.5</v>
      </c>
      <c r="AO218" s="57" t="s">
        <v>1293</v>
      </c>
      <c r="AP218" s="59" t="s">
        <v>1095</v>
      </c>
      <c r="AR218" s="61">
        <f t="shared" si="32"/>
        <v>0</v>
      </c>
    </row>
    <row r="219" spans="1:44" s="60" customFormat="1" ht="50.1" customHeight="1">
      <c r="A219" s="137" t="s">
        <v>250</v>
      </c>
      <c r="B219" s="14" t="s">
        <v>92</v>
      </c>
      <c r="C219" s="14" t="s">
        <v>109</v>
      </c>
      <c r="D219" s="14" t="s">
        <v>96</v>
      </c>
      <c r="E219" s="14" t="s">
        <v>251</v>
      </c>
      <c r="F219" s="14" t="s">
        <v>241</v>
      </c>
      <c r="G219" s="56" t="s">
        <v>1103</v>
      </c>
      <c r="H219" s="14" t="s">
        <v>102</v>
      </c>
      <c r="I219" s="127">
        <v>39783</v>
      </c>
      <c r="J219" s="15">
        <v>975</v>
      </c>
      <c r="K219" s="15">
        <f t="shared" si="29"/>
        <v>97.5</v>
      </c>
      <c r="L219" s="15">
        <f t="shared" si="30"/>
        <v>877.5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6">
        <v>0</v>
      </c>
      <c r="W219" s="15">
        <v>0</v>
      </c>
      <c r="X219" s="15">
        <v>175.5</v>
      </c>
      <c r="Y219" s="15">
        <v>175.5</v>
      </c>
      <c r="Z219" s="15">
        <v>175.5</v>
      </c>
      <c r="AA219" s="15">
        <v>175.5</v>
      </c>
      <c r="AB219" s="15">
        <v>0</v>
      </c>
      <c r="AC219" s="15">
        <v>175.5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/>
      <c r="AM219" s="15">
        <f t="shared" si="31"/>
        <v>877.5</v>
      </c>
      <c r="AN219" s="15">
        <f t="shared" si="27"/>
        <v>97.5</v>
      </c>
      <c r="AO219" s="57" t="s">
        <v>1184</v>
      </c>
      <c r="AP219" s="59" t="s">
        <v>198</v>
      </c>
      <c r="AR219" s="61">
        <f t="shared" si="32"/>
        <v>0</v>
      </c>
    </row>
    <row r="220" spans="1:44" s="60" customFormat="1" ht="50.1" customHeight="1">
      <c r="A220" s="137" t="s">
        <v>252</v>
      </c>
      <c r="B220" s="14" t="s">
        <v>92</v>
      </c>
      <c r="C220" s="14" t="s">
        <v>109</v>
      </c>
      <c r="D220" s="14" t="s">
        <v>96</v>
      </c>
      <c r="E220" s="14" t="s">
        <v>253</v>
      </c>
      <c r="F220" s="14" t="s">
        <v>241</v>
      </c>
      <c r="G220" s="56" t="s">
        <v>1103</v>
      </c>
      <c r="H220" s="14" t="s">
        <v>102</v>
      </c>
      <c r="I220" s="127">
        <v>39783</v>
      </c>
      <c r="J220" s="15">
        <v>975</v>
      </c>
      <c r="K220" s="15">
        <f t="shared" si="29"/>
        <v>97.5</v>
      </c>
      <c r="L220" s="15">
        <f t="shared" si="30"/>
        <v>877.5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6">
        <v>0</v>
      </c>
      <c r="W220" s="15">
        <v>0</v>
      </c>
      <c r="X220" s="15">
        <v>175.5</v>
      </c>
      <c r="Y220" s="15">
        <v>175.5</v>
      </c>
      <c r="Z220" s="15">
        <v>175.5</v>
      </c>
      <c r="AA220" s="15">
        <v>175.5</v>
      </c>
      <c r="AB220" s="15">
        <v>0</v>
      </c>
      <c r="AC220" s="15">
        <v>175.5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/>
      <c r="AM220" s="15">
        <f t="shared" si="31"/>
        <v>877.5</v>
      </c>
      <c r="AN220" s="15">
        <f t="shared" si="27"/>
        <v>97.5</v>
      </c>
      <c r="AO220" s="57" t="s">
        <v>213</v>
      </c>
      <c r="AP220" s="59" t="s">
        <v>206</v>
      </c>
      <c r="AR220" s="61">
        <f t="shared" si="32"/>
        <v>0</v>
      </c>
    </row>
    <row r="221" spans="1:44" s="60" customFormat="1" ht="50.1" customHeight="1">
      <c r="A221" s="137" t="s">
        <v>254</v>
      </c>
      <c r="B221" s="14" t="s">
        <v>255</v>
      </c>
      <c r="C221" s="14" t="s">
        <v>256</v>
      </c>
      <c r="D221" s="14" t="s">
        <v>99</v>
      </c>
      <c r="E221" s="14" t="s">
        <v>257</v>
      </c>
      <c r="F221" s="14" t="s">
        <v>258</v>
      </c>
      <c r="G221" s="56" t="s">
        <v>1103</v>
      </c>
      <c r="H221" s="14" t="s">
        <v>102</v>
      </c>
      <c r="I221" s="127">
        <v>39934</v>
      </c>
      <c r="J221" s="15">
        <v>990.21</v>
      </c>
      <c r="K221" s="15">
        <f t="shared" si="29"/>
        <v>99.021000000000015</v>
      </c>
      <c r="L221" s="15">
        <f t="shared" si="30"/>
        <v>891.18900000000008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6">
        <v>0</v>
      </c>
      <c r="W221" s="15">
        <v>0</v>
      </c>
      <c r="X221" s="15">
        <v>121.3</v>
      </c>
      <c r="Y221" s="15">
        <v>121.3</v>
      </c>
      <c r="Z221" s="15">
        <v>121.3</v>
      </c>
      <c r="AA221" s="15">
        <v>121.3</v>
      </c>
      <c r="AB221" s="15">
        <v>0</v>
      </c>
      <c r="AC221" s="15">
        <v>121.3</v>
      </c>
      <c r="AD221" s="15">
        <v>121.3</v>
      </c>
      <c r="AE221" s="15">
        <v>121.3</v>
      </c>
      <c r="AF221" s="15">
        <v>0</v>
      </c>
      <c r="AG221" s="15">
        <v>42.09</v>
      </c>
      <c r="AH221" s="15">
        <v>0</v>
      </c>
      <c r="AI221" s="15">
        <v>0</v>
      </c>
      <c r="AJ221" s="15">
        <v>0</v>
      </c>
      <c r="AK221" s="15">
        <v>0</v>
      </c>
      <c r="AL221" s="15"/>
      <c r="AM221" s="15">
        <f t="shared" si="31"/>
        <v>891.18999999999994</v>
      </c>
      <c r="AN221" s="15">
        <f t="shared" si="27"/>
        <v>99.020000000000095</v>
      </c>
      <c r="AO221" s="57" t="s">
        <v>1585</v>
      </c>
      <c r="AP221" s="59" t="s">
        <v>1277</v>
      </c>
      <c r="AR221" s="61">
        <f t="shared" si="32"/>
        <v>-9.999999998626663E-4</v>
      </c>
    </row>
    <row r="222" spans="1:44" s="60" customFormat="1" ht="50.1" customHeight="1">
      <c r="A222" s="137" t="s">
        <v>259</v>
      </c>
      <c r="B222" s="14" t="s">
        <v>255</v>
      </c>
      <c r="C222" s="14" t="s">
        <v>126</v>
      </c>
      <c r="D222" s="14" t="s">
        <v>127</v>
      </c>
      <c r="E222" s="14" t="s">
        <v>260</v>
      </c>
      <c r="F222" s="56" t="s">
        <v>261</v>
      </c>
      <c r="G222" s="56" t="s">
        <v>1103</v>
      </c>
      <c r="H222" s="14" t="s">
        <v>102</v>
      </c>
      <c r="I222" s="127">
        <v>40452</v>
      </c>
      <c r="J222" s="15">
        <v>1214.1199999999999</v>
      </c>
      <c r="K222" s="15">
        <f t="shared" ref="K222:K284" si="33">+J222*0.1</f>
        <v>121.41199999999999</v>
      </c>
      <c r="L222" s="15">
        <f t="shared" ref="L222:L284" si="34">+J222-K222</f>
        <v>1092.7079999999999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6">
        <v>0</v>
      </c>
      <c r="W222" s="15">
        <v>0</v>
      </c>
      <c r="X222" s="15">
        <v>0</v>
      </c>
      <c r="Y222" s="15">
        <v>54.64</v>
      </c>
      <c r="Z222" s="15">
        <v>218.54</v>
      </c>
      <c r="AA222" s="15">
        <v>218.54</v>
      </c>
      <c r="AB222" s="15">
        <v>0</v>
      </c>
      <c r="AC222" s="15">
        <v>218.54</v>
      </c>
      <c r="AD222" s="15">
        <v>218.54</v>
      </c>
      <c r="AE222" s="15">
        <v>163.91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/>
      <c r="AM222" s="15">
        <f t="shared" si="31"/>
        <v>1092.71</v>
      </c>
      <c r="AN222" s="15">
        <f t="shared" si="27"/>
        <v>121.40999999999985</v>
      </c>
      <c r="AO222" s="57" t="s">
        <v>262</v>
      </c>
      <c r="AP222" s="59" t="s">
        <v>143</v>
      </c>
      <c r="AR222" s="61">
        <f t="shared" si="32"/>
        <v>-2.00000000018008E-3</v>
      </c>
    </row>
    <row r="223" spans="1:44" s="60" customFormat="1" ht="50.1" customHeight="1">
      <c r="A223" s="137" t="s">
        <v>263</v>
      </c>
      <c r="B223" s="14" t="s">
        <v>255</v>
      </c>
      <c r="C223" s="14" t="s">
        <v>126</v>
      </c>
      <c r="D223" s="14" t="s">
        <v>127</v>
      </c>
      <c r="E223" s="14" t="s">
        <v>264</v>
      </c>
      <c r="F223" s="56" t="s">
        <v>261</v>
      </c>
      <c r="G223" s="56" t="s">
        <v>1103</v>
      </c>
      <c r="H223" s="14" t="s">
        <v>102</v>
      </c>
      <c r="I223" s="127">
        <v>40452</v>
      </c>
      <c r="J223" s="15">
        <v>1214.1199999999999</v>
      </c>
      <c r="K223" s="15">
        <f t="shared" si="33"/>
        <v>121.41199999999999</v>
      </c>
      <c r="L223" s="15">
        <f t="shared" si="34"/>
        <v>1092.7079999999999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6">
        <v>0</v>
      </c>
      <c r="W223" s="15">
        <v>0</v>
      </c>
      <c r="X223" s="15">
        <v>0</v>
      </c>
      <c r="Y223" s="15">
        <v>54.64</v>
      </c>
      <c r="Z223" s="15">
        <v>218.54</v>
      </c>
      <c r="AA223" s="15">
        <v>218.54</v>
      </c>
      <c r="AB223" s="15">
        <v>0</v>
      </c>
      <c r="AC223" s="15">
        <v>218.54</v>
      </c>
      <c r="AD223" s="15">
        <v>218.54</v>
      </c>
      <c r="AE223" s="15">
        <v>163.91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/>
      <c r="AM223" s="15">
        <f t="shared" si="31"/>
        <v>1092.71</v>
      </c>
      <c r="AN223" s="15">
        <f t="shared" si="27"/>
        <v>121.40999999999985</v>
      </c>
      <c r="AO223" s="57" t="s">
        <v>1584</v>
      </c>
      <c r="AP223" s="59" t="s">
        <v>1306</v>
      </c>
      <c r="AR223" s="61">
        <f t="shared" si="32"/>
        <v>-2.00000000018008E-3</v>
      </c>
    </row>
    <row r="224" spans="1:44" s="60" customFormat="1" ht="50.1" customHeight="1">
      <c r="A224" s="137" t="s">
        <v>265</v>
      </c>
      <c r="B224" s="14" t="s">
        <v>255</v>
      </c>
      <c r="C224" s="14" t="s">
        <v>126</v>
      </c>
      <c r="D224" s="14" t="s">
        <v>127</v>
      </c>
      <c r="E224" s="14" t="s">
        <v>266</v>
      </c>
      <c r="F224" s="56" t="s">
        <v>261</v>
      </c>
      <c r="G224" s="56" t="s">
        <v>1103</v>
      </c>
      <c r="H224" s="14" t="s">
        <v>102</v>
      </c>
      <c r="I224" s="127">
        <v>40452</v>
      </c>
      <c r="J224" s="15">
        <v>1214.1199999999999</v>
      </c>
      <c r="K224" s="15">
        <f t="shared" si="33"/>
        <v>121.41199999999999</v>
      </c>
      <c r="L224" s="15">
        <f t="shared" si="34"/>
        <v>1092.7079999999999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6">
        <v>0</v>
      </c>
      <c r="W224" s="15">
        <v>0</v>
      </c>
      <c r="X224" s="15">
        <v>0</v>
      </c>
      <c r="Y224" s="15">
        <v>54.64</v>
      </c>
      <c r="Z224" s="15">
        <v>218.54</v>
      </c>
      <c r="AA224" s="15">
        <v>218.54</v>
      </c>
      <c r="AB224" s="15">
        <v>0</v>
      </c>
      <c r="AC224" s="15">
        <v>218.54</v>
      </c>
      <c r="AD224" s="15">
        <v>218.54</v>
      </c>
      <c r="AE224" s="15">
        <v>163.91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/>
      <c r="AM224" s="15">
        <f t="shared" si="31"/>
        <v>1092.71</v>
      </c>
      <c r="AN224" s="15">
        <f t="shared" si="27"/>
        <v>121.40999999999985</v>
      </c>
      <c r="AO224" s="57" t="s">
        <v>267</v>
      </c>
      <c r="AP224" s="59" t="s">
        <v>1279</v>
      </c>
      <c r="AR224" s="61">
        <f t="shared" si="32"/>
        <v>-2.00000000018008E-3</v>
      </c>
    </row>
    <row r="225" spans="1:44" s="60" customFormat="1" ht="50.1" customHeight="1">
      <c r="A225" s="137" t="s">
        <v>268</v>
      </c>
      <c r="B225" s="14" t="s">
        <v>255</v>
      </c>
      <c r="C225" s="14" t="s">
        <v>126</v>
      </c>
      <c r="D225" s="14" t="s">
        <v>127</v>
      </c>
      <c r="E225" s="14" t="s">
        <v>269</v>
      </c>
      <c r="F225" s="56" t="s">
        <v>261</v>
      </c>
      <c r="G225" s="56" t="s">
        <v>1103</v>
      </c>
      <c r="H225" s="14" t="s">
        <v>102</v>
      </c>
      <c r="I225" s="127">
        <v>40452</v>
      </c>
      <c r="J225" s="15">
        <v>1214.1199999999999</v>
      </c>
      <c r="K225" s="15">
        <f t="shared" si="33"/>
        <v>121.41199999999999</v>
      </c>
      <c r="L225" s="15">
        <f t="shared" si="34"/>
        <v>1092.7079999999999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6">
        <v>0</v>
      </c>
      <c r="W225" s="15">
        <v>0</v>
      </c>
      <c r="X225" s="15">
        <v>0</v>
      </c>
      <c r="Y225" s="15">
        <v>54.64</v>
      </c>
      <c r="Z225" s="15">
        <v>218.54</v>
      </c>
      <c r="AA225" s="15">
        <v>218.54</v>
      </c>
      <c r="AB225" s="15">
        <v>0</v>
      </c>
      <c r="AC225" s="15">
        <v>218.54</v>
      </c>
      <c r="AD225" s="15">
        <v>218.54</v>
      </c>
      <c r="AE225" s="15">
        <v>163.91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/>
      <c r="AM225" s="15">
        <f t="shared" si="31"/>
        <v>1092.71</v>
      </c>
      <c r="AN225" s="15">
        <f t="shared" si="27"/>
        <v>121.40999999999985</v>
      </c>
      <c r="AO225" s="57" t="s">
        <v>1545</v>
      </c>
      <c r="AP225" s="59" t="s">
        <v>1107</v>
      </c>
      <c r="AR225" s="61">
        <f t="shared" si="32"/>
        <v>-2.00000000018008E-3</v>
      </c>
    </row>
    <row r="226" spans="1:44" s="60" customFormat="1" ht="50.1" customHeight="1">
      <c r="A226" s="137" t="s">
        <v>270</v>
      </c>
      <c r="B226" s="14" t="s">
        <v>255</v>
      </c>
      <c r="C226" s="14" t="s">
        <v>126</v>
      </c>
      <c r="D226" s="14" t="s">
        <v>127</v>
      </c>
      <c r="E226" s="14" t="s">
        <v>271</v>
      </c>
      <c r="F226" s="56" t="s">
        <v>261</v>
      </c>
      <c r="G226" s="56" t="s">
        <v>1103</v>
      </c>
      <c r="H226" s="14" t="s">
        <v>102</v>
      </c>
      <c r="I226" s="127">
        <v>40452</v>
      </c>
      <c r="J226" s="15">
        <v>1214.1199999999999</v>
      </c>
      <c r="K226" s="15">
        <f t="shared" si="33"/>
        <v>121.41199999999999</v>
      </c>
      <c r="L226" s="15">
        <f t="shared" si="34"/>
        <v>1092.7079999999999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6">
        <v>0</v>
      </c>
      <c r="W226" s="15">
        <v>0</v>
      </c>
      <c r="X226" s="15">
        <v>0</v>
      </c>
      <c r="Y226" s="15">
        <v>54.64</v>
      </c>
      <c r="Z226" s="15">
        <v>218.54</v>
      </c>
      <c r="AA226" s="15">
        <v>218.54</v>
      </c>
      <c r="AB226" s="15">
        <v>0</v>
      </c>
      <c r="AC226" s="15">
        <v>218.54</v>
      </c>
      <c r="AD226" s="15">
        <v>218.54</v>
      </c>
      <c r="AE226" s="15">
        <v>163.91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/>
      <c r="AM226" s="15">
        <f t="shared" si="31"/>
        <v>1092.71</v>
      </c>
      <c r="AN226" s="15">
        <f t="shared" si="27"/>
        <v>121.40999999999985</v>
      </c>
      <c r="AO226" s="57" t="s">
        <v>1318</v>
      </c>
      <c r="AP226" s="59" t="s">
        <v>1319</v>
      </c>
      <c r="AR226" s="61">
        <f t="shared" si="32"/>
        <v>-2.00000000018008E-3</v>
      </c>
    </row>
    <row r="227" spans="1:44" s="60" customFormat="1" ht="50.1" customHeight="1">
      <c r="A227" s="137" t="s">
        <v>272</v>
      </c>
      <c r="B227" s="14" t="s">
        <v>255</v>
      </c>
      <c r="C227" s="14" t="s">
        <v>126</v>
      </c>
      <c r="D227" s="14" t="s">
        <v>127</v>
      </c>
      <c r="E227" s="14" t="s">
        <v>273</v>
      </c>
      <c r="F227" s="56" t="s">
        <v>261</v>
      </c>
      <c r="G227" s="56" t="s">
        <v>1103</v>
      </c>
      <c r="H227" s="14" t="s">
        <v>102</v>
      </c>
      <c r="I227" s="127">
        <v>40452</v>
      </c>
      <c r="J227" s="15">
        <v>1214.1199999999999</v>
      </c>
      <c r="K227" s="15">
        <f t="shared" si="33"/>
        <v>121.41199999999999</v>
      </c>
      <c r="L227" s="15">
        <f t="shared" si="34"/>
        <v>1092.7079999999999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6">
        <v>0</v>
      </c>
      <c r="W227" s="15">
        <v>0</v>
      </c>
      <c r="X227" s="15">
        <v>0</v>
      </c>
      <c r="Y227" s="15">
        <v>54.64</v>
      </c>
      <c r="Z227" s="15">
        <v>218.54</v>
      </c>
      <c r="AA227" s="15">
        <v>218.54</v>
      </c>
      <c r="AB227" s="15">
        <v>0</v>
      </c>
      <c r="AC227" s="15">
        <v>218.54</v>
      </c>
      <c r="AD227" s="15">
        <v>218.54</v>
      </c>
      <c r="AE227" s="15">
        <v>163.91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/>
      <c r="AM227" s="15">
        <f t="shared" si="31"/>
        <v>1092.71</v>
      </c>
      <c r="AN227" s="15">
        <f t="shared" si="27"/>
        <v>121.40999999999985</v>
      </c>
      <c r="AO227" s="57" t="s">
        <v>1320</v>
      </c>
      <c r="AP227" s="59" t="s">
        <v>1321</v>
      </c>
      <c r="AR227" s="61">
        <f t="shared" si="32"/>
        <v>-2.00000000018008E-3</v>
      </c>
    </row>
    <row r="228" spans="1:44" s="60" customFormat="1" ht="50.1" customHeight="1">
      <c r="A228" s="137" t="s">
        <v>274</v>
      </c>
      <c r="B228" s="14" t="s">
        <v>255</v>
      </c>
      <c r="C228" s="14" t="s">
        <v>126</v>
      </c>
      <c r="D228" s="14" t="s">
        <v>127</v>
      </c>
      <c r="E228" s="14" t="s">
        <v>275</v>
      </c>
      <c r="F228" s="56" t="s">
        <v>261</v>
      </c>
      <c r="G228" s="56" t="s">
        <v>1103</v>
      </c>
      <c r="H228" s="14" t="s">
        <v>102</v>
      </c>
      <c r="I228" s="127">
        <v>40452</v>
      </c>
      <c r="J228" s="15">
        <v>1214.1199999999999</v>
      </c>
      <c r="K228" s="15">
        <f t="shared" si="33"/>
        <v>121.41199999999999</v>
      </c>
      <c r="L228" s="15">
        <f t="shared" si="34"/>
        <v>1092.7079999999999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6">
        <v>0</v>
      </c>
      <c r="W228" s="15">
        <v>0</v>
      </c>
      <c r="X228" s="15">
        <v>0</v>
      </c>
      <c r="Y228" s="15">
        <v>54.64</v>
      </c>
      <c r="Z228" s="15">
        <v>218.54</v>
      </c>
      <c r="AA228" s="15">
        <v>218.54</v>
      </c>
      <c r="AB228" s="15">
        <v>0</v>
      </c>
      <c r="AC228" s="15">
        <v>218.54</v>
      </c>
      <c r="AD228" s="15">
        <v>218.54</v>
      </c>
      <c r="AE228" s="15">
        <v>163.91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/>
      <c r="AM228" s="15">
        <f t="shared" si="31"/>
        <v>1092.71</v>
      </c>
      <c r="AN228" s="15">
        <f t="shared" si="27"/>
        <v>121.40999999999985</v>
      </c>
      <c r="AO228" s="57" t="s">
        <v>1532</v>
      </c>
      <c r="AP228" s="59" t="s">
        <v>1533</v>
      </c>
      <c r="AR228" s="61">
        <f t="shared" si="32"/>
        <v>-2.00000000018008E-3</v>
      </c>
    </row>
    <row r="229" spans="1:44" s="60" customFormat="1" ht="50.1" customHeight="1">
      <c r="A229" s="137" t="s">
        <v>276</v>
      </c>
      <c r="B229" s="14" t="s">
        <v>255</v>
      </c>
      <c r="C229" s="14" t="s">
        <v>126</v>
      </c>
      <c r="D229" s="14" t="s">
        <v>127</v>
      </c>
      <c r="E229" s="14" t="s">
        <v>277</v>
      </c>
      <c r="F229" s="56" t="s">
        <v>261</v>
      </c>
      <c r="G229" s="56" t="s">
        <v>1103</v>
      </c>
      <c r="H229" s="14" t="s">
        <v>102</v>
      </c>
      <c r="I229" s="127">
        <v>40452</v>
      </c>
      <c r="J229" s="15">
        <v>1214.1199999999999</v>
      </c>
      <c r="K229" s="15">
        <f t="shared" si="33"/>
        <v>121.41199999999999</v>
      </c>
      <c r="L229" s="15">
        <f t="shared" si="34"/>
        <v>1092.7079999999999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6">
        <v>0</v>
      </c>
      <c r="W229" s="15">
        <v>0</v>
      </c>
      <c r="X229" s="15">
        <v>0</v>
      </c>
      <c r="Y229" s="15">
        <v>54.64</v>
      </c>
      <c r="Z229" s="15">
        <v>218.54</v>
      </c>
      <c r="AA229" s="15">
        <v>218.54</v>
      </c>
      <c r="AB229" s="15">
        <v>0</v>
      </c>
      <c r="AC229" s="15">
        <v>218.54</v>
      </c>
      <c r="AD229" s="15">
        <v>218.54</v>
      </c>
      <c r="AE229" s="15">
        <v>163.91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/>
      <c r="AM229" s="15">
        <f t="shared" si="31"/>
        <v>1092.71</v>
      </c>
      <c r="AN229" s="15">
        <f t="shared" si="27"/>
        <v>121.40999999999985</v>
      </c>
      <c r="AO229" s="57" t="s">
        <v>1539</v>
      </c>
      <c r="AP229" s="59" t="s">
        <v>175</v>
      </c>
      <c r="AR229" s="61">
        <f t="shared" si="32"/>
        <v>-2.00000000018008E-3</v>
      </c>
    </row>
    <row r="230" spans="1:44" s="60" customFormat="1" ht="50.1" customHeight="1">
      <c r="A230" s="137" t="s">
        <v>278</v>
      </c>
      <c r="B230" s="14" t="s">
        <v>255</v>
      </c>
      <c r="C230" s="14" t="s">
        <v>126</v>
      </c>
      <c r="D230" s="14" t="s">
        <v>127</v>
      </c>
      <c r="E230" s="14" t="s">
        <v>279</v>
      </c>
      <c r="F230" s="56" t="s">
        <v>261</v>
      </c>
      <c r="G230" s="56" t="s">
        <v>1103</v>
      </c>
      <c r="H230" s="14" t="s">
        <v>102</v>
      </c>
      <c r="I230" s="127">
        <v>40452</v>
      </c>
      <c r="J230" s="15">
        <v>1214.1199999999999</v>
      </c>
      <c r="K230" s="15">
        <f t="shared" si="33"/>
        <v>121.41199999999999</v>
      </c>
      <c r="L230" s="15">
        <f t="shared" si="34"/>
        <v>1092.7079999999999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6">
        <v>0</v>
      </c>
      <c r="W230" s="15">
        <v>0</v>
      </c>
      <c r="X230" s="15">
        <v>0</v>
      </c>
      <c r="Y230" s="15">
        <v>54.64</v>
      </c>
      <c r="Z230" s="15">
        <v>218.54</v>
      </c>
      <c r="AA230" s="15">
        <v>218.54</v>
      </c>
      <c r="AB230" s="15">
        <v>0</v>
      </c>
      <c r="AC230" s="15">
        <v>218.54</v>
      </c>
      <c r="AD230" s="15">
        <v>218.54</v>
      </c>
      <c r="AE230" s="15">
        <v>163.91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/>
      <c r="AM230" s="15">
        <f t="shared" si="31"/>
        <v>1092.71</v>
      </c>
      <c r="AN230" s="15">
        <f t="shared" si="27"/>
        <v>121.40999999999985</v>
      </c>
      <c r="AO230" s="57" t="s">
        <v>1596</v>
      </c>
      <c r="AP230" s="59" t="s">
        <v>175</v>
      </c>
      <c r="AR230" s="61">
        <f t="shared" si="32"/>
        <v>-2.00000000018008E-3</v>
      </c>
    </row>
    <row r="231" spans="1:44" s="60" customFormat="1" ht="50.1" customHeight="1">
      <c r="A231" s="137" t="s">
        <v>280</v>
      </c>
      <c r="B231" s="14" t="s">
        <v>255</v>
      </c>
      <c r="C231" s="14" t="s">
        <v>126</v>
      </c>
      <c r="D231" s="14" t="s">
        <v>127</v>
      </c>
      <c r="E231" s="14" t="s">
        <v>281</v>
      </c>
      <c r="F231" s="56" t="s">
        <v>261</v>
      </c>
      <c r="G231" s="56" t="s">
        <v>1103</v>
      </c>
      <c r="H231" s="14" t="s">
        <v>102</v>
      </c>
      <c r="I231" s="127">
        <v>40452</v>
      </c>
      <c r="J231" s="15">
        <v>1214.1199999999999</v>
      </c>
      <c r="K231" s="15">
        <f t="shared" si="33"/>
        <v>121.41199999999999</v>
      </c>
      <c r="L231" s="15">
        <f t="shared" si="34"/>
        <v>1092.7079999999999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6">
        <v>0</v>
      </c>
      <c r="W231" s="15">
        <v>0</v>
      </c>
      <c r="X231" s="15">
        <v>0</v>
      </c>
      <c r="Y231" s="15">
        <v>54.64</v>
      </c>
      <c r="Z231" s="15">
        <v>218.54</v>
      </c>
      <c r="AA231" s="15">
        <v>218.54</v>
      </c>
      <c r="AB231" s="15">
        <v>0</v>
      </c>
      <c r="AC231" s="15">
        <v>218.54</v>
      </c>
      <c r="AD231" s="15">
        <v>218.54</v>
      </c>
      <c r="AE231" s="15">
        <v>163.91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/>
      <c r="AM231" s="15">
        <f t="shared" si="31"/>
        <v>1092.71</v>
      </c>
      <c r="AN231" s="15">
        <f t="shared" si="27"/>
        <v>121.40999999999985</v>
      </c>
      <c r="AO231" s="57" t="s">
        <v>1764</v>
      </c>
      <c r="AP231" s="59" t="s">
        <v>1814</v>
      </c>
      <c r="AR231" s="61">
        <f t="shared" si="32"/>
        <v>-2.00000000018008E-3</v>
      </c>
    </row>
    <row r="232" spans="1:44" s="60" customFormat="1" ht="50.1" customHeight="1">
      <c r="A232" s="137" t="s">
        <v>282</v>
      </c>
      <c r="B232" s="14" t="s">
        <v>255</v>
      </c>
      <c r="C232" s="14" t="s">
        <v>126</v>
      </c>
      <c r="D232" s="14" t="s">
        <v>127</v>
      </c>
      <c r="E232" s="14" t="s">
        <v>283</v>
      </c>
      <c r="F232" s="56" t="s">
        <v>261</v>
      </c>
      <c r="G232" s="56" t="s">
        <v>1103</v>
      </c>
      <c r="H232" s="14" t="s">
        <v>102</v>
      </c>
      <c r="I232" s="127">
        <v>40452</v>
      </c>
      <c r="J232" s="15">
        <v>1214.1199999999999</v>
      </c>
      <c r="K232" s="15">
        <f t="shared" si="33"/>
        <v>121.41199999999999</v>
      </c>
      <c r="L232" s="15">
        <f t="shared" si="34"/>
        <v>1092.7079999999999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6">
        <v>0</v>
      </c>
      <c r="W232" s="15">
        <v>0</v>
      </c>
      <c r="X232" s="15">
        <v>0</v>
      </c>
      <c r="Y232" s="15">
        <v>54.64</v>
      </c>
      <c r="Z232" s="15">
        <v>218.54</v>
      </c>
      <c r="AA232" s="15">
        <v>218.54</v>
      </c>
      <c r="AB232" s="15">
        <v>0</v>
      </c>
      <c r="AC232" s="15">
        <v>218.54</v>
      </c>
      <c r="AD232" s="15">
        <v>218.54</v>
      </c>
      <c r="AE232" s="15">
        <v>163.91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/>
      <c r="AM232" s="15">
        <f t="shared" si="31"/>
        <v>1092.71</v>
      </c>
      <c r="AN232" s="15">
        <f t="shared" si="27"/>
        <v>121.40999999999985</v>
      </c>
      <c r="AO232" s="57" t="s">
        <v>1595</v>
      </c>
      <c r="AP232" s="59" t="s">
        <v>154</v>
      </c>
      <c r="AR232" s="61">
        <f t="shared" si="32"/>
        <v>-2.00000000018008E-3</v>
      </c>
    </row>
    <row r="233" spans="1:44" s="60" customFormat="1" ht="50.1" customHeight="1">
      <c r="A233" s="137" t="s">
        <v>284</v>
      </c>
      <c r="B233" s="14" t="s">
        <v>255</v>
      </c>
      <c r="C233" s="14" t="s">
        <v>126</v>
      </c>
      <c r="D233" s="14" t="s">
        <v>127</v>
      </c>
      <c r="E233" s="14" t="s">
        <v>285</v>
      </c>
      <c r="F233" s="56" t="s">
        <v>261</v>
      </c>
      <c r="G233" s="56" t="s">
        <v>1103</v>
      </c>
      <c r="H233" s="14" t="s">
        <v>102</v>
      </c>
      <c r="I233" s="127">
        <v>40452</v>
      </c>
      <c r="J233" s="15">
        <v>1214.1199999999999</v>
      </c>
      <c r="K233" s="15">
        <f t="shared" si="33"/>
        <v>121.41199999999999</v>
      </c>
      <c r="L233" s="15">
        <f t="shared" si="34"/>
        <v>1092.7079999999999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6">
        <v>0</v>
      </c>
      <c r="W233" s="15">
        <v>0</v>
      </c>
      <c r="X233" s="15">
        <v>0</v>
      </c>
      <c r="Y233" s="15">
        <v>54.64</v>
      </c>
      <c r="Z233" s="15">
        <v>218.54</v>
      </c>
      <c r="AA233" s="15">
        <v>218.54</v>
      </c>
      <c r="AB233" s="15">
        <v>0</v>
      </c>
      <c r="AC233" s="15">
        <v>218.54</v>
      </c>
      <c r="AD233" s="15">
        <v>218.54</v>
      </c>
      <c r="AE233" s="15">
        <v>163.91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/>
      <c r="AM233" s="15">
        <f t="shared" si="31"/>
        <v>1092.71</v>
      </c>
      <c r="AN233" s="15">
        <f t="shared" si="27"/>
        <v>121.40999999999985</v>
      </c>
      <c r="AO233" s="57" t="s">
        <v>1116</v>
      </c>
      <c r="AP233" s="59" t="s">
        <v>1376</v>
      </c>
      <c r="AR233" s="61">
        <f t="shared" si="32"/>
        <v>-2.00000000018008E-3</v>
      </c>
    </row>
    <row r="234" spans="1:44" s="60" customFormat="1" ht="50.1" customHeight="1">
      <c r="A234" s="137" t="s">
        <v>286</v>
      </c>
      <c r="B234" s="14" t="s">
        <v>255</v>
      </c>
      <c r="C234" s="14" t="s">
        <v>126</v>
      </c>
      <c r="D234" s="14" t="s">
        <v>127</v>
      </c>
      <c r="E234" s="14" t="s">
        <v>287</v>
      </c>
      <c r="F234" s="56" t="s">
        <v>261</v>
      </c>
      <c r="G234" s="56" t="s">
        <v>1103</v>
      </c>
      <c r="H234" s="14" t="s">
        <v>102</v>
      </c>
      <c r="I234" s="127">
        <v>40452</v>
      </c>
      <c r="J234" s="15">
        <v>1214.1199999999999</v>
      </c>
      <c r="K234" s="15">
        <f t="shared" si="33"/>
        <v>121.41199999999999</v>
      </c>
      <c r="L234" s="15">
        <f t="shared" si="34"/>
        <v>1092.7079999999999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6">
        <v>0</v>
      </c>
      <c r="W234" s="15">
        <v>0</v>
      </c>
      <c r="X234" s="15">
        <v>0</v>
      </c>
      <c r="Y234" s="15">
        <v>54.64</v>
      </c>
      <c r="Z234" s="15">
        <v>218.54</v>
      </c>
      <c r="AA234" s="15">
        <v>218.54</v>
      </c>
      <c r="AB234" s="15">
        <v>0</v>
      </c>
      <c r="AC234" s="15">
        <v>218.54</v>
      </c>
      <c r="AD234" s="15">
        <v>218.54</v>
      </c>
      <c r="AE234" s="15">
        <v>163.91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/>
      <c r="AM234" s="15">
        <f t="shared" si="31"/>
        <v>1092.71</v>
      </c>
      <c r="AN234" s="15">
        <f t="shared" si="27"/>
        <v>121.40999999999985</v>
      </c>
      <c r="AO234" s="57" t="s">
        <v>1777</v>
      </c>
      <c r="AP234" s="59" t="s">
        <v>154</v>
      </c>
      <c r="AR234" s="61">
        <f t="shared" si="32"/>
        <v>-2.00000000018008E-3</v>
      </c>
    </row>
    <row r="235" spans="1:44" s="60" customFormat="1" ht="50.1" customHeight="1">
      <c r="A235" s="137" t="s">
        <v>288</v>
      </c>
      <c r="B235" s="14" t="s">
        <v>255</v>
      </c>
      <c r="C235" s="14" t="s">
        <v>126</v>
      </c>
      <c r="D235" s="14" t="s">
        <v>127</v>
      </c>
      <c r="E235" s="14" t="s">
        <v>289</v>
      </c>
      <c r="F235" s="56" t="s">
        <v>261</v>
      </c>
      <c r="G235" s="56" t="s">
        <v>1103</v>
      </c>
      <c r="H235" s="14" t="s">
        <v>102</v>
      </c>
      <c r="I235" s="127">
        <v>40452</v>
      </c>
      <c r="J235" s="15">
        <v>1214.1199999999999</v>
      </c>
      <c r="K235" s="15">
        <f t="shared" si="33"/>
        <v>121.41199999999999</v>
      </c>
      <c r="L235" s="15">
        <f t="shared" si="34"/>
        <v>1092.7079999999999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6">
        <v>0</v>
      </c>
      <c r="W235" s="15">
        <v>0</v>
      </c>
      <c r="X235" s="15">
        <v>0</v>
      </c>
      <c r="Y235" s="15">
        <v>54.64</v>
      </c>
      <c r="Z235" s="15">
        <v>218.54</v>
      </c>
      <c r="AA235" s="15">
        <v>218.54</v>
      </c>
      <c r="AB235" s="15">
        <v>0</v>
      </c>
      <c r="AC235" s="15">
        <v>218.54</v>
      </c>
      <c r="AD235" s="15">
        <v>218.54</v>
      </c>
      <c r="AE235" s="15">
        <v>163.91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/>
      <c r="AM235" s="15">
        <f t="shared" si="31"/>
        <v>1092.71</v>
      </c>
      <c r="AN235" s="15">
        <f t="shared" si="27"/>
        <v>121.40999999999985</v>
      </c>
      <c r="AO235" s="57" t="s">
        <v>1580</v>
      </c>
      <c r="AP235" s="59" t="s">
        <v>510</v>
      </c>
      <c r="AR235" s="61">
        <f t="shared" si="32"/>
        <v>-2.00000000018008E-3</v>
      </c>
    </row>
    <row r="236" spans="1:44" s="60" customFormat="1" ht="50.1" customHeight="1">
      <c r="A236" s="137" t="s">
        <v>290</v>
      </c>
      <c r="B236" s="14" t="s">
        <v>255</v>
      </c>
      <c r="C236" s="14" t="s">
        <v>126</v>
      </c>
      <c r="D236" s="14" t="s">
        <v>127</v>
      </c>
      <c r="E236" s="14" t="s">
        <v>291</v>
      </c>
      <c r="F236" s="56" t="s">
        <v>261</v>
      </c>
      <c r="G236" s="56" t="s">
        <v>1103</v>
      </c>
      <c r="H236" s="14" t="s">
        <v>102</v>
      </c>
      <c r="I236" s="127">
        <v>40452</v>
      </c>
      <c r="J236" s="15">
        <v>1214.1199999999999</v>
      </c>
      <c r="K236" s="15">
        <f t="shared" si="33"/>
        <v>121.41199999999999</v>
      </c>
      <c r="L236" s="15">
        <f t="shared" si="34"/>
        <v>1092.7079999999999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6">
        <v>0</v>
      </c>
      <c r="W236" s="15">
        <v>0</v>
      </c>
      <c r="X236" s="15">
        <v>0</v>
      </c>
      <c r="Y236" s="15">
        <v>54.64</v>
      </c>
      <c r="Z236" s="15">
        <v>218.54</v>
      </c>
      <c r="AA236" s="15">
        <v>218.54</v>
      </c>
      <c r="AB236" s="15">
        <v>0</v>
      </c>
      <c r="AC236" s="15">
        <v>218.54</v>
      </c>
      <c r="AD236" s="15">
        <v>218.54</v>
      </c>
      <c r="AE236" s="15">
        <v>163.91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/>
      <c r="AM236" s="15">
        <f t="shared" si="31"/>
        <v>1092.71</v>
      </c>
      <c r="AN236" s="15">
        <f t="shared" si="27"/>
        <v>121.40999999999985</v>
      </c>
      <c r="AO236" s="57" t="s">
        <v>1546</v>
      </c>
      <c r="AP236" s="59" t="s">
        <v>154</v>
      </c>
      <c r="AR236" s="61">
        <f t="shared" si="32"/>
        <v>-2.00000000018008E-3</v>
      </c>
    </row>
    <row r="237" spans="1:44" s="60" customFormat="1" ht="50.1" customHeight="1">
      <c r="A237" s="137" t="s">
        <v>292</v>
      </c>
      <c r="B237" s="14" t="s">
        <v>255</v>
      </c>
      <c r="C237" s="14" t="s">
        <v>126</v>
      </c>
      <c r="D237" s="14" t="s">
        <v>127</v>
      </c>
      <c r="E237" s="14" t="s">
        <v>293</v>
      </c>
      <c r="F237" s="56" t="s">
        <v>261</v>
      </c>
      <c r="G237" s="56" t="s">
        <v>1103</v>
      </c>
      <c r="H237" s="14" t="s">
        <v>102</v>
      </c>
      <c r="I237" s="127">
        <v>40452</v>
      </c>
      <c r="J237" s="15">
        <v>1214.1199999999999</v>
      </c>
      <c r="K237" s="15">
        <f t="shared" si="33"/>
        <v>121.41199999999999</v>
      </c>
      <c r="L237" s="15">
        <f t="shared" si="34"/>
        <v>1092.7079999999999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6">
        <v>0</v>
      </c>
      <c r="W237" s="15">
        <v>0</v>
      </c>
      <c r="X237" s="15">
        <v>0</v>
      </c>
      <c r="Y237" s="15">
        <v>54.64</v>
      </c>
      <c r="Z237" s="15">
        <v>218.54</v>
      </c>
      <c r="AA237" s="15">
        <v>218.54</v>
      </c>
      <c r="AB237" s="15">
        <v>0</v>
      </c>
      <c r="AC237" s="15">
        <v>218.54</v>
      </c>
      <c r="AD237" s="15">
        <v>218.54</v>
      </c>
      <c r="AE237" s="15">
        <v>163.91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/>
      <c r="AM237" s="15">
        <f t="shared" si="31"/>
        <v>1092.71</v>
      </c>
      <c r="AN237" s="15">
        <f t="shared" si="27"/>
        <v>121.40999999999985</v>
      </c>
      <c r="AO237" s="57" t="s">
        <v>1591</v>
      </c>
      <c r="AP237" s="59" t="s">
        <v>294</v>
      </c>
      <c r="AR237" s="61">
        <f t="shared" si="32"/>
        <v>-2.00000000018008E-3</v>
      </c>
    </row>
    <row r="238" spans="1:44" s="60" customFormat="1" ht="50.1" customHeight="1">
      <c r="A238" s="137" t="s">
        <v>295</v>
      </c>
      <c r="B238" s="14" t="s">
        <v>255</v>
      </c>
      <c r="C238" s="14" t="s">
        <v>126</v>
      </c>
      <c r="D238" s="14" t="s">
        <v>127</v>
      </c>
      <c r="E238" s="14" t="s">
        <v>296</v>
      </c>
      <c r="F238" s="56" t="s">
        <v>261</v>
      </c>
      <c r="G238" s="56" t="s">
        <v>1103</v>
      </c>
      <c r="H238" s="14" t="s">
        <v>102</v>
      </c>
      <c r="I238" s="127">
        <v>40452</v>
      </c>
      <c r="J238" s="15">
        <v>1214.1199999999999</v>
      </c>
      <c r="K238" s="15">
        <f t="shared" si="33"/>
        <v>121.41199999999999</v>
      </c>
      <c r="L238" s="15">
        <f t="shared" si="34"/>
        <v>1092.7079999999999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6">
        <v>0</v>
      </c>
      <c r="W238" s="15">
        <v>0</v>
      </c>
      <c r="X238" s="15">
        <v>0</v>
      </c>
      <c r="Y238" s="15">
        <v>54.64</v>
      </c>
      <c r="Z238" s="15">
        <v>218.54</v>
      </c>
      <c r="AA238" s="15">
        <v>218.54</v>
      </c>
      <c r="AB238" s="15">
        <v>0</v>
      </c>
      <c r="AC238" s="15">
        <v>218.54</v>
      </c>
      <c r="AD238" s="15">
        <v>218.54</v>
      </c>
      <c r="AE238" s="15">
        <v>163.91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/>
      <c r="AM238" s="15">
        <f t="shared" si="31"/>
        <v>1092.71</v>
      </c>
      <c r="AN238" s="15">
        <f t="shared" ref="AN238:AN301" si="35">J238-AM238</f>
        <v>121.40999999999985</v>
      </c>
      <c r="AO238" s="57" t="s">
        <v>1327</v>
      </c>
      <c r="AP238" s="59" t="s">
        <v>198</v>
      </c>
      <c r="AR238" s="61">
        <f t="shared" si="32"/>
        <v>-2.00000000018008E-3</v>
      </c>
    </row>
    <row r="239" spans="1:44" s="60" customFormat="1" ht="50.1" customHeight="1">
      <c r="A239" s="137" t="s">
        <v>297</v>
      </c>
      <c r="B239" s="14" t="s">
        <v>255</v>
      </c>
      <c r="C239" s="14" t="s">
        <v>126</v>
      </c>
      <c r="D239" s="14" t="s">
        <v>127</v>
      </c>
      <c r="E239" s="14" t="s">
        <v>298</v>
      </c>
      <c r="F239" s="56" t="s">
        <v>261</v>
      </c>
      <c r="G239" s="56" t="s">
        <v>1103</v>
      </c>
      <c r="H239" s="14" t="s">
        <v>102</v>
      </c>
      <c r="I239" s="127">
        <v>40452</v>
      </c>
      <c r="J239" s="15">
        <v>1214.1199999999999</v>
      </c>
      <c r="K239" s="15">
        <f t="shared" si="33"/>
        <v>121.41199999999999</v>
      </c>
      <c r="L239" s="15">
        <f t="shared" si="34"/>
        <v>1092.7079999999999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6">
        <v>0</v>
      </c>
      <c r="W239" s="15">
        <v>0</v>
      </c>
      <c r="X239" s="15">
        <v>0</v>
      </c>
      <c r="Y239" s="15">
        <v>54.64</v>
      </c>
      <c r="Z239" s="15">
        <v>218.54</v>
      </c>
      <c r="AA239" s="15">
        <v>218.54</v>
      </c>
      <c r="AB239" s="15">
        <v>0</v>
      </c>
      <c r="AC239" s="15">
        <v>218.54</v>
      </c>
      <c r="AD239" s="15">
        <v>218.54</v>
      </c>
      <c r="AE239" s="15">
        <v>163.91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/>
      <c r="AM239" s="15">
        <f t="shared" si="31"/>
        <v>1092.71</v>
      </c>
      <c r="AN239" s="15">
        <f t="shared" si="35"/>
        <v>121.40999999999985</v>
      </c>
      <c r="AO239" s="57" t="s">
        <v>1627</v>
      </c>
      <c r="AP239" s="59" t="s">
        <v>299</v>
      </c>
      <c r="AR239" s="61">
        <f t="shared" si="32"/>
        <v>-2.00000000018008E-3</v>
      </c>
    </row>
    <row r="240" spans="1:44" s="60" customFormat="1" ht="50.1" customHeight="1">
      <c r="A240" s="137" t="s">
        <v>300</v>
      </c>
      <c r="B240" s="14" t="s">
        <v>255</v>
      </c>
      <c r="C240" s="14" t="s">
        <v>126</v>
      </c>
      <c r="D240" s="14" t="s">
        <v>127</v>
      </c>
      <c r="E240" s="14" t="s">
        <v>301</v>
      </c>
      <c r="F240" s="56" t="s">
        <v>261</v>
      </c>
      <c r="G240" s="56" t="s">
        <v>1103</v>
      </c>
      <c r="H240" s="14" t="s">
        <v>102</v>
      </c>
      <c r="I240" s="127">
        <v>40452</v>
      </c>
      <c r="J240" s="15">
        <v>1214.1199999999999</v>
      </c>
      <c r="K240" s="15">
        <f t="shared" si="33"/>
        <v>121.41199999999999</v>
      </c>
      <c r="L240" s="15">
        <f t="shared" si="34"/>
        <v>1092.7079999999999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6">
        <v>0</v>
      </c>
      <c r="W240" s="15">
        <v>0</v>
      </c>
      <c r="X240" s="15">
        <v>0</v>
      </c>
      <c r="Y240" s="15">
        <v>54.64</v>
      </c>
      <c r="Z240" s="15">
        <v>218.54</v>
      </c>
      <c r="AA240" s="15">
        <v>218.54</v>
      </c>
      <c r="AB240" s="15">
        <v>0</v>
      </c>
      <c r="AC240" s="15">
        <v>218.54</v>
      </c>
      <c r="AD240" s="15">
        <v>218.54</v>
      </c>
      <c r="AE240" s="15">
        <v>163.91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/>
      <c r="AM240" s="15">
        <f t="shared" si="31"/>
        <v>1092.71</v>
      </c>
      <c r="AN240" s="15">
        <f t="shared" si="35"/>
        <v>121.40999999999985</v>
      </c>
      <c r="AO240" s="57" t="s">
        <v>1589</v>
      </c>
      <c r="AP240" s="59" t="s">
        <v>1590</v>
      </c>
      <c r="AR240" s="61">
        <f t="shared" si="32"/>
        <v>-2.00000000018008E-3</v>
      </c>
    </row>
    <row r="241" spans="1:44" s="60" customFormat="1" ht="50.1" customHeight="1">
      <c r="A241" s="137" t="s">
        <v>302</v>
      </c>
      <c r="B241" s="14" t="s">
        <v>255</v>
      </c>
      <c r="C241" s="14" t="s">
        <v>126</v>
      </c>
      <c r="D241" s="14" t="s">
        <v>127</v>
      </c>
      <c r="E241" s="14" t="s">
        <v>303</v>
      </c>
      <c r="F241" s="56" t="s">
        <v>261</v>
      </c>
      <c r="G241" s="56" t="s">
        <v>1103</v>
      </c>
      <c r="H241" s="14" t="s">
        <v>102</v>
      </c>
      <c r="I241" s="127">
        <v>40452</v>
      </c>
      <c r="J241" s="15">
        <v>1214.1199999999999</v>
      </c>
      <c r="K241" s="15">
        <f t="shared" si="33"/>
        <v>121.41199999999999</v>
      </c>
      <c r="L241" s="15">
        <f t="shared" si="34"/>
        <v>1092.7079999999999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6">
        <v>0</v>
      </c>
      <c r="W241" s="15">
        <v>0</v>
      </c>
      <c r="X241" s="15">
        <v>0</v>
      </c>
      <c r="Y241" s="15">
        <v>54.64</v>
      </c>
      <c r="Z241" s="15">
        <v>218.54</v>
      </c>
      <c r="AA241" s="15">
        <v>218.54</v>
      </c>
      <c r="AB241" s="15">
        <v>0</v>
      </c>
      <c r="AC241" s="15">
        <v>218.54</v>
      </c>
      <c r="AD241" s="15">
        <v>218.54</v>
      </c>
      <c r="AE241" s="15">
        <v>163.91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/>
      <c r="AM241" s="15">
        <f t="shared" si="31"/>
        <v>1092.71</v>
      </c>
      <c r="AN241" s="15">
        <f t="shared" si="35"/>
        <v>121.40999999999985</v>
      </c>
      <c r="AO241" s="57" t="s">
        <v>1628</v>
      </c>
      <c r="AP241" s="59" t="s">
        <v>304</v>
      </c>
      <c r="AR241" s="61">
        <f t="shared" si="32"/>
        <v>-2.00000000018008E-3</v>
      </c>
    </row>
    <row r="242" spans="1:44" s="60" customFormat="1" ht="50.1" customHeight="1">
      <c r="A242" s="137" t="s">
        <v>305</v>
      </c>
      <c r="B242" s="14" t="s">
        <v>255</v>
      </c>
      <c r="C242" s="14" t="s">
        <v>126</v>
      </c>
      <c r="D242" s="14" t="s">
        <v>127</v>
      </c>
      <c r="E242" s="14" t="s">
        <v>306</v>
      </c>
      <c r="F242" s="56" t="s">
        <v>261</v>
      </c>
      <c r="G242" s="56" t="s">
        <v>1103</v>
      </c>
      <c r="H242" s="14" t="s">
        <v>102</v>
      </c>
      <c r="I242" s="127">
        <v>40452</v>
      </c>
      <c r="J242" s="15">
        <v>1319.99</v>
      </c>
      <c r="K242" s="15">
        <f t="shared" si="33"/>
        <v>131.999</v>
      </c>
      <c r="L242" s="15">
        <f t="shared" si="34"/>
        <v>1187.991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6">
        <v>0</v>
      </c>
      <c r="W242" s="15">
        <v>0</v>
      </c>
      <c r="X242" s="15">
        <v>0</v>
      </c>
      <c r="Y242" s="15">
        <v>59.4</v>
      </c>
      <c r="Z242" s="15">
        <v>237.6</v>
      </c>
      <c r="AA242" s="15">
        <v>237.6</v>
      </c>
      <c r="AB242" s="15">
        <v>0</v>
      </c>
      <c r="AC242" s="15">
        <v>237.6</v>
      </c>
      <c r="AD242" s="15">
        <v>237.6</v>
      </c>
      <c r="AE242" s="15">
        <v>178.19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/>
      <c r="AM242" s="15">
        <f t="shared" si="31"/>
        <v>1187.99</v>
      </c>
      <c r="AN242" s="15">
        <f t="shared" si="35"/>
        <v>132</v>
      </c>
      <c r="AO242" s="57" t="s">
        <v>1331</v>
      </c>
      <c r="AP242" s="59" t="s">
        <v>1277</v>
      </c>
      <c r="AR242" s="61">
        <f t="shared" si="32"/>
        <v>9.9999999997635314E-4</v>
      </c>
    </row>
    <row r="243" spans="1:44" s="60" customFormat="1" ht="50.1" customHeight="1">
      <c r="A243" s="137" t="s">
        <v>307</v>
      </c>
      <c r="B243" s="14" t="s">
        <v>255</v>
      </c>
      <c r="C243" s="14" t="s">
        <v>126</v>
      </c>
      <c r="D243" s="14" t="s">
        <v>127</v>
      </c>
      <c r="E243" s="14" t="s">
        <v>308</v>
      </c>
      <c r="F243" s="56" t="s">
        <v>261</v>
      </c>
      <c r="G243" s="56" t="s">
        <v>1103</v>
      </c>
      <c r="H243" s="14" t="s">
        <v>102</v>
      </c>
      <c r="I243" s="127">
        <v>40452</v>
      </c>
      <c r="J243" s="15">
        <v>1319.99</v>
      </c>
      <c r="K243" s="15">
        <f t="shared" si="33"/>
        <v>131.999</v>
      </c>
      <c r="L243" s="15">
        <f t="shared" si="34"/>
        <v>1187.991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6">
        <v>0</v>
      </c>
      <c r="W243" s="15">
        <v>0</v>
      </c>
      <c r="X243" s="15">
        <v>0</v>
      </c>
      <c r="Y243" s="15">
        <v>59.4</v>
      </c>
      <c r="Z243" s="15">
        <v>237.6</v>
      </c>
      <c r="AA243" s="15">
        <v>237.6</v>
      </c>
      <c r="AB243" s="15">
        <v>0</v>
      </c>
      <c r="AC243" s="15">
        <v>237.6</v>
      </c>
      <c r="AD243" s="15">
        <v>237.6</v>
      </c>
      <c r="AE243" s="15">
        <v>178.19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/>
      <c r="AM243" s="15">
        <f t="shared" si="31"/>
        <v>1187.99</v>
      </c>
      <c r="AN243" s="15">
        <f t="shared" si="35"/>
        <v>132</v>
      </c>
      <c r="AO243" s="57" t="s">
        <v>1624</v>
      </c>
      <c r="AP243" s="59" t="s">
        <v>1313</v>
      </c>
      <c r="AR243" s="61">
        <f t="shared" si="32"/>
        <v>9.9999999997635314E-4</v>
      </c>
    </row>
    <row r="244" spans="1:44" s="60" customFormat="1" ht="50.1" customHeight="1">
      <c r="A244" s="137" t="s">
        <v>309</v>
      </c>
      <c r="B244" s="14" t="s">
        <v>255</v>
      </c>
      <c r="C244" s="14" t="s">
        <v>126</v>
      </c>
      <c r="D244" s="14" t="s">
        <v>127</v>
      </c>
      <c r="E244" s="14" t="s">
        <v>310</v>
      </c>
      <c r="F244" s="56" t="s">
        <v>261</v>
      </c>
      <c r="G244" s="56" t="s">
        <v>1103</v>
      </c>
      <c r="H244" s="14" t="s">
        <v>102</v>
      </c>
      <c r="I244" s="127">
        <v>40452</v>
      </c>
      <c r="J244" s="15">
        <v>1319.99</v>
      </c>
      <c r="K244" s="15">
        <f t="shared" si="33"/>
        <v>131.999</v>
      </c>
      <c r="L244" s="15">
        <f t="shared" si="34"/>
        <v>1187.991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6">
        <v>0</v>
      </c>
      <c r="W244" s="15">
        <v>0</v>
      </c>
      <c r="X244" s="15">
        <v>0</v>
      </c>
      <c r="Y244" s="15">
        <v>59.4</v>
      </c>
      <c r="Z244" s="15">
        <v>237.6</v>
      </c>
      <c r="AA244" s="15">
        <v>237.6</v>
      </c>
      <c r="AB244" s="15">
        <v>0</v>
      </c>
      <c r="AC244" s="15">
        <v>237.6</v>
      </c>
      <c r="AD244" s="15">
        <v>237.6</v>
      </c>
      <c r="AE244" s="15">
        <v>178.19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/>
      <c r="AM244" s="15">
        <f t="shared" si="31"/>
        <v>1187.99</v>
      </c>
      <c r="AN244" s="15">
        <f t="shared" si="35"/>
        <v>132</v>
      </c>
      <c r="AO244" s="57" t="s">
        <v>1342</v>
      </c>
      <c r="AP244" s="59" t="s">
        <v>1361</v>
      </c>
      <c r="AR244" s="61">
        <f t="shared" si="32"/>
        <v>9.9999999997635314E-4</v>
      </c>
    </row>
    <row r="245" spans="1:44" s="60" customFormat="1" ht="50.1" customHeight="1">
      <c r="A245" s="137" t="s">
        <v>311</v>
      </c>
      <c r="B245" s="14" t="s">
        <v>255</v>
      </c>
      <c r="C245" s="14" t="s">
        <v>126</v>
      </c>
      <c r="D245" s="14" t="s">
        <v>127</v>
      </c>
      <c r="E245" s="14" t="s">
        <v>312</v>
      </c>
      <c r="F245" s="56" t="s">
        <v>261</v>
      </c>
      <c r="G245" s="56" t="s">
        <v>1103</v>
      </c>
      <c r="H245" s="14" t="s">
        <v>102</v>
      </c>
      <c r="I245" s="127">
        <v>40452</v>
      </c>
      <c r="J245" s="15">
        <v>1319.99</v>
      </c>
      <c r="K245" s="15">
        <f t="shared" si="33"/>
        <v>131.999</v>
      </c>
      <c r="L245" s="15">
        <f t="shared" si="34"/>
        <v>1187.991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6">
        <v>0</v>
      </c>
      <c r="W245" s="15">
        <v>0</v>
      </c>
      <c r="X245" s="15">
        <v>0</v>
      </c>
      <c r="Y245" s="15">
        <v>59.4</v>
      </c>
      <c r="Z245" s="15">
        <v>237.6</v>
      </c>
      <c r="AA245" s="15">
        <v>237.6</v>
      </c>
      <c r="AB245" s="15">
        <v>0</v>
      </c>
      <c r="AC245" s="15">
        <v>237.6</v>
      </c>
      <c r="AD245" s="15">
        <v>237.6</v>
      </c>
      <c r="AE245" s="15">
        <v>178.19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/>
      <c r="AM245" s="15">
        <f t="shared" si="31"/>
        <v>1187.99</v>
      </c>
      <c r="AN245" s="15">
        <f t="shared" si="35"/>
        <v>132</v>
      </c>
      <c r="AO245" s="57" t="s">
        <v>1510</v>
      </c>
      <c r="AP245" s="59" t="s">
        <v>1099</v>
      </c>
      <c r="AR245" s="61">
        <f t="shared" si="32"/>
        <v>9.9999999997635314E-4</v>
      </c>
    </row>
    <row r="246" spans="1:44" s="60" customFormat="1" ht="50.1" customHeight="1">
      <c r="A246" s="137" t="s">
        <v>313</v>
      </c>
      <c r="B246" s="14" t="s">
        <v>255</v>
      </c>
      <c r="C246" s="14" t="s">
        <v>126</v>
      </c>
      <c r="D246" s="14" t="s">
        <v>127</v>
      </c>
      <c r="E246" s="14" t="s">
        <v>314</v>
      </c>
      <c r="F246" s="56" t="s">
        <v>261</v>
      </c>
      <c r="G246" s="56" t="s">
        <v>1103</v>
      </c>
      <c r="H246" s="14" t="s">
        <v>102</v>
      </c>
      <c r="I246" s="127">
        <v>40452</v>
      </c>
      <c r="J246" s="15">
        <v>1319.99</v>
      </c>
      <c r="K246" s="15">
        <f t="shared" si="33"/>
        <v>131.999</v>
      </c>
      <c r="L246" s="15">
        <f t="shared" si="34"/>
        <v>1187.991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6">
        <v>0</v>
      </c>
      <c r="W246" s="15">
        <v>0</v>
      </c>
      <c r="X246" s="15">
        <v>0</v>
      </c>
      <c r="Y246" s="15">
        <v>59.4</v>
      </c>
      <c r="Z246" s="15">
        <v>237.6</v>
      </c>
      <c r="AA246" s="15">
        <v>237.6</v>
      </c>
      <c r="AB246" s="15">
        <v>0</v>
      </c>
      <c r="AC246" s="15">
        <v>237.6</v>
      </c>
      <c r="AD246" s="15">
        <v>237.6</v>
      </c>
      <c r="AE246" s="15">
        <v>178.19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/>
      <c r="AM246" s="15">
        <f t="shared" si="31"/>
        <v>1187.99</v>
      </c>
      <c r="AN246" s="15">
        <f t="shared" si="35"/>
        <v>132</v>
      </c>
      <c r="AO246" s="57" t="s">
        <v>1278</v>
      </c>
      <c r="AP246" s="59" t="s">
        <v>359</v>
      </c>
      <c r="AR246" s="61">
        <f t="shared" si="32"/>
        <v>9.9999999997635314E-4</v>
      </c>
    </row>
    <row r="247" spans="1:44" s="60" customFormat="1" ht="50.1" customHeight="1">
      <c r="A247" s="137" t="s">
        <v>315</v>
      </c>
      <c r="B247" s="14" t="s">
        <v>255</v>
      </c>
      <c r="C247" s="14" t="s">
        <v>126</v>
      </c>
      <c r="D247" s="14" t="s">
        <v>127</v>
      </c>
      <c r="E247" s="14" t="s">
        <v>316</v>
      </c>
      <c r="F247" s="56" t="s">
        <v>261</v>
      </c>
      <c r="G247" s="56" t="s">
        <v>1103</v>
      </c>
      <c r="H247" s="14" t="s">
        <v>102</v>
      </c>
      <c r="I247" s="127">
        <v>40452</v>
      </c>
      <c r="J247" s="15">
        <v>1319.99</v>
      </c>
      <c r="K247" s="15">
        <f t="shared" si="33"/>
        <v>131.999</v>
      </c>
      <c r="L247" s="15">
        <f t="shared" si="34"/>
        <v>1187.991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6">
        <v>0</v>
      </c>
      <c r="W247" s="15">
        <v>0</v>
      </c>
      <c r="X247" s="15">
        <v>0</v>
      </c>
      <c r="Y247" s="15">
        <v>59.4</v>
      </c>
      <c r="Z247" s="15">
        <v>237.6</v>
      </c>
      <c r="AA247" s="15">
        <v>237.6</v>
      </c>
      <c r="AB247" s="15">
        <v>0</v>
      </c>
      <c r="AC247" s="15">
        <v>237.6</v>
      </c>
      <c r="AD247" s="15">
        <v>237.6</v>
      </c>
      <c r="AE247" s="15">
        <v>178.19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/>
      <c r="AM247" s="15">
        <f t="shared" si="31"/>
        <v>1187.99</v>
      </c>
      <c r="AN247" s="15">
        <f t="shared" si="35"/>
        <v>132</v>
      </c>
      <c r="AO247" s="57" t="s">
        <v>119</v>
      </c>
      <c r="AP247" s="59" t="s">
        <v>206</v>
      </c>
      <c r="AR247" s="61">
        <f t="shared" si="32"/>
        <v>9.9999999997635314E-4</v>
      </c>
    </row>
    <row r="248" spans="1:44" s="60" customFormat="1" ht="50.1" customHeight="1">
      <c r="A248" s="137" t="s">
        <v>317</v>
      </c>
      <c r="B248" s="14" t="s">
        <v>255</v>
      </c>
      <c r="C248" s="14" t="s">
        <v>126</v>
      </c>
      <c r="D248" s="14" t="s">
        <v>127</v>
      </c>
      <c r="E248" s="14" t="s">
        <v>318</v>
      </c>
      <c r="F248" s="56" t="s">
        <v>261</v>
      </c>
      <c r="G248" s="56" t="s">
        <v>1103</v>
      </c>
      <c r="H248" s="14" t="s">
        <v>102</v>
      </c>
      <c r="I248" s="127">
        <v>40452</v>
      </c>
      <c r="J248" s="15">
        <v>1319.99</v>
      </c>
      <c r="K248" s="15">
        <f t="shared" si="33"/>
        <v>131.999</v>
      </c>
      <c r="L248" s="15">
        <f t="shared" si="34"/>
        <v>1187.991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6">
        <v>0</v>
      </c>
      <c r="W248" s="15">
        <v>0</v>
      </c>
      <c r="X248" s="15">
        <v>0</v>
      </c>
      <c r="Y248" s="15">
        <v>59.4</v>
      </c>
      <c r="Z248" s="15">
        <v>237.6</v>
      </c>
      <c r="AA248" s="15">
        <v>237.6</v>
      </c>
      <c r="AB248" s="15">
        <v>0</v>
      </c>
      <c r="AC248" s="15">
        <v>237.6</v>
      </c>
      <c r="AD248" s="15">
        <v>237.6</v>
      </c>
      <c r="AE248" s="15">
        <v>178.19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/>
      <c r="AM248" s="15">
        <f t="shared" si="31"/>
        <v>1187.99</v>
      </c>
      <c r="AN248" s="15">
        <f t="shared" si="35"/>
        <v>132</v>
      </c>
      <c r="AO248" s="57" t="s">
        <v>1623</v>
      </c>
      <c r="AP248" s="59" t="s">
        <v>319</v>
      </c>
      <c r="AR248" s="61">
        <f t="shared" si="32"/>
        <v>9.9999999997635314E-4</v>
      </c>
    </row>
    <row r="249" spans="1:44" s="60" customFormat="1" ht="50.1" customHeight="1">
      <c r="A249" s="137" t="s">
        <v>320</v>
      </c>
      <c r="B249" s="14" t="s">
        <v>255</v>
      </c>
      <c r="C249" s="14" t="s">
        <v>126</v>
      </c>
      <c r="D249" s="14" t="s">
        <v>127</v>
      </c>
      <c r="E249" s="14" t="s">
        <v>321</v>
      </c>
      <c r="F249" s="56" t="s">
        <v>261</v>
      </c>
      <c r="G249" s="56" t="s">
        <v>1103</v>
      </c>
      <c r="H249" s="14" t="s">
        <v>102</v>
      </c>
      <c r="I249" s="127">
        <v>40452</v>
      </c>
      <c r="J249" s="15">
        <v>1319.99</v>
      </c>
      <c r="K249" s="15">
        <f t="shared" si="33"/>
        <v>131.999</v>
      </c>
      <c r="L249" s="15">
        <f t="shared" si="34"/>
        <v>1187.991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6">
        <v>0</v>
      </c>
      <c r="W249" s="15">
        <v>0</v>
      </c>
      <c r="X249" s="15">
        <v>0</v>
      </c>
      <c r="Y249" s="15">
        <v>59.4</v>
      </c>
      <c r="Z249" s="15">
        <v>237.6</v>
      </c>
      <c r="AA249" s="15">
        <v>237.6</v>
      </c>
      <c r="AB249" s="15">
        <v>0</v>
      </c>
      <c r="AC249" s="15">
        <v>237.6</v>
      </c>
      <c r="AD249" s="15">
        <v>237.6</v>
      </c>
      <c r="AE249" s="15">
        <v>178.19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/>
      <c r="AM249" s="15">
        <f t="shared" si="31"/>
        <v>1187.99</v>
      </c>
      <c r="AN249" s="15">
        <f t="shared" si="35"/>
        <v>132</v>
      </c>
      <c r="AO249" s="57" t="s">
        <v>1781</v>
      </c>
      <c r="AP249" s="59" t="s">
        <v>335</v>
      </c>
      <c r="AR249" s="61">
        <f t="shared" si="32"/>
        <v>9.9999999997635314E-4</v>
      </c>
    </row>
    <row r="250" spans="1:44" s="60" customFormat="1" ht="50.1" customHeight="1">
      <c r="A250" s="137" t="s">
        <v>323</v>
      </c>
      <c r="B250" s="14" t="s">
        <v>255</v>
      </c>
      <c r="C250" s="14" t="s">
        <v>126</v>
      </c>
      <c r="D250" s="14" t="s">
        <v>127</v>
      </c>
      <c r="E250" s="14" t="s">
        <v>324</v>
      </c>
      <c r="F250" s="56" t="s">
        <v>261</v>
      </c>
      <c r="G250" s="56" t="s">
        <v>1103</v>
      </c>
      <c r="H250" s="14" t="s">
        <v>102</v>
      </c>
      <c r="I250" s="127">
        <v>40452</v>
      </c>
      <c r="J250" s="15">
        <v>1319.99</v>
      </c>
      <c r="K250" s="15">
        <f t="shared" si="33"/>
        <v>131.999</v>
      </c>
      <c r="L250" s="15">
        <f t="shared" si="34"/>
        <v>1187.991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6">
        <v>0</v>
      </c>
      <c r="W250" s="15">
        <v>0</v>
      </c>
      <c r="X250" s="15">
        <v>0</v>
      </c>
      <c r="Y250" s="15">
        <v>59.4</v>
      </c>
      <c r="Z250" s="15">
        <v>237.6</v>
      </c>
      <c r="AA250" s="15">
        <v>237.6</v>
      </c>
      <c r="AB250" s="15">
        <v>0</v>
      </c>
      <c r="AC250" s="15">
        <v>237.6</v>
      </c>
      <c r="AD250" s="15">
        <v>237.6</v>
      </c>
      <c r="AE250" s="15">
        <v>178.19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/>
      <c r="AM250" s="15">
        <f t="shared" si="31"/>
        <v>1187.99</v>
      </c>
      <c r="AN250" s="15">
        <f t="shared" si="35"/>
        <v>132</v>
      </c>
      <c r="AO250" s="57" t="s">
        <v>1536</v>
      </c>
      <c r="AP250" s="59" t="s">
        <v>1107</v>
      </c>
      <c r="AR250" s="61">
        <f t="shared" si="32"/>
        <v>9.9999999997635314E-4</v>
      </c>
    </row>
    <row r="251" spans="1:44" s="60" customFormat="1" ht="50.1" customHeight="1">
      <c r="A251" s="137" t="s">
        <v>325</v>
      </c>
      <c r="B251" s="14" t="s">
        <v>255</v>
      </c>
      <c r="C251" s="14" t="s">
        <v>326</v>
      </c>
      <c r="D251" s="14" t="s">
        <v>96</v>
      </c>
      <c r="E251" s="14" t="s">
        <v>327</v>
      </c>
      <c r="F251" s="56" t="s">
        <v>328</v>
      </c>
      <c r="G251" s="56" t="s">
        <v>1103</v>
      </c>
      <c r="H251" s="14" t="s">
        <v>102</v>
      </c>
      <c r="I251" s="127">
        <v>40634</v>
      </c>
      <c r="J251" s="15">
        <v>999.23</v>
      </c>
      <c r="K251" s="15">
        <f t="shared" si="33"/>
        <v>99.923000000000002</v>
      </c>
      <c r="L251" s="15">
        <f t="shared" si="34"/>
        <v>899.30700000000002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6">
        <v>0</v>
      </c>
      <c r="W251" s="15">
        <v>0</v>
      </c>
      <c r="X251" s="15">
        <v>0</v>
      </c>
      <c r="Y251" s="15">
        <v>0</v>
      </c>
      <c r="Z251" s="15">
        <v>119.91</v>
      </c>
      <c r="AA251" s="15">
        <v>179.86</v>
      </c>
      <c r="AB251" s="15">
        <v>0</v>
      </c>
      <c r="AC251" s="15">
        <v>179.86</v>
      </c>
      <c r="AD251" s="15">
        <v>179.86</v>
      </c>
      <c r="AE251" s="15">
        <v>179.86</v>
      </c>
      <c r="AF251" s="15">
        <v>0</v>
      </c>
      <c r="AG251" s="15">
        <v>59.96</v>
      </c>
      <c r="AH251" s="15">
        <v>0</v>
      </c>
      <c r="AI251" s="15">
        <v>0</v>
      </c>
      <c r="AJ251" s="15">
        <v>0</v>
      </c>
      <c r="AK251" s="15">
        <v>0</v>
      </c>
      <c r="AL251" s="15"/>
      <c r="AM251" s="15">
        <f t="shared" ref="AM251:AM264" si="36">SUM(M251:AK251)</f>
        <v>899.31000000000006</v>
      </c>
      <c r="AN251" s="15">
        <f t="shared" si="35"/>
        <v>99.919999999999959</v>
      </c>
      <c r="AO251" s="57" t="s">
        <v>1290</v>
      </c>
      <c r="AP251" s="59" t="s">
        <v>510</v>
      </c>
      <c r="AR251" s="61">
        <f t="shared" si="32"/>
        <v>-3.0000000000427463E-3</v>
      </c>
    </row>
    <row r="252" spans="1:44" s="60" customFormat="1" ht="50.1" customHeight="1">
      <c r="A252" s="137" t="s">
        <v>329</v>
      </c>
      <c r="B252" s="14" t="s">
        <v>255</v>
      </c>
      <c r="C252" s="14" t="s">
        <v>326</v>
      </c>
      <c r="D252" s="14" t="s">
        <v>96</v>
      </c>
      <c r="E252" s="14" t="s">
        <v>330</v>
      </c>
      <c r="F252" s="56" t="s">
        <v>328</v>
      </c>
      <c r="G252" s="56" t="s">
        <v>1103</v>
      </c>
      <c r="H252" s="14" t="s">
        <v>102</v>
      </c>
      <c r="I252" s="127">
        <v>40634</v>
      </c>
      <c r="J252" s="15">
        <v>999.23</v>
      </c>
      <c r="K252" s="15">
        <f t="shared" si="33"/>
        <v>99.923000000000002</v>
      </c>
      <c r="L252" s="15">
        <f t="shared" si="34"/>
        <v>899.30700000000002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6">
        <v>0</v>
      </c>
      <c r="W252" s="15">
        <v>0</v>
      </c>
      <c r="X252" s="15">
        <v>0</v>
      </c>
      <c r="Y252" s="15">
        <v>0</v>
      </c>
      <c r="Z252" s="15">
        <v>119.91</v>
      </c>
      <c r="AA252" s="15">
        <v>179.86</v>
      </c>
      <c r="AB252" s="15">
        <v>0</v>
      </c>
      <c r="AC252" s="15">
        <v>179.86</v>
      </c>
      <c r="AD252" s="15">
        <v>179.86</v>
      </c>
      <c r="AE252" s="15">
        <v>179.86</v>
      </c>
      <c r="AF252" s="15">
        <v>0</v>
      </c>
      <c r="AG252" s="15">
        <v>59.96</v>
      </c>
      <c r="AH252" s="15">
        <v>0</v>
      </c>
      <c r="AI252" s="15">
        <v>0</v>
      </c>
      <c r="AJ252" s="15">
        <v>0</v>
      </c>
      <c r="AK252" s="15">
        <v>0</v>
      </c>
      <c r="AL252" s="15"/>
      <c r="AM252" s="15">
        <f t="shared" si="36"/>
        <v>899.31000000000006</v>
      </c>
      <c r="AN252" s="15">
        <f t="shared" si="35"/>
        <v>99.919999999999959</v>
      </c>
      <c r="AO252" s="57" t="s">
        <v>1300</v>
      </c>
      <c r="AP252" s="59" t="s">
        <v>129</v>
      </c>
      <c r="AR252" s="61">
        <f t="shared" si="32"/>
        <v>-3.0000000000427463E-3</v>
      </c>
    </row>
    <row r="253" spans="1:44" s="60" customFormat="1" ht="50.1" customHeight="1">
      <c r="A253" s="137" t="s">
        <v>331</v>
      </c>
      <c r="B253" s="14" t="s">
        <v>255</v>
      </c>
      <c r="C253" s="14" t="s">
        <v>326</v>
      </c>
      <c r="D253" s="14" t="s">
        <v>96</v>
      </c>
      <c r="E253" s="14" t="s">
        <v>332</v>
      </c>
      <c r="F253" s="56" t="s">
        <v>328</v>
      </c>
      <c r="G253" s="56" t="s">
        <v>1103</v>
      </c>
      <c r="H253" s="14" t="s">
        <v>102</v>
      </c>
      <c r="I253" s="127">
        <v>40634</v>
      </c>
      <c r="J253" s="15">
        <v>999.23</v>
      </c>
      <c r="K253" s="15">
        <f t="shared" si="33"/>
        <v>99.923000000000002</v>
      </c>
      <c r="L253" s="15">
        <f t="shared" si="34"/>
        <v>899.30700000000002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6">
        <v>0</v>
      </c>
      <c r="W253" s="15">
        <v>0</v>
      </c>
      <c r="X253" s="15">
        <v>0</v>
      </c>
      <c r="Y253" s="15">
        <v>0</v>
      </c>
      <c r="Z253" s="15">
        <v>119.91</v>
      </c>
      <c r="AA253" s="15">
        <v>179.86</v>
      </c>
      <c r="AB253" s="15">
        <v>0</v>
      </c>
      <c r="AC253" s="15">
        <v>179.86</v>
      </c>
      <c r="AD253" s="15">
        <v>179.86</v>
      </c>
      <c r="AE253" s="15">
        <v>179.86</v>
      </c>
      <c r="AF253" s="15">
        <v>0</v>
      </c>
      <c r="AG253" s="15">
        <v>59.96</v>
      </c>
      <c r="AH253" s="15">
        <v>0</v>
      </c>
      <c r="AI253" s="15">
        <v>0</v>
      </c>
      <c r="AJ253" s="15">
        <v>0</v>
      </c>
      <c r="AK253" s="15">
        <v>0</v>
      </c>
      <c r="AL253" s="15"/>
      <c r="AM253" s="15">
        <f t="shared" si="36"/>
        <v>899.31000000000006</v>
      </c>
      <c r="AN253" s="15">
        <f t="shared" si="35"/>
        <v>99.919999999999959</v>
      </c>
      <c r="AO253" s="57" t="s">
        <v>1116</v>
      </c>
      <c r="AP253" s="59" t="s">
        <v>1376</v>
      </c>
      <c r="AR253" s="61">
        <f t="shared" si="32"/>
        <v>-3.0000000000427463E-3</v>
      </c>
    </row>
    <row r="254" spans="1:44" s="60" customFormat="1" ht="50.1" customHeight="1">
      <c r="A254" s="137" t="s">
        <v>353</v>
      </c>
      <c r="B254" s="14" t="s">
        <v>255</v>
      </c>
      <c r="C254" s="14" t="s">
        <v>109</v>
      </c>
      <c r="D254" s="14" t="s">
        <v>96</v>
      </c>
      <c r="E254" s="14" t="s">
        <v>354</v>
      </c>
      <c r="F254" s="56" t="s">
        <v>355</v>
      </c>
      <c r="G254" s="56" t="s">
        <v>1103</v>
      </c>
      <c r="H254" s="14" t="s">
        <v>102</v>
      </c>
      <c r="I254" s="127">
        <v>40513</v>
      </c>
      <c r="J254" s="15">
        <v>1346.66</v>
      </c>
      <c r="K254" s="15">
        <f t="shared" si="33"/>
        <v>134.66600000000003</v>
      </c>
      <c r="L254" s="15">
        <f t="shared" si="34"/>
        <v>1211.9940000000001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6">
        <v>0</v>
      </c>
      <c r="W254" s="15">
        <v>0</v>
      </c>
      <c r="X254" s="15">
        <v>0</v>
      </c>
      <c r="Y254" s="15">
        <v>0</v>
      </c>
      <c r="Z254" s="15">
        <v>242.43</v>
      </c>
      <c r="AA254" s="15">
        <v>242.63</v>
      </c>
      <c r="AB254" s="15">
        <v>0</v>
      </c>
      <c r="AC254" s="15">
        <v>242.63</v>
      </c>
      <c r="AD254" s="15">
        <v>242.63</v>
      </c>
      <c r="AE254" s="15">
        <v>241.67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/>
      <c r="AM254" s="15">
        <f t="shared" si="36"/>
        <v>1211.99</v>
      </c>
      <c r="AN254" s="15">
        <f t="shared" si="35"/>
        <v>134.67000000000007</v>
      </c>
      <c r="AO254" s="57" t="s">
        <v>1770</v>
      </c>
      <c r="AP254" s="59" t="s">
        <v>1325</v>
      </c>
      <c r="AR254" s="61">
        <f t="shared" si="32"/>
        <v>4.0000000001327862E-3</v>
      </c>
    </row>
    <row r="255" spans="1:44" s="60" customFormat="1" ht="50.1" customHeight="1">
      <c r="A255" s="137" t="s">
        <v>333</v>
      </c>
      <c r="B255" s="14" t="s">
        <v>255</v>
      </c>
      <c r="C255" s="14" t="s">
        <v>326</v>
      </c>
      <c r="D255" s="14" t="s">
        <v>96</v>
      </c>
      <c r="E255" s="14" t="s">
        <v>334</v>
      </c>
      <c r="F255" s="56" t="s">
        <v>328</v>
      </c>
      <c r="G255" s="56" t="s">
        <v>1103</v>
      </c>
      <c r="H255" s="14" t="s">
        <v>102</v>
      </c>
      <c r="I255" s="127">
        <v>40634</v>
      </c>
      <c r="J255" s="15">
        <v>999.23</v>
      </c>
      <c r="K255" s="15">
        <f t="shared" si="33"/>
        <v>99.923000000000002</v>
      </c>
      <c r="L255" s="15">
        <f t="shared" si="34"/>
        <v>899.30700000000002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6">
        <v>0</v>
      </c>
      <c r="W255" s="15">
        <v>0</v>
      </c>
      <c r="X255" s="15">
        <v>0</v>
      </c>
      <c r="Y255" s="15">
        <v>0</v>
      </c>
      <c r="Z255" s="15">
        <v>119.91</v>
      </c>
      <c r="AA255" s="15">
        <v>179.86</v>
      </c>
      <c r="AB255" s="15">
        <v>0</v>
      </c>
      <c r="AC255" s="15">
        <v>179.86</v>
      </c>
      <c r="AD255" s="15">
        <v>179.86</v>
      </c>
      <c r="AE255" s="15">
        <v>179.86</v>
      </c>
      <c r="AF255" s="15">
        <v>0</v>
      </c>
      <c r="AG255" s="15">
        <v>59.96</v>
      </c>
      <c r="AH255" s="15">
        <v>0</v>
      </c>
      <c r="AI255" s="15">
        <v>0</v>
      </c>
      <c r="AJ255" s="15">
        <v>0</v>
      </c>
      <c r="AK255" s="15">
        <v>0</v>
      </c>
      <c r="AL255" s="15"/>
      <c r="AM255" s="15">
        <f t="shared" si="36"/>
        <v>899.31000000000006</v>
      </c>
      <c r="AN255" s="15">
        <f t="shared" si="35"/>
        <v>99.919999999999959</v>
      </c>
      <c r="AO255" s="57" t="s">
        <v>1316</v>
      </c>
      <c r="AP255" s="59" t="s">
        <v>335</v>
      </c>
      <c r="AR255" s="61">
        <f t="shared" si="32"/>
        <v>-3.0000000000427463E-3</v>
      </c>
    </row>
    <row r="256" spans="1:44" s="60" customFormat="1" ht="50.1" customHeight="1">
      <c r="A256" s="137" t="s">
        <v>336</v>
      </c>
      <c r="B256" s="14" t="s">
        <v>255</v>
      </c>
      <c r="C256" s="14" t="s">
        <v>326</v>
      </c>
      <c r="D256" s="14" t="s">
        <v>96</v>
      </c>
      <c r="E256" s="14" t="s">
        <v>337</v>
      </c>
      <c r="F256" s="56" t="s">
        <v>328</v>
      </c>
      <c r="G256" s="56" t="s">
        <v>1103</v>
      </c>
      <c r="H256" s="14" t="s">
        <v>102</v>
      </c>
      <c r="I256" s="127">
        <v>40634</v>
      </c>
      <c r="J256" s="15">
        <v>999.23</v>
      </c>
      <c r="K256" s="15">
        <f t="shared" si="33"/>
        <v>99.923000000000002</v>
      </c>
      <c r="L256" s="15">
        <f t="shared" si="34"/>
        <v>899.30700000000002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6">
        <v>0</v>
      </c>
      <c r="W256" s="15">
        <v>0</v>
      </c>
      <c r="X256" s="15">
        <v>0</v>
      </c>
      <c r="Y256" s="15">
        <v>0</v>
      </c>
      <c r="Z256" s="15">
        <v>119.91</v>
      </c>
      <c r="AA256" s="15">
        <v>179.86</v>
      </c>
      <c r="AB256" s="15">
        <v>0</v>
      </c>
      <c r="AC256" s="15">
        <v>179.86</v>
      </c>
      <c r="AD256" s="15">
        <v>179.86</v>
      </c>
      <c r="AE256" s="15">
        <v>179.86</v>
      </c>
      <c r="AF256" s="15">
        <v>0</v>
      </c>
      <c r="AG256" s="15">
        <v>59.96</v>
      </c>
      <c r="AH256" s="15">
        <v>0</v>
      </c>
      <c r="AI256" s="15">
        <v>0</v>
      </c>
      <c r="AJ256" s="15">
        <v>0</v>
      </c>
      <c r="AK256" s="15">
        <v>0</v>
      </c>
      <c r="AL256" s="15"/>
      <c r="AM256" s="15">
        <f t="shared" si="36"/>
        <v>899.31000000000006</v>
      </c>
      <c r="AN256" s="15">
        <f t="shared" si="35"/>
        <v>99.919999999999959</v>
      </c>
      <c r="AO256" s="57" t="s">
        <v>1290</v>
      </c>
      <c r="AP256" s="59" t="s">
        <v>510</v>
      </c>
      <c r="AR256" s="61">
        <f t="shared" si="32"/>
        <v>-3.0000000000427463E-3</v>
      </c>
    </row>
    <row r="257" spans="1:44" s="60" customFormat="1" ht="50.1" customHeight="1">
      <c r="A257" s="137" t="s">
        <v>338</v>
      </c>
      <c r="B257" s="14" t="s">
        <v>255</v>
      </c>
      <c r="C257" s="14" t="s">
        <v>326</v>
      </c>
      <c r="D257" s="14" t="s">
        <v>96</v>
      </c>
      <c r="E257" s="14" t="s">
        <v>339</v>
      </c>
      <c r="F257" s="56" t="s">
        <v>328</v>
      </c>
      <c r="G257" s="56" t="s">
        <v>1103</v>
      </c>
      <c r="H257" s="14" t="s">
        <v>102</v>
      </c>
      <c r="I257" s="127">
        <v>40634</v>
      </c>
      <c r="J257" s="15">
        <v>999.23</v>
      </c>
      <c r="K257" s="15">
        <f t="shared" si="33"/>
        <v>99.923000000000002</v>
      </c>
      <c r="L257" s="15">
        <f t="shared" si="34"/>
        <v>899.30700000000002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6">
        <v>0</v>
      </c>
      <c r="W257" s="15">
        <v>0</v>
      </c>
      <c r="X257" s="15">
        <v>0</v>
      </c>
      <c r="Y257" s="15">
        <v>0</v>
      </c>
      <c r="Z257" s="15">
        <v>119.91</v>
      </c>
      <c r="AA257" s="15">
        <v>179.86</v>
      </c>
      <c r="AB257" s="15">
        <v>0</v>
      </c>
      <c r="AC257" s="15">
        <v>179.86</v>
      </c>
      <c r="AD257" s="15">
        <v>179.86</v>
      </c>
      <c r="AE257" s="15">
        <v>179.86</v>
      </c>
      <c r="AF257" s="15">
        <v>0</v>
      </c>
      <c r="AG257" s="15">
        <v>59.96</v>
      </c>
      <c r="AH257" s="15">
        <v>0</v>
      </c>
      <c r="AI257" s="15">
        <v>0</v>
      </c>
      <c r="AJ257" s="15">
        <v>0</v>
      </c>
      <c r="AK257" s="15">
        <v>0</v>
      </c>
      <c r="AL257" s="15"/>
      <c r="AM257" s="15">
        <f t="shared" si="36"/>
        <v>899.31000000000006</v>
      </c>
      <c r="AN257" s="15">
        <f t="shared" si="35"/>
        <v>99.919999999999959</v>
      </c>
      <c r="AO257" s="57" t="s">
        <v>1312</v>
      </c>
      <c r="AP257" s="59" t="s">
        <v>1311</v>
      </c>
      <c r="AR257" s="61">
        <f t="shared" si="32"/>
        <v>-3.0000000000427463E-3</v>
      </c>
    </row>
    <row r="258" spans="1:44" s="60" customFormat="1" ht="50.1" customHeight="1">
      <c r="A258" s="137" t="s">
        <v>340</v>
      </c>
      <c r="B258" s="14" t="s">
        <v>255</v>
      </c>
      <c r="C258" s="14" t="s">
        <v>326</v>
      </c>
      <c r="D258" s="14" t="s">
        <v>96</v>
      </c>
      <c r="E258" s="14" t="s">
        <v>341</v>
      </c>
      <c r="F258" s="56" t="s">
        <v>328</v>
      </c>
      <c r="G258" s="56" t="s">
        <v>1103</v>
      </c>
      <c r="H258" s="14" t="s">
        <v>102</v>
      </c>
      <c r="I258" s="127">
        <v>40634</v>
      </c>
      <c r="J258" s="15">
        <v>999.23</v>
      </c>
      <c r="K258" s="15">
        <f t="shared" si="33"/>
        <v>99.923000000000002</v>
      </c>
      <c r="L258" s="15">
        <f t="shared" si="34"/>
        <v>899.30700000000002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6">
        <v>0</v>
      </c>
      <c r="W258" s="15">
        <v>0</v>
      </c>
      <c r="X258" s="15">
        <v>0</v>
      </c>
      <c r="Y258" s="15">
        <v>0</v>
      </c>
      <c r="Z258" s="15">
        <v>119.91</v>
      </c>
      <c r="AA258" s="15">
        <v>179.86</v>
      </c>
      <c r="AB258" s="15">
        <v>0</v>
      </c>
      <c r="AC258" s="15">
        <v>179.86</v>
      </c>
      <c r="AD258" s="15">
        <v>179.86</v>
      </c>
      <c r="AE258" s="15">
        <v>179.86</v>
      </c>
      <c r="AF258" s="15">
        <v>0</v>
      </c>
      <c r="AG258" s="15">
        <v>59.96</v>
      </c>
      <c r="AH258" s="15">
        <v>0</v>
      </c>
      <c r="AI258" s="15">
        <v>0</v>
      </c>
      <c r="AJ258" s="15">
        <v>0</v>
      </c>
      <c r="AK258" s="15">
        <v>0</v>
      </c>
      <c r="AL258" s="15"/>
      <c r="AM258" s="15">
        <f t="shared" si="36"/>
        <v>899.31000000000006</v>
      </c>
      <c r="AN258" s="15">
        <f t="shared" si="35"/>
        <v>99.919999999999959</v>
      </c>
      <c r="AO258" s="57" t="s">
        <v>1544</v>
      </c>
      <c r="AP258" s="59" t="s">
        <v>154</v>
      </c>
      <c r="AR258" s="61">
        <f t="shared" si="32"/>
        <v>-3.0000000000427463E-3</v>
      </c>
    </row>
    <row r="259" spans="1:44" s="60" customFormat="1" ht="50.1" customHeight="1">
      <c r="A259" s="137" t="s">
        <v>342</v>
      </c>
      <c r="B259" s="14" t="s">
        <v>255</v>
      </c>
      <c r="C259" s="14" t="s">
        <v>326</v>
      </c>
      <c r="D259" s="14" t="s">
        <v>96</v>
      </c>
      <c r="E259" s="14" t="s">
        <v>343</v>
      </c>
      <c r="F259" s="56" t="s">
        <v>328</v>
      </c>
      <c r="G259" s="56" t="s">
        <v>1103</v>
      </c>
      <c r="H259" s="14" t="s">
        <v>102</v>
      </c>
      <c r="I259" s="127">
        <v>40634</v>
      </c>
      <c r="J259" s="15">
        <v>999.23</v>
      </c>
      <c r="K259" s="15">
        <f t="shared" si="33"/>
        <v>99.923000000000002</v>
      </c>
      <c r="L259" s="15">
        <f t="shared" si="34"/>
        <v>899.30700000000002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6">
        <v>0</v>
      </c>
      <c r="W259" s="15">
        <v>0</v>
      </c>
      <c r="X259" s="15">
        <v>0</v>
      </c>
      <c r="Y259" s="15">
        <v>0</v>
      </c>
      <c r="Z259" s="15">
        <v>119.91</v>
      </c>
      <c r="AA259" s="15">
        <v>179.86</v>
      </c>
      <c r="AB259" s="15">
        <v>0</v>
      </c>
      <c r="AC259" s="15">
        <v>179.86</v>
      </c>
      <c r="AD259" s="15">
        <v>179.86</v>
      </c>
      <c r="AE259" s="15">
        <v>179.86</v>
      </c>
      <c r="AF259" s="15">
        <v>0</v>
      </c>
      <c r="AG259" s="15">
        <v>59.96</v>
      </c>
      <c r="AH259" s="15">
        <v>0</v>
      </c>
      <c r="AI259" s="15">
        <v>0</v>
      </c>
      <c r="AJ259" s="15">
        <v>0</v>
      </c>
      <c r="AK259" s="15">
        <v>0</v>
      </c>
      <c r="AL259" s="15"/>
      <c r="AM259" s="15">
        <f t="shared" si="36"/>
        <v>899.31000000000006</v>
      </c>
      <c r="AN259" s="15">
        <f t="shared" si="35"/>
        <v>99.919999999999959</v>
      </c>
      <c r="AO259" s="57" t="s">
        <v>344</v>
      </c>
      <c r="AP259" s="59" t="s">
        <v>189</v>
      </c>
      <c r="AR259" s="61">
        <f t="shared" si="32"/>
        <v>-3.0000000000427463E-3</v>
      </c>
    </row>
    <row r="260" spans="1:44" s="60" customFormat="1" ht="50.1" customHeight="1">
      <c r="A260" s="137" t="s">
        <v>345</v>
      </c>
      <c r="B260" s="14" t="s">
        <v>255</v>
      </c>
      <c r="C260" s="14" t="s">
        <v>326</v>
      </c>
      <c r="D260" s="14" t="s">
        <v>96</v>
      </c>
      <c r="E260" s="14" t="s">
        <v>346</v>
      </c>
      <c r="F260" s="56" t="s">
        <v>328</v>
      </c>
      <c r="G260" s="56" t="s">
        <v>1103</v>
      </c>
      <c r="H260" s="14" t="s">
        <v>102</v>
      </c>
      <c r="I260" s="127">
        <v>40634</v>
      </c>
      <c r="J260" s="15">
        <v>999.23</v>
      </c>
      <c r="K260" s="15">
        <f t="shared" si="33"/>
        <v>99.923000000000002</v>
      </c>
      <c r="L260" s="15">
        <f t="shared" si="34"/>
        <v>899.30700000000002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6">
        <v>0</v>
      </c>
      <c r="W260" s="15">
        <v>0</v>
      </c>
      <c r="X260" s="15">
        <v>0</v>
      </c>
      <c r="Y260" s="15">
        <v>0</v>
      </c>
      <c r="Z260" s="15">
        <v>119.91</v>
      </c>
      <c r="AA260" s="15">
        <v>179.86</v>
      </c>
      <c r="AB260" s="15">
        <v>0</v>
      </c>
      <c r="AC260" s="15">
        <v>179.86</v>
      </c>
      <c r="AD260" s="15">
        <v>179.86</v>
      </c>
      <c r="AE260" s="15">
        <v>179.86</v>
      </c>
      <c r="AF260" s="15">
        <v>0</v>
      </c>
      <c r="AG260" s="15">
        <v>59.96</v>
      </c>
      <c r="AH260" s="15">
        <v>0</v>
      </c>
      <c r="AI260" s="15">
        <v>0</v>
      </c>
      <c r="AJ260" s="15">
        <v>0</v>
      </c>
      <c r="AK260" s="15">
        <v>0</v>
      </c>
      <c r="AL260" s="15"/>
      <c r="AM260" s="15">
        <f t="shared" si="36"/>
        <v>899.31000000000006</v>
      </c>
      <c r="AN260" s="15">
        <f t="shared" si="35"/>
        <v>99.919999999999959</v>
      </c>
      <c r="AO260" s="57" t="s">
        <v>1291</v>
      </c>
      <c r="AP260" s="59" t="s">
        <v>1292</v>
      </c>
      <c r="AR260" s="61">
        <f t="shared" si="32"/>
        <v>-3.0000000000427463E-3</v>
      </c>
    </row>
    <row r="261" spans="1:44" s="60" customFormat="1" ht="50.1" customHeight="1">
      <c r="A261" s="137" t="s">
        <v>347</v>
      </c>
      <c r="B261" s="14" t="s">
        <v>255</v>
      </c>
      <c r="C261" s="14" t="s">
        <v>326</v>
      </c>
      <c r="D261" s="14" t="s">
        <v>96</v>
      </c>
      <c r="E261" s="14" t="s">
        <v>348</v>
      </c>
      <c r="F261" s="56" t="s">
        <v>328</v>
      </c>
      <c r="G261" s="56" t="s">
        <v>1103</v>
      </c>
      <c r="H261" s="14" t="s">
        <v>102</v>
      </c>
      <c r="I261" s="127">
        <v>40634</v>
      </c>
      <c r="J261" s="15">
        <v>999.23</v>
      </c>
      <c r="K261" s="15">
        <f t="shared" si="33"/>
        <v>99.923000000000002</v>
      </c>
      <c r="L261" s="15">
        <f t="shared" si="34"/>
        <v>899.30700000000002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6">
        <v>0</v>
      </c>
      <c r="W261" s="15">
        <v>0</v>
      </c>
      <c r="X261" s="15">
        <v>0</v>
      </c>
      <c r="Y261" s="15">
        <v>0</v>
      </c>
      <c r="Z261" s="15">
        <v>119.91</v>
      </c>
      <c r="AA261" s="15">
        <v>179.86</v>
      </c>
      <c r="AB261" s="15">
        <v>0</v>
      </c>
      <c r="AC261" s="15">
        <v>179.86</v>
      </c>
      <c r="AD261" s="15">
        <v>179.86</v>
      </c>
      <c r="AE261" s="15">
        <v>179.86</v>
      </c>
      <c r="AF261" s="15">
        <v>0</v>
      </c>
      <c r="AG261" s="15">
        <v>59.96</v>
      </c>
      <c r="AH261" s="15">
        <v>0</v>
      </c>
      <c r="AI261" s="15">
        <v>0</v>
      </c>
      <c r="AJ261" s="15">
        <v>0</v>
      </c>
      <c r="AK261" s="15">
        <v>0</v>
      </c>
      <c r="AL261" s="15"/>
      <c r="AM261" s="15">
        <f t="shared" si="36"/>
        <v>899.31000000000006</v>
      </c>
      <c r="AN261" s="15">
        <f t="shared" si="35"/>
        <v>99.919999999999959</v>
      </c>
      <c r="AO261" s="57" t="s">
        <v>1334</v>
      </c>
      <c r="AP261" s="59" t="s">
        <v>1684</v>
      </c>
      <c r="AR261" s="61">
        <f t="shared" si="32"/>
        <v>-3.0000000000427463E-3</v>
      </c>
    </row>
    <row r="262" spans="1:44" s="60" customFormat="1" ht="50.1" customHeight="1">
      <c r="A262" s="137" t="s">
        <v>349</v>
      </c>
      <c r="B262" s="14" t="s">
        <v>255</v>
      </c>
      <c r="C262" s="14" t="s">
        <v>326</v>
      </c>
      <c r="D262" s="14" t="s">
        <v>96</v>
      </c>
      <c r="E262" s="14" t="s">
        <v>350</v>
      </c>
      <c r="F262" s="56" t="s">
        <v>328</v>
      </c>
      <c r="G262" s="56" t="s">
        <v>1103</v>
      </c>
      <c r="H262" s="14" t="s">
        <v>102</v>
      </c>
      <c r="I262" s="127">
        <v>40634</v>
      </c>
      <c r="J262" s="15">
        <v>999.23</v>
      </c>
      <c r="K262" s="15">
        <f t="shared" si="33"/>
        <v>99.923000000000002</v>
      </c>
      <c r="L262" s="15">
        <f t="shared" si="34"/>
        <v>899.30700000000002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6">
        <v>0</v>
      </c>
      <c r="W262" s="15">
        <v>0</v>
      </c>
      <c r="X262" s="15">
        <v>0</v>
      </c>
      <c r="Y262" s="15">
        <v>0</v>
      </c>
      <c r="Z262" s="15">
        <v>119.91</v>
      </c>
      <c r="AA262" s="15">
        <v>179.86</v>
      </c>
      <c r="AB262" s="15">
        <v>0</v>
      </c>
      <c r="AC262" s="15">
        <v>179.86</v>
      </c>
      <c r="AD262" s="15">
        <v>179.86</v>
      </c>
      <c r="AE262" s="15">
        <v>179.86</v>
      </c>
      <c r="AF262" s="15">
        <v>0</v>
      </c>
      <c r="AG262" s="15">
        <v>59.96</v>
      </c>
      <c r="AH262" s="15">
        <v>0</v>
      </c>
      <c r="AI262" s="15">
        <v>0</v>
      </c>
      <c r="AJ262" s="15">
        <v>0</v>
      </c>
      <c r="AK262" s="15">
        <v>0</v>
      </c>
      <c r="AL262" s="15"/>
      <c r="AM262" s="15">
        <f t="shared" si="36"/>
        <v>899.31000000000006</v>
      </c>
      <c r="AN262" s="15">
        <f t="shared" si="35"/>
        <v>99.919999999999959</v>
      </c>
      <c r="AO262" s="57" t="s">
        <v>1586</v>
      </c>
      <c r="AP262" s="59" t="s">
        <v>1107</v>
      </c>
      <c r="AR262" s="61">
        <f t="shared" si="32"/>
        <v>-3.0000000000427463E-3</v>
      </c>
    </row>
    <row r="263" spans="1:44" s="60" customFormat="1" ht="50.1" customHeight="1">
      <c r="A263" s="137" t="s">
        <v>351</v>
      </c>
      <c r="B263" s="14" t="s">
        <v>255</v>
      </c>
      <c r="C263" s="14" t="s">
        <v>326</v>
      </c>
      <c r="D263" s="14" t="s">
        <v>96</v>
      </c>
      <c r="E263" s="14" t="s">
        <v>352</v>
      </c>
      <c r="F263" s="56" t="s">
        <v>328</v>
      </c>
      <c r="G263" s="56" t="s">
        <v>1103</v>
      </c>
      <c r="H263" s="14" t="s">
        <v>102</v>
      </c>
      <c r="I263" s="127">
        <v>40634</v>
      </c>
      <c r="J263" s="15">
        <v>999.23</v>
      </c>
      <c r="K263" s="15">
        <f t="shared" si="33"/>
        <v>99.923000000000002</v>
      </c>
      <c r="L263" s="15">
        <f t="shared" si="34"/>
        <v>899.30700000000002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6">
        <v>0</v>
      </c>
      <c r="W263" s="15">
        <v>0</v>
      </c>
      <c r="X263" s="15">
        <v>0</v>
      </c>
      <c r="Y263" s="15">
        <v>0</v>
      </c>
      <c r="Z263" s="15">
        <v>119.91</v>
      </c>
      <c r="AA263" s="15">
        <v>179.86</v>
      </c>
      <c r="AB263" s="15">
        <v>0</v>
      </c>
      <c r="AC263" s="15">
        <v>179.86</v>
      </c>
      <c r="AD263" s="15">
        <v>179.86</v>
      </c>
      <c r="AE263" s="15">
        <v>179.86</v>
      </c>
      <c r="AF263" s="15">
        <v>0</v>
      </c>
      <c r="AG263" s="15">
        <v>59.96</v>
      </c>
      <c r="AH263" s="15">
        <v>0</v>
      </c>
      <c r="AI263" s="15">
        <v>0</v>
      </c>
      <c r="AJ263" s="15">
        <v>0</v>
      </c>
      <c r="AK263" s="15">
        <v>0</v>
      </c>
      <c r="AL263" s="15"/>
      <c r="AM263" s="15">
        <f t="shared" si="36"/>
        <v>899.31000000000006</v>
      </c>
      <c r="AN263" s="15">
        <f t="shared" si="35"/>
        <v>99.919999999999959</v>
      </c>
      <c r="AO263" s="57" t="s">
        <v>1602</v>
      </c>
      <c r="AP263" s="59" t="s">
        <v>335</v>
      </c>
      <c r="AR263" s="61">
        <f t="shared" si="32"/>
        <v>-3.0000000000427463E-3</v>
      </c>
    </row>
    <row r="264" spans="1:44" s="60" customFormat="1" ht="50.1" customHeight="1">
      <c r="A264" s="125" t="s">
        <v>356</v>
      </c>
      <c r="B264" s="14" t="s">
        <v>255</v>
      </c>
      <c r="C264" s="14" t="s">
        <v>109</v>
      </c>
      <c r="D264" s="14" t="s">
        <v>96</v>
      </c>
      <c r="E264" s="14" t="s">
        <v>357</v>
      </c>
      <c r="F264" s="56" t="s">
        <v>355</v>
      </c>
      <c r="G264" s="56" t="s">
        <v>1103</v>
      </c>
      <c r="H264" s="14" t="s">
        <v>102</v>
      </c>
      <c r="I264" s="127">
        <v>40513</v>
      </c>
      <c r="J264" s="15">
        <v>1346.66</v>
      </c>
      <c r="K264" s="15">
        <f>+J264*0.1</f>
        <v>134.66600000000003</v>
      </c>
      <c r="L264" s="15">
        <f>+J264-K264</f>
        <v>1211.9940000000001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6">
        <v>0</v>
      </c>
      <c r="W264" s="15">
        <v>0</v>
      </c>
      <c r="X264" s="15">
        <v>0</v>
      </c>
      <c r="Y264" s="15">
        <v>0</v>
      </c>
      <c r="Z264" s="15">
        <v>242.53</v>
      </c>
      <c r="AA264" s="15">
        <v>242.53</v>
      </c>
      <c r="AB264" s="15">
        <v>0</v>
      </c>
      <c r="AC264" s="15">
        <v>242.53</v>
      </c>
      <c r="AD264" s="15">
        <v>242.53</v>
      </c>
      <c r="AE264" s="15">
        <v>241.87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/>
      <c r="AM264" s="15">
        <f t="shared" si="36"/>
        <v>1211.99</v>
      </c>
      <c r="AN264" s="15">
        <f t="shared" si="35"/>
        <v>134.67000000000007</v>
      </c>
      <c r="AO264" s="57" t="s">
        <v>358</v>
      </c>
      <c r="AP264" s="59" t="s">
        <v>359</v>
      </c>
      <c r="AR264" s="61">
        <f t="shared" si="32"/>
        <v>4.0000000001327862E-3</v>
      </c>
    </row>
    <row r="265" spans="1:44" s="60" customFormat="1" ht="50.1" customHeight="1">
      <c r="A265" s="125" t="s">
        <v>1270</v>
      </c>
      <c r="B265" s="14" t="s">
        <v>255</v>
      </c>
      <c r="C265" s="14" t="s">
        <v>1271</v>
      </c>
      <c r="D265" s="14" t="s">
        <v>96</v>
      </c>
      <c r="E265" s="14" t="s">
        <v>1272</v>
      </c>
      <c r="F265" s="56" t="s">
        <v>1273</v>
      </c>
      <c r="G265" s="56" t="s">
        <v>1103</v>
      </c>
      <c r="H265" s="14" t="s">
        <v>10</v>
      </c>
      <c r="I265" s="127">
        <v>42186</v>
      </c>
      <c r="J265" s="15">
        <v>1200</v>
      </c>
      <c r="K265" s="15">
        <f t="shared" si="33"/>
        <v>120</v>
      </c>
      <c r="L265" s="15">
        <f t="shared" si="34"/>
        <v>1080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6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108</v>
      </c>
      <c r="AF265" s="15">
        <v>0</v>
      </c>
      <c r="AG265" s="15">
        <v>216</v>
      </c>
      <c r="AH265" s="15">
        <v>0</v>
      </c>
      <c r="AI265" s="15">
        <v>216</v>
      </c>
      <c r="AJ265" s="15">
        <v>216</v>
      </c>
      <c r="AK265" s="15">
        <v>216</v>
      </c>
      <c r="AL265" s="15">
        <v>108</v>
      </c>
      <c r="AM265" s="15">
        <f>SUM(M265:AL265)</f>
        <v>1080</v>
      </c>
      <c r="AN265" s="15">
        <f t="shared" si="35"/>
        <v>120</v>
      </c>
      <c r="AO265" s="57" t="s">
        <v>1344</v>
      </c>
      <c r="AP265" s="59" t="s">
        <v>1095</v>
      </c>
      <c r="AR265" s="61">
        <f t="shared" si="32"/>
        <v>0</v>
      </c>
    </row>
    <row r="266" spans="1:44" s="60" customFormat="1" ht="50.1" customHeight="1">
      <c r="A266" s="157" t="s">
        <v>1377</v>
      </c>
      <c r="B266" s="14" t="s">
        <v>1104</v>
      </c>
      <c r="C266" s="14" t="s">
        <v>135</v>
      </c>
      <c r="D266" s="126" t="s">
        <v>96</v>
      </c>
      <c r="E266" s="126" t="s">
        <v>1418</v>
      </c>
      <c r="F266" s="126" t="s">
        <v>1417</v>
      </c>
      <c r="G266" s="56" t="s">
        <v>1103</v>
      </c>
      <c r="H266" s="14" t="s">
        <v>10</v>
      </c>
      <c r="I266" s="127">
        <v>42217</v>
      </c>
      <c r="J266" s="15">
        <v>1152</v>
      </c>
      <c r="K266" s="15">
        <f t="shared" si="33"/>
        <v>115.2</v>
      </c>
      <c r="L266" s="15">
        <f t="shared" si="34"/>
        <v>1036.8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86.4</v>
      </c>
      <c r="AF266" s="15">
        <v>0</v>
      </c>
      <c r="AG266" s="15">
        <v>207.36</v>
      </c>
      <c r="AH266" s="15">
        <v>0</v>
      </c>
      <c r="AI266" s="15">
        <v>207.36</v>
      </c>
      <c r="AJ266" s="15">
        <v>207.36</v>
      </c>
      <c r="AK266" s="15">
        <v>207.36</v>
      </c>
      <c r="AL266" s="15">
        <v>120.96</v>
      </c>
      <c r="AM266" s="15">
        <f t="shared" ref="AM266:AM329" si="37">SUM(M266:AL266)</f>
        <v>1036.8</v>
      </c>
      <c r="AN266" s="15">
        <f t="shared" si="35"/>
        <v>115.20000000000005</v>
      </c>
      <c r="AO266" s="57" t="s">
        <v>1471</v>
      </c>
      <c r="AP266" s="59" t="s">
        <v>154</v>
      </c>
      <c r="AR266" s="61">
        <f t="shared" si="32"/>
        <v>0</v>
      </c>
    </row>
    <row r="267" spans="1:44" s="60" customFormat="1" ht="50.1" customHeight="1">
      <c r="A267" s="157" t="s">
        <v>1378</v>
      </c>
      <c r="B267" s="14" t="s">
        <v>1104</v>
      </c>
      <c r="C267" s="14" t="s">
        <v>135</v>
      </c>
      <c r="D267" s="126" t="s">
        <v>96</v>
      </c>
      <c r="E267" s="126" t="s">
        <v>1419</v>
      </c>
      <c r="F267" s="126" t="s">
        <v>1417</v>
      </c>
      <c r="G267" s="56" t="s">
        <v>1103</v>
      </c>
      <c r="H267" s="14" t="s">
        <v>10</v>
      </c>
      <c r="I267" s="127">
        <v>42217</v>
      </c>
      <c r="J267" s="15">
        <v>1152</v>
      </c>
      <c r="K267" s="15">
        <f t="shared" si="33"/>
        <v>115.2</v>
      </c>
      <c r="L267" s="15">
        <f t="shared" si="34"/>
        <v>1036.8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86.4</v>
      </c>
      <c r="AF267" s="15">
        <v>0</v>
      </c>
      <c r="AG267" s="15">
        <v>207.36</v>
      </c>
      <c r="AH267" s="15">
        <v>0</v>
      </c>
      <c r="AI267" s="15">
        <v>207.36</v>
      </c>
      <c r="AJ267" s="15">
        <v>207.36</v>
      </c>
      <c r="AK267" s="15">
        <v>207.36</v>
      </c>
      <c r="AL267" s="15">
        <v>120.96</v>
      </c>
      <c r="AM267" s="15">
        <f t="shared" si="37"/>
        <v>1036.8</v>
      </c>
      <c r="AN267" s="15">
        <f t="shared" si="35"/>
        <v>115.20000000000005</v>
      </c>
      <c r="AO267" s="57" t="s">
        <v>1529</v>
      </c>
      <c r="AP267" s="59" t="s">
        <v>1458</v>
      </c>
      <c r="AR267" s="61">
        <f t="shared" si="32"/>
        <v>0</v>
      </c>
    </row>
    <row r="268" spans="1:44" s="60" customFormat="1" ht="50.1" customHeight="1">
      <c r="A268" s="157" t="s">
        <v>1379</v>
      </c>
      <c r="B268" s="14" t="s">
        <v>1104</v>
      </c>
      <c r="C268" s="14" t="s">
        <v>135</v>
      </c>
      <c r="D268" s="126" t="s">
        <v>96</v>
      </c>
      <c r="E268" s="126" t="s">
        <v>1420</v>
      </c>
      <c r="F268" s="126" t="s">
        <v>1417</v>
      </c>
      <c r="G268" s="56" t="s">
        <v>1103</v>
      </c>
      <c r="H268" s="14" t="s">
        <v>10</v>
      </c>
      <c r="I268" s="127">
        <v>42217</v>
      </c>
      <c r="J268" s="15">
        <v>1152</v>
      </c>
      <c r="K268" s="15">
        <f t="shared" si="33"/>
        <v>115.2</v>
      </c>
      <c r="L268" s="15">
        <f t="shared" si="34"/>
        <v>1036.8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86.4</v>
      </c>
      <c r="AF268" s="15">
        <v>0</v>
      </c>
      <c r="AG268" s="15">
        <v>207.36</v>
      </c>
      <c r="AH268" s="15">
        <v>0</v>
      </c>
      <c r="AI268" s="15">
        <v>207.36</v>
      </c>
      <c r="AJ268" s="15">
        <v>207.36</v>
      </c>
      <c r="AK268" s="15">
        <v>207.36</v>
      </c>
      <c r="AL268" s="15">
        <v>120.96</v>
      </c>
      <c r="AM268" s="15">
        <f t="shared" si="37"/>
        <v>1036.8</v>
      </c>
      <c r="AN268" s="15">
        <f t="shared" si="35"/>
        <v>115.20000000000005</v>
      </c>
      <c r="AO268" s="57" t="s">
        <v>1478</v>
      </c>
      <c r="AP268" s="59" t="s">
        <v>1479</v>
      </c>
      <c r="AR268" s="61">
        <f t="shared" si="32"/>
        <v>0</v>
      </c>
    </row>
    <row r="269" spans="1:44" s="60" customFormat="1" ht="50.1" customHeight="1">
      <c r="A269" s="157" t="s">
        <v>1380</v>
      </c>
      <c r="B269" s="14" t="s">
        <v>1104</v>
      </c>
      <c r="C269" s="14" t="s">
        <v>135</v>
      </c>
      <c r="D269" s="126" t="s">
        <v>96</v>
      </c>
      <c r="E269" s="126" t="s">
        <v>1421</v>
      </c>
      <c r="F269" s="126" t="s">
        <v>1417</v>
      </c>
      <c r="G269" s="56" t="s">
        <v>1103</v>
      </c>
      <c r="H269" s="14" t="s">
        <v>10</v>
      </c>
      <c r="I269" s="127">
        <v>42217</v>
      </c>
      <c r="J269" s="15">
        <v>1152</v>
      </c>
      <c r="K269" s="15">
        <f t="shared" si="33"/>
        <v>115.2</v>
      </c>
      <c r="L269" s="15">
        <f t="shared" si="34"/>
        <v>1036.8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86.4</v>
      </c>
      <c r="AF269" s="15">
        <v>0</v>
      </c>
      <c r="AG269" s="15">
        <v>207.36</v>
      </c>
      <c r="AH269" s="15">
        <v>0</v>
      </c>
      <c r="AI269" s="15">
        <v>207.36</v>
      </c>
      <c r="AJ269" s="15">
        <v>207.36</v>
      </c>
      <c r="AK269" s="15">
        <v>207.36</v>
      </c>
      <c r="AL269" s="15">
        <v>120.96</v>
      </c>
      <c r="AM269" s="15">
        <f t="shared" si="37"/>
        <v>1036.8</v>
      </c>
      <c r="AN269" s="15">
        <f t="shared" si="35"/>
        <v>115.20000000000005</v>
      </c>
      <c r="AO269" s="57" t="s">
        <v>1754</v>
      </c>
      <c r="AP269" s="59" t="s">
        <v>1099</v>
      </c>
      <c r="AR269" s="61">
        <f t="shared" si="32"/>
        <v>0</v>
      </c>
    </row>
    <row r="270" spans="1:44" s="60" customFormat="1" ht="50.1" customHeight="1">
      <c r="A270" s="157" t="s">
        <v>1381</v>
      </c>
      <c r="B270" s="14" t="s">
        <v>1104</v>
      </c>
      <c r="C270" s="14" t="s">
        <v>135</v>
      </c>
      <c r="D270" s="126" t="s">
        <v>96</v>
      </c>
      <c r="E270" s="126" t="s">
        <v>1422</v>
      </c>
      <c r="F270" s="126" t="s">
        <v>1417</v>
      </c>
      <c r="G270" s="56" t="s">
        <v>1103</v>
      </c>
      <c r="H270" s="14" t="s">
        <v>10</v>
      </c>
      <c r="I270" s="127">
        <v>42217</v>
      </c>
      <c r="J270" s="15">
        <v>1152</v>
      </c>
      <c r="K270" s="15">
        <f t="shared" si="33"/>
        <v>115.2</v>
      </c>
      <c r="L270" s="15">
        <f t="shared" si="34"/>
        <v>1036.8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86.4</v>
      </c>
      <c r="AF270" s="15">
        <v>0</v>
      </c>
      <c r="AG270" s="15">
        <v>207.36</v>
      </c>
      <c r="AH270" s="15">
        <v>0</v>
      </c>
      <c r="AI270" s="15">
        <v>207.36</v>
      </c>
      <c r="AJ270" s="15">
        <v>207.36</v>
      </c>
      <c r="AK270" s="15">
        <v>207.36</v>
      </c>
      <c r="AL270" s="15">
        <v>120.96</v>
      </c>
      <c r="AM270" s="15">
        <f t="shared" si="37"/>
        <v>1036.8</v>
      </c>
      <c r="AN270" s="15">
        <f t="shared" si="35"/>
        <v>115.20000000000005</v>
      </c>
      <c r="AO270" s="57" t="s">
        <v>1629</v>
      </c>
      <c r="AP270" s="59" t="s">
        <v>1508</v>
      </c>
      <c r="AR270" s="61">
        <f t="shared" si="32"/>
        <v>0</v>
      </c>
    </row>
    <row r="271" spans="1:44" s="60" customFormat="1" ht="50.1" customHeight="1">
      <c r="A271" s="157" t="s">
        <v>1382</v>
      </c>
      <c r="B271" s="14" t="s">
        <v>1104</v>
      </c>
      <c r="C271" s="14" t="s">
        <v>135</v>
      </c>
      <c r="D271" s="126" t="s">
        <v>96</v>
      </c>
      <c r="E271" s="126" t="s">
        <v>1423</v>
      </c>
      <c r="F271" s="126" t="s">
        <v>1417</v>
      </c>
      <c r="G271" s="56" t="s">
        <v>1103</v>
      </c>
      <c r="H271" s="14" t="s">
        <v>10</v>
      </c>
      <c r="I271" s="127">
        <v>42217</v>
      </c>
      <c r="J271" s="15">
        <v>1152</v>
      </c>
      <c r="K271" s="15">
        <f t="shared" si="33"/>
        <v>115.2</v>
      </c>
      <c r="L271" s="15">
        <f t="shared" si="34"/>
        <v>1036.8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86.4</v>
      </c>
      <c r="AF271" s="15">
        <v>0</v>
      </c>
      <c r="AG271" s="15">
        <v>207.36</v>
      </c>
      <c r="AH271" s="15">
        <v>0</v>
      </c>
      <c r="AI271" s="15">
        <v>207.36</v>
      </c>
      <c r="AJ271" s="15">
        <v>207.36</v>
      </c>
      <c r="AK271" s="15">
        <v>207.36</v>
      </c>
      <c r="AL271" s="15">
        <v>120.96</v>
      </c>
      <c r="AM271" s="15">
        <f t="shared" si="37"/>
        <v>1036.8</v>
      </c>
      <c r="AN271" s="15">
        <f t="shared" si="35"/>
        <v>115.20000000000005</v>
      </c>
      <c r="AO271" s="57" t="s">
        <v>1940</v>
      </c>
      <c r="AP271" s="59" t="s">
        <v>176</v>
      </c>
      <c r="AR271" s="61">
        <f t="shared" si="32"/>
        <v>0</v>
      </c>
    </row>
    <row r="272" spans="1:44" s="60" customFormat="1" ht="50.1" customHeight="1">
      <c r="A272" s="157" t="s">
        <v>1383</v>
      </c>
      <c r="B272" s="14" t="s">
        <v>1104</v>
      </c>
      <c r="C272" s="14" t="s">
        <v>135</v>
      </c>
      <c r="D272" s="126" t="s">
        <v>96</v>
      </c>
      <c r="E272" s="126" t="s">
        <v>1424</v>
      </c>
      <c r="F272" s="126" t="s">
        <v>1417</v>
      </c>
      <c r="G272" s="56" t="s">
        <v>1103</v>
      </c>
      <c r="H272" s="14" t="s">
        <v>10</v>
      </c>
      <c r="I272" s="127">
        <v>42217</v>
      </c>
      <c r="J272" s="15">
        <v>1152</v>
      </c>
      <c r="K272" s="15">
        <f t="shared" si="33"/>
        <v>115.2</v>
      </c>
      <c r="L272" s="15">
        <f t="shared" si="34"/>
        <v>1036.8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86.4</v>
      </c>
      <c r="AF272" s="15">
        <v>0</v>
      </c>
      <c r="AG272" s="15">
        <v>207.36</v>
      </c>
      <c r="AH272" s="15">
        <v>0</v>
      </c>
      <c r="AI272" s="15">
        <v>207.36</v>
      </c>
      <c r="AJ272" s="15">
        <v>207.36</v>
      </c>
      <c r="AK272" s="15">
        <v>207.36</v>
      </c>
      <c r="AL272" s="15">
        <v>120.96</v>
      </c>
      <c r="AM272" s="15">
        <f t="shared" si="37"/>
        <v>1036.8</v>
      </c>
      <c r="AN272" s="15">
        <f t="shared" si="35"/>
        <v>115.20000000000005</v>
      </c>
      <c r="AO272" s="57" t="s">
        <v>1459</v>
      </c>
      <c r="AP272" s="59" t="s">
        <v>1099</v>
      </c>
      <c r="AR272" s="61">
        <f t="shared" si="32"/>
        <v>0</v>
      </c>
    </row>
    <row r="273" spans="1:57" s="60" customFormat="1" ht="50.1" customHeight="1">
      <c r="A273" s="157" t="s">
        <v>1384</v>
      </c>
      <c r="B273" s="14" t="s">
        <v>1104</v>
      </c>
      <c r="C273" s="14" t="s">
        <v>135</v>
      </c>
      <c r="D273" s="126" t="s">
        <v>96</v>
      </c>
      <c r="E273" s="126" t="s">
        <v>1425</v>
      </c>
      <c r="F273" s="126" t="s">
        <v>1417</v>
      </c>
      <c r="G273" s="56" t="s">
        <v>1103</v>
      </c>
      <c r="H273" s="14" t="s">
        <v>10</v>
      </c>
      <c r="I273" s="127">
        <v>42217</v>
      </c>
      <c r="J273" s="15">
        <v>1152</v>
      </c>
      <c r="K273" s="15">
        <f t="shared" si="33"/>
        <v>115.2</v>
      </c>
      <c r="L273" s="15">
        <f t="shared" si="34"/>
        <v>1036.8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86.4</v>
      </c>
      <c r="AF273" s="15">
        <v>0</v>
      </c>
      <c r="AG273" s="15">
        <v>207.36</v>
      </c>
      <c r="AH273" s="15">
        <v>0</v>
      </c>
      <c r="AI273" s="15">
        <v>207.36</v>
      </c>
      <c r="AJ273" s="15">
        <v>207.36</v>
      </c>
      <c r="AK273" s="15">
        <v>207.36</v>
      </c>
      <c r="AL273" s="15">
        <v>120.96</v>
      </c>
      <c r="AM273" s="15">
        <f t="shared" si="37"/>
        <v>1036.8</v>
      </c>
      <c r="AN273" s="15">
        <f t="shared" si="35"/>
        <v>115.20000000000005</v>
      </c>
      <c r="AO273" s="57" t="s">
        <v>1467</v>
      </c>
      <c r="AP273" s="59" t="s">
        <v>1311</v>
      </c>
      <c r="AR273" s="61">
        <f t="shared" si="32"/>
        <v>0</v>
      </c>
    </row>
    <row r="274" spans="1:57" s="60" customFormat="1" ht="50.1" customHeight="1">
      <c r="A274" s="157" t="s">
        <v>1385</v>
      </c>
      <c r="B274" s="14" t="s">
        <v>1104</v>
      </c>
      <c r="C274" s="14" t="s">
        <v>135</v>
      </c>
      <c r="D274" s="126" t="s">
        <v>96</v>
      </c>
      <c r="E274" s="126" t="s">
        <v>1426</v>
      </c>
      <c r="F274" s="126" t="s">
        <v>1417</v>
      </c>
      <c r="G274" s="56" t="s">
        <v>1103</v>
      </c>
      <c r="H274" s="14" t="s">
        <v>10</v>
      </c>
      <c r="I274" s="127">
        <v>42217</v>
      </c>
      <c r="J274" s="15">
        <v>1152</v>
      </c>
      <c r="K274" s="15">
        <f t="shared" si="33"/>
        <v>115.2</v>
      </c>
      <c r="L274" s="15">
        <f t="shared" si="34"/>
        <v>1036.8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86.4</v>
      </c>
      <c r="AF274" s="15">
        <v>0</v>
      </c>
      <c r="AG274" s="15">
        <v>207.36</v>
      </c>
      <c r="AH274" s="15">
        <v>0</v>
      </c>
      <c r="AI274" s="15">
        <v>207.36</v>
      </c>
      <c r="AJ274" s="15">
        <v>207.36</v>
      </c>
      <c r="AK274" s="15">
        <v>207.36</v>
      </c>
      <c r="AL274" s="15">
        <v>120.96</v>
      </c>
      <c r="AM274" s="15">
        <f t="shared" si="37"/>
        <v>1036.8</v>
      </c>
      <c r="AN274" s="15">
        <f t="shared" si="35"/>
        <v>115.20000000000005</v>
      </c>
      <c r="AO274" s="57" t="s">
        <v>1509</v>
      </c>
      <c r="AP274" s="59" t="s">
        <v>175</v>
      </c>
      <c r="AR274" s="61">
        <f t="shared" si="32"/>
        <v>0</v>
      </c>
    </row>
    <row r="275" spans="1:57" s="60" customFormat="1" ht="50.1" customHeight="1">
      <c r="A275" s="157" t="s">
        <v>1386</v>
      </c>
      <c r="B275" s="14" t="s">
        <v>1104</v>
      </c>
      <c r="C275" s="14" t="s">
        <v>135</v>
      </c>
      <c r="D275" s="126" t="s">
        <v>96</v>
      </c>
      <c r="E275" s="126" t="s">
        <v>1427</v>
      </c>
      <c r="F275" s="126" t="s">
        <v>1417</v>
      </c>
      <c r="G275" s="56" t="s">
        <v>1103</v>
      </c>
      <c r="H275" s="14" t="s">
        <v>10</v>
      </c>
      <c r="I275" s="127">
        <v>42217</v>
      </c>
      <c r="J275" s="15">
        <v>1152</v>
      </c>
      <c r="K275" s="15">
        <f t="shared" si="33"/>
        <v>115.2</v>
      </c>
      <c r="L275" s="15">
        <f t="shared" si="34"/>
        <v>1036.8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86.4</v>
      </c>
      <c r="AF275" s="15">
        <v>0</v>
      </c>
      <c r="AG275" s="15">
        <v>207.36</v>
      </c>
      <c r="AH275" s="15">
        <v>0</v>
      </c>
      <c r="AI275" s="15">
        <v>207.36</v>
      </c>
      <c r="AJ275" s="15">
        <v>207.36</v>
      </c>
      <c r="AK275" s="15">
        <v>207.36</v>
      </c>
      <c r="AL275" s="15">
        <v>120.96</v>
      </c>
      <c r="AM275" s="15">
        <f t="shared" si="37"/>
        <v>1036.8</v>
      </c>
      <c r="AN275" s="15">
        <f t="shared" si="35"/>
        <v>115.20000000000005</v>
      </c>
      <c r="AO275" s="57" t="s">
        <v>1849</v>
      </c>
      <c r="AP275" s="59" t="s">
        <v>1802</v>
      </c>
      <c r="AR275" s="61">
        <f t="shared" si="32"/>
        <v>0</v>
      </c>
    </row>
    <row r="276" spans="1:57" s="60" customFormat="1" ht="50.1" customHeight="1">
      <c r="A276" s="157" t="s">
        <v>1387</v>
      </c>
      <c r="B276" s="14" t="s">
        <v>1104</v>
      </c>
      <c r="C276" s="14" t="s">
        <v>135</v>
      </c>
      <c r="D276" s="126" t="s">
        <v>96</v>
      </c>
      <c r="E276" s="126" t="s">
        <v>1428</v>
      </c>
      <c r="F276" s="126" t="s">
        <v>1417</v>
      </c>
      <c r="G276" s="56" t="s">
        <v>1103</v>
      </c>
      <c r="H276" s="14" t="s">
        <v>10</v>
      </c>
      <c r="I276" s="127">
        <v>42217</v>
      </c>
      <c r="J276" s="15">
        <v>1152</v>
      </c>
      <c r="K276" s="15">
        <f t="shared" si="33"/>
        <v>115.2</v>
      </c>
      <c r="L276" s="15">
        <f t="shared" si="34"/>
        <v>1036.8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86.4</v>
      </c>
      <c r="AF276" s="15">
        <v>0</v>
      </c>
      <c r="AG276" s="15">
        <v>207.36</v>
      </c>
      <c r="AH276" s="15">
        <v>0</v>
      </c>
      <c r="AI276" s="15">
        <v>207.36</v>
      </c>
      <c r="AJ276" s="15">
        <v>207.36</v>
      </c>
      <c r="AK276" s="15">
        <v>207.36</v>
      </c>
      <c r="AL276" s="15">
        <v>120.96</v>
      </c>
      <c r="AM276" s="15">
        <f t="shared" si="37"/>
        <v>1036.8</v>
      </c>
      <c r="AN276" s="15">
        <f t="shared" si="35"/>
        <v>115.20000000000005</v>
      </c>
      <c r="AO276" s="57" t="s">
        <v>1461</v>
      </c>
      <c r="AP276" s="59" t="s">
        <v>1462</v>
      </c>
      <c r="AR276" s="61">
        <f t="shared" ref="AR276:AR421" si="38">L276-AM276</f>
        <v>0</v>
      </c>
    </row>
    <row r="277" spans="1:57" s="60" customFormat="1" ht="50.1" customHeight="1">
      <c r="A277" s="157" t="s">
        <v>1388</v>
      </c>
      <c r="B277" s="14" t="s">
        <v>1104</v>
      </c>
      <c r="C277" s="14" t="s">
        <v>135</v>
      </c>
      <c r="D277" s="126" t="s">
        <v>96</v>
      </c>
      <c r="E277" s="126" t="s">
        <v>1429</v>
      </c>
      <c r="F277" s="126" t="s">
        <v>1417</v>
      </c>
      <c r="G277" s="56" t="s">
        <v>1103</v>
      </c>
      <c r="H277" s="14" t="s">
        <v>10</v>
      </c>
      <c r="I277" s="127">
        <v>42217</v>
      </c>
      <c r="J277" s="15">
        <v>1152</v>
      </c>
      <c r="K277" s="15">
        <f t="shared" si="33"/>
        <v>115.2</v>
      </c>
      <c r="L277" s="15">
        <f t="shared" si="34"/>
        <v>1036.8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86.4</v>
      </c>
      <c r="AF277" s="15">
        <v>0</v>
      </c>
      <c r="AG277" s="15">
        <v>207.36</v>
      </c>
      <c r="AH277" s="15">
        <v>0</v>
      </c>
      <c r="AI277" s="15">
        <v>207.36</v>
      </c>
      <c r="AJ277" s="15">
        <v>207.36</v>
      </c>
      <c r="AK277" s="15">
        <v>207.36</v>
      </c>
      <c r="AL277" s="15">
        <v>120.96</v>
      </c>
      <c r="AM277" s="15">
        <f t="shared" si="37"/>
        <v>1036.8</v>
      </c>
      <c r="AN277" s="15">
        <f t="shared" si="35"/>
        <v>115.20000000000005</v>
      </c>
      <c r="AO277" s="57" t="s">
        <v>1940</v>
      </c>
      <c r="AP277" s="59" t="s">
        <v>1463</v>
      </c>
      <c r="AR277" s="61">
        <f t="shared" si="38"/>
        <v>0</v>
      </c>
    </row>
    <row r="278" spans="1:57" s="60" customFormat="1" ht="50.1" customHeight="1">
      <c r="A278" s="157" t="s">
        <v>1389</v>
      </c>
      <c r="B278" s="14" t="s">
        <v>1104</v>
      </c>
      <c r="C278" s="14" t="s">
        <v>135</v>
      </c>
      <c r="D278" s="126" t="s">
        <v>96</v>
      </c>
      <c r="E278" s="126" t="s">
        <v>1430</v>
      </c>
      <c r="F278" s="126" t="s">
        <v>1417</v>
      </c>
      <c r="G278" s="56" t="s">
        <v>1103</v>
      </c>
      <c r="H278" s="14" t="s">
        <v>10</v>
      </c>
      <c r="I278" s="127">
        <v>42217</v>
      </c>
      <c r="J278" s="15">
        <v>1152</v>
      </c>
      <c r="K278" s="15">
        <f t="shared" si="33"/>
        <v>115.2</v>
      </c>
      <c r="L278" s="15">
        <f t="shared" si="34"/>
        <v>1036.8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86.4</v>
      </c>
      <c r="AF278" s="15">
        <v>0</v>
      </c>
      <c r="AG278" s="15">
        <v>207.36</v>
      </c>
      <c r="AH278" s="15">
        <v>0</v>
      </c>
      <c r="AI278" s="15">
        <v>207.36</v>
      </c>
      <c r="AJ278" s="15">
        <v>207.36</v>
      </c>
      <c r="AK278" s="15">
        <v>207.36</v>
      </c>
      <c r="AL278" s="15">
        <v>120.96</v>
      </c>
      <c r="AM278" s="15">
        <f t="shared" si="37"/>
        <v>1036.8</v>
      </c>
      <c r="AN278" s="15">
        <f t="shared" si="35"/>
        <v>115.20000000000005</v>
      </c>
      <c r="AO278" s="57" t="s">
        <v>1357</v>
      </c>
      <c r="AP278" s="59" t="s">
        <v>1106</v>
      </c>
      <c r="AR278" s="61">
        <f t="shared" si="38"/>
        <v>0</v>
      </c>
    </row>
    <row r="279" spans="1:57" s="60" customFormat="1" ht="50.1" customHeight="1">
      <c r="A279" s="157" t="s">
        <v>1390</v>
      </c>
      <c r="B279" s="14" t="s">
        <v>1104</v>
      </c>
      <c r="C279" s="14" t="s">
        <v>135</v>
      </c>
      <c r="D279" s="126" t="s">
        <v>96</v>
      </c>
      <c r="E279" s="126" t="s">
        <v>1431</v>
      </c>
      <c r="F279" s="126" t="s">
        <v>1417</v>
      </c>
      <c r="G279" s="56" t="s">
        <v>1103</v>
      </c>
      <c r="H279" s="14" t="s">
        <v>10</v>
      </c>
      <c r="I279" s="127">
        <v>42217</v>
      </c>
      <c r="J279" s="15">
        <v>1152</v>
      </c>
      <c r="K279" s="15">
        <f t="shared" si="33"/>
        <v>115.2</v>
      </c>
      <c r="L279" s="15">
        <f t="shared" si="34"/>
        <v>1036.8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86.4</v>
      </c>
      <c r="AF279" s="15">
        <v>0</v>
      </c>
      <c r="AG279" s="15">
        <v>207.36</v>
      </c>
      <c r="AH279" s="15">
        <v>0</v>
      </c>
      <c r="AI279" s="15">
        <v>207.36</v>
      </c>
      <c r="AJ279" s="15">
        <v>207.36</v>
      </c>
      <c r="AK279" s="15">
        <v>207.36</v>
      </c>
      <c r="AL279" s="15">
        <v>120.96</v>
      </c>
      <c r="AM279" s="15">
        <f t="shared" si="37"/>
        <v>1036.8</v>
      </c>
      <c r="AN279" s="15">
        <f t="shared" si="35"/>
        <v>115.20000000000005</v>
      </c>
      <c r="AO279" s="57" t="s">
        <v>1464</v>
      </c>
      <c r="AP279" s="59" t="s">
        <v>1106</v>
      </c>
      <c r="AR279" s="61">
        <f t="shared" si="38"/>
        <v>0</v>
      </c>
    </row>
    <row r="280" spans="1:57" s="60" customFormat="1" ht="50.1" customHeight="1">
      <c r="A280" s="157" t="s">
        <v>1391</v>
      </c>
      <c r="B280" s="14" t="s">
        <v>1104</v>
      </c>
      <c r="C280" s="14" t="s">
        <v>135</v>
      </c>
      <c r="D280" s="126" t="s">
        <v>96</v>
      </c>
      <c r="E280" s="126" t="s">
        <v>1432</v>
      </c>
      <c r="F280" s="126" t="s">
        <v>1417</v>
      </c>
      <c r="G280" s="56" t="s">
        <v>1103</v>
      </c>
      <c r="H280" s="14" t="s">
        <v>10</v>
      </c>
      <c r="I280" s="127">
        <v>42217</v>
      </c>
      <c r="J280" s="15">
        <v>1152</v>
      </c>
      <c r="K280" s="15">
        <f t="shared" si="33"/>
        <v>115.2</v>
      </c>
      <c r="L280" s="15">
        <f t="shared" si="34"/>
        <v>1036.8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86.4</v>
      </c>
      <c r="AF280" s="15">
        <v>0</v>
      </c>
      <c r="AG280" s="15">
        <v>207.36</v>
      </c>
      <c r="AH280" s="15">
        <v>0</v>
      </c>
      <c r="AI280" s="15">
        <v>207.36</v>
      </c>
      <c r="AJ280" s="15">
        <v>207.36</v>
      </c>
      <c r="AK280" s="15">
        <v>207.36</v>
      </c>
      <c r="AL280" s="15">
        <v>120.96</v>
      </c>
      <c r="AM280" s="15">
        <f t="shared" si="37"/>
        <v>1036.8</v>
      </c>
      <c r="AN280" s="15">
        <f t="shared" si="35"/>
        <v>115.20000000000005</v>
      </c>
      <c r="AO280" s="57" t="s">
        <v>1465</v>
      </c>
      <c r="AP280" s="59" t="s">
        <v>1466</v>
      </c>
      <c r="AR280" s="61">
        <f t="shared" si="38"/>
        <v>0</v>
      </c>
      <c r="BE280" s="60" t="s">
        <v>2309</v>
      </c>
    </row>
    <row r="281" spans="1:57" s="60" customFormat="1" ht="50.1" customHeight="1">
      <c r="A281" s="157" t="s">
        <v>1392</v>
      </c>
      <c r="B281" s="14" t="s">
        <v>1104</v>
      </c>
      <c r="C281" s="14" t="s">
        <v>135</v>
      </c>
      <c r="D281" s="126" t="s">
        <v>96</v>
      </c>
      <c r="E281" s="126" t="s">
        <v>1433</v>
      </c>
      <c r="F281" s="126" t="s">
        <v>1417</v>
      </c>
      <c r="G281" s="56" t="s">
        <v>1103</v>
      </c>
      <c r="H281" s="14" t="s">
        <v>10</v>
      </c>
      <c r="I281" s="127">
        <v>42217</v>
      </c>
      <c r="J281" s="15">
        <v>1152</v>
      </c>
      <c r="K281" s="15">
        <f t="shared" si="33"/>
        <v>115.2</v>
      </c>
      <c r="L281" s="15">
        <f t="shared" si="34"/>
        <v>1036.8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86.4</v>
      </c>
      <c r="AF281" s="15">
        <v>0</v>
      </c>
      <c r="AG281" s="15">
        <v>207.36</v>
      </c>
      <c r="AH281" s="15">
        <v>0</v>
      </c>
      <c r="AI281" s="15">
        <v>207.36</v>
      </c>
      <c r="AJ281" s="15">
        <v>207.36</v>
      </c>
      <c r="AK281" s="15">
        <v>207.36</v>
      </c>
      <c r="AL281" s="15">
        <v>120.96</v>
      </c>
      <c r="AM281" s="15">
        <f t="shared" si="37"/>
        <v>1036.8</v>
      </c>
      <c r="AN281" s="15">
        <f t="shared" si="35"/>
        <v>115.20000000000005</v>
      </c>
      <c r="AO281" s="57" t="s">
        <v>1511</v>
      </c>
      <c r="AP281" s="59" t="s">
        <v>1251</v>
      </c>
      <c r="AR281" s="61">
        <f t="shared" si="38"/>
        <v>0</v>
      </c>
    </row>
    <row r="282" spans="1:57" s="60" customFormat="1" ht="50.1" customHeight="1">
      <c r="A282" s="157" t="s">
        <v>1393</v>
      </c>
      <c r="B282" s="14" t="s">
        <v>1104</v>
      </c>
      <c r="C282" s="14" t="s">
        <v>135</v>
      </c>
      <c r="D282" s="126" t="s">
        <v>96</v>
      </c>
      <c r="E282" s="126" t="s">
        <v>1434</v>
      </c>
      <c r="F282" s="126" t="s">
        <v>1417</v>
      </c>
      <c r="G282" s="56" t="s">
        <v>1103</v>
      </c>
      <c r="H282" s="14" t="s">
        <v>10</v>
      </c>
      <c r="I282" s="127">
        <v>42217</v>
      </c>
      <c r="J282" s="15">
        <v>1152</v>
      </c>
      <c r="K282" s="15">
        <f t="shared" si="33"/>
        <v>115.2</v>
      </c>
      <c r="L282" s="15">
        <f t="shared" si="34"/>
        <v>1036.8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86.4</v>
      </c>
      <c r="AF282" s="15">
        <v>0</v>
      </c>
      <c r="AG282" s="15">
        <v>207.36</v>
      </c>
      <c r="AH282" s="15">
        <v>0</v>
      </c>
      <c r="AI282" s="15">
        <v>207.36</v>
      </c>
      <c r="AJ282" s="15">
        <v>207.36</v>
      </c>
      <c r="AK282" s="15">
        <v>207.36</v>
      </c>
      <c r="AL282" s="15">
        <v>120.96</v>
      </c>
      <c r="AM282" s="15">
        <f t="shared" si="37"/>
        <v>1036.8</v>
      </c>
      <c r="AN282" s="15">
        <f t="shared" si="35"/>
        <v>115.20000000000005</v>
      </c>
      <c r="AO282" s="57" t="s">
        <v>1460</v>
      </c>
      <c r="AP282" s="59" t="s">
        <v>175</v>
      </c>
      <c r="AR282" s="61">
        <f t="shared" si="38"/>
        <v>0</v>
      </c>
    </row>
    <row r="283" spans="1:57" s="60" customFormat="1" ht="50.1" customHeight="1">
      <c r="A283" s="157" t="s">
        <v>1394</v>
      </c>
      <c r="B283" s="14" t="s">
        <v>1104</v>
      </c>
      <c r="C283" s="14" t="s">
        <v>135</v>
      </c>
      <c r="D283" s="126" t="s">
        <v>96</v>
      </c>
      <c r="E283" s="126" t="s">
        <v>1435</v>
      </c>
      <c r="F283" s="126" t="s">
        <v>1417</v>
      </c>
      <c r="G283" s="56" t="s">
        <v>1103</v>
      </c>
      <c r="H283" s="14" t="s">
        <v>10</v>
      </c>
      <c r="I283" s="127">
        <v>42217</v>
      </c>
      <c r="J283" s="15">
        <v>1152</v>
      </c>
      <c r="K283" s="15">
        <f t="shared" si="33"/>
        <v>115.2</v>
      </c>
      <c r="L283" s="15">
        <f t="shared" si="34"/>
        <v>1036.8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86.4</v>
      </c>
      <c r="AF283" s="15">
        <v>0</v>
      </c>
      <c r="AG283" s="15">
        <v>207.36</v>
      </c>
      <c r="AH283" s="15">
        <v>0</v>
      </c>
      <c r="AI283" s="15">
        <v>207.36</v>
      </c>
      <c r="AJ283" s="15">
        <v>207.36</v>
      </c>
      <c r="AK283" s="15">
        <v>207.36</v>
      </c>
      <c r="AL283" s="15">
        <v>120.96</v>
      </c>
      <c r="AM283" s="15">
        <f t="shared" si="37"/>
        <v>1036.8</v>
      </c>
      <c r="AN283" s="15">
        <f t="shared" si="35"/>
        <v>115.20000000000005</v>
      </c>
      <c r="AO283" s="57" t="s">
        <v>1468</v>
      </c>
      <c r="AP283" s="59" t="s">
        <v>143</v>
      </c>
      <c r="AR283" s="61">
        <f t="shared" si="38"/>
        <v>0</v>
      </c>
    </row>
    <row r="284" spans="1:57" s="60" customFormat="1" ht="50.1" customHeight="1">
      <c r="A284" s="157" t="s">
        <v>1395</v>
      </c>
      <c r="B284" s="14" t="s">
        <v>1104</v>
      </c>
      <c r="C284" s="14" t="s">
        <v>135</v>
      </c>
      <c r="D284" s="126" t="s">
        <v>96</v>
      </c>
      <c r="E284" s="126" t="s">
        <v>1436</v>
      </c>
      <c r="F284" s="126" t="s">
        <v>1417</v>
      </c>
      <c r="G284" s="56" t="s">
        <v>1103</v>
      </c>
      <c r="H284" s="14" t="s">
        <v>10</v>
      </c>
      <c r="I284" s="127">
        <v>42217</v>
      </c>
      <c r="J284" s="15">
        <v>1152</v>
      </c>
      <c r="K284" s="15">
        <f t="shared" si="33"/>
        <v>115.2</v>
      </c>
      <c r="L284" s="15">
        <f t="shared" si="34"/>
        <v>1036.8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86.4</v>
      </c>
      <c r="AF284" s="15">
        <v>0</v>
      </c>
      <c r="AG284" s="15">
        <v>207.36</v>
      </c>
      <c r="AH284" s="15">
        <v>0</v>
      </c>
      <c r="AI284" s="15">
        <v>207.36</v>
      </c>
      <c r="AJ284" s="15">
        <v>207.36</v>
      </c>
      <c r="AK284" s="15">
        <v>207.36</v>
      </c>
      <c r="AL284" s="15">
        <v>120.96</v>
      </c>
      <c r="AM284" s="15">
        <f t="shared" si="37"/>
        <v>1036.8</v>
      </c>
      <c r="AN284" s="15">
        <f t="shared" si="35"/>
        <v>115.20000000000005</v>
      </c>
      <c r="AO284" s="57" t="s">
        <v>1469</v>
      </c>
      <c r="AP284" s="59" t="s">
        <v>174</v>
      </c>
      <c r="AR284" s="61">
        <f t="shared" si="38"/>
        <v>0</v>
      </c>
    </row>
    <row r="285" spans="1:57" s="60" customFormat="1" ht="50.1" customHeight="1">
      <c r="A285" s="157" t="s">
        <v>1396</v>
      </c>
      <c r="B285" s="14" t="s">
        <v>1104</v>
      </c>
      <c r="C285" s="14" t="s">
        <v>135</v>
      </c>
      <c r="D285" s="126" t="s">
        <v>96</v>
      </c>
      <c r="E285" s="126" t="s">
        <v>1437</v>
      </c>
      <c r="F285" s="126" t="s">
        <v>1417</v>
      </c>
      <c r="G285" s="56" t="s">
        <v>1103</v>
      </c>
      <c r="H285" s="14" t="s">
        <v>10</v>
      </c>
      <c r="I285" s="127">
        <v>42217</v>
      </c>
      <c r="J285" s="15">
        <v>1152</v>
      </c>
      <c r="K285" s="15">
        <f t="shared" ref="K285:K462" si="39">+J285*0.1</f>
        <v>115.2</v>
      </c>
      <c r="L285" s="15">
        <f t="shared" ref="L285:L462" si="40">+J285-K285</f>
        <v>1036.8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86.4</v>
      </c>
      <c r="AF285" s="15">
        <v>0</v>
      </c>
      <c r="AG285" s="15">
        <v>207.36</v>
      </c>
      <c r="AH285" s="15">
        <v>0</v>
      </c>
      <c r="AI285" s="15">
        <v>207.36</v>
      </c>
      <c r="AJ285" s="15">
        <v>207.36</v>
      </c>
      <c r="AK285" s="15">
        <v>207.36</v>
      </c>
      <c r="AL285" s="15">
        <v>120.96</v>
      </c>
      <c r="AM285" s="15">
        <f t="shared" si="37"/>
        <v>1036.8</v>
      </c>
      <c r="AN285" s="15">
        <f t="shared" si="35"/>
        <v>115.20000000000005</v>
      </c>
      <c r="AO285" s="57" t="s">
        <v>1465</v>
      </c>
      <c r="AP285" s="59" t="s">
        <v>1470</v>
      </c>
      <c r="AR285" s="61">
        <f t="shared" si="38"/>
        <v>0</v>
      </c>
    </row>
    <row r="286" spans="1:57" s="60" customFormat="1" ht="50.1" customHeight="1">
      <c r="A286" s="157" t="s">
        <v>1397</v>
      </c>
      <c r="B286" s="14" t="s">
        <v>1104</v>
      </c>
      <c r="C286" s="14" t="s">
        <v>135</v>
      </c>
      <c r="D286" s="126" t="s">
        <v>96</v>
      </c>
      <c r="E286" s="126" t="s">
        <v>1438</v>
      </c>
      <c r="F286" s="126" t="s">
        <v>1417</v>
      </c>
      <c r="G286" s="56" t="s">
        <v>1103</v>
      </c>
      <c r="H286" s="14" t="s">
        <v>10</v>
      </c>
      <c r="I286" s="127">
        <v>42217</v>
      </c>
      <c r="J286" s="15">
        <v>1152</v>
      </c>
      <c r="K286" s="15">
        <f t="shared" si="39"/>
        <v>115.2</v>
      </c>
      <c r="L286" s="15">
        <f t="shared" si="40"/>
        <v>1036.8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86.4</v>
      </c>
      <c r="AF286" s="15">
        <v>0</v>
      </c>
      <c r="AG286" s="15">
        <v>207.36</v>
      </c>
      <c r="AH286" s="15">
        <v>0</v>
      </c>
      <c r="AI286" s="15">
        <v>207.36</v>
      </c>
      <c r="AJ286" s="15">
        <v>207.36</v>
      </c>
      <c r="AK286" s="15">
        <v>207.36</v>
      </c>
      <c r="AL286" s="15">
        <v>120.96</v>
      </c>
      <c r="AM286" s="15">
        <f t="shared" si="37"/>
        <v>1036.8</v>
      </c>
      <c r="AN286" s="15">
        <f t="shared" si="35"/>
        <v>115.20000000000005</v>
      </c>
      <c r="AO286" s="57" t="s">
        <v>1472</v>
      </c>
      <c r="AP286" s="59" t="s">
        <v>154</v>
      </c>
      <c r="AR286" s="61">
        <f t="shared" si="38"/>
        <v>0</v>
      </c>
    </row>
    <row r="287" spans="1:57" s="60" customFormat="1" ht="50.1" customHeight="1">
      <c r="A287" s="157" t="s">
        <v>1398</v>
      </c>
      <c r="B287" s="14" t="s">
        <v>1104</v>
      </c>
      <c r="C287" s="14" t="s">
        <v>135</v>
      </c>
      <c r="D287" s="126" t="s">
        <v>96</v>
      </c>
      <c r="E287" s="126" t="s">
        <v>1439</v>
      </c>
      <c r="F287" s="126" t="s">
        <v>1417</v>
      </c>
      <c r="G287" s="56" t="s">
        <v>1103</v>
      </c>
      <c r="H287" s="14" t="s">
        <v>10</v>
      </c>
      <c r="I287" s="127">
        <v>42217</v>
      </c>
      <c r="J287" s="15">
        <v>1152</v>
      </c>
      <c r="K287" s="15">
        <f t="shared" si="39"/>
        <v>115.2</v>
      </c>
      <c r="L287" s="15">
        <f t="shared" si="40"/>
        <v>1036.8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86.4</v>
      </c>
      <c r="AF287" s="15">
        <v>0</v>
      </c>
      <c r="AG287" s="15">
        <v>207.36</v>
      </c>
      <c r="AH287" s="15">
        <v>0</v>
      </c>
      <c r="AI287" s="15">
        <v>207.36</v>
      </c>
      <c r="AJ287" s="15">
        <v>207.36</v>
      </c>
      <c r="AK287" s="15">
        <v>207.36</v>
      </c>
      <c r="AL287" s="15">
        <v>120.96</v>
      </c>
      <c r="AM287" s="15">
        <f t="shared" si="37"/>
        <v>1036.8</v>
      </c>
      <c r="AN287" s="15">
        <f t="shared" si="35"/>
        <v>115.20000000000005</v>
      </c>
      <c r="AO287" s="57" t="s">
        <v>1740</v>
      </c>
      <c r="AP287" s="59" t="s">
        <v>1099</v>
      </c>
      <c r="AR287" s="61">
        <f t="shared" si="38"/>
        <v>0</v>
      </c>
    </row>
    <row r="288" spans="1:57" s="60" customFormat="1" ht="50.1" customHeight="1">
      <c r="A288" s="157" t="s">
        <v>1399</v>
      </c>
      <c r="B288" s="14" t="s">
        <v>1104</v>
      </c>
      <c r="C288" s="14" t="s">
        <v>135</v>
      </c>
      <c r="D288" s="126" t="s">
        <v>96</v>
      </c>
      <c r="E288" s="126" t="s">
        <v>1440</v>
      </c>
      <c r="F288" s="126" t="s">
        <v>1417</v>
      </c>
      <c r="G288" s="56" t="s">
        <v>1103</v>
      </c>
      <c r="H288" s="14" t="s">
        <v>10</v>
      </c>
      <c r="I288" s="127">
        <v>42217</v>
      </c>
      <c r="J288" s="15">
        <v>1152</v>
      </c>
      <c r="K288" s="15">
        <f t="shared" si="39"/>
        <v>115.2</v>
      </c>
      <c r="L288" s="15">
        <f t="shared" si="40"/>
        <v>1036.8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86.4</v>
      </c>
      <c r="AF288" s="15">
        <v>0</v>
      </c>
      <c r="AG288" s="15">
        <v>207.36</v>
      </c>
      <c r="AH288" s="15">
        <v>0</v>
      </c>
      <c r="AI288" s="15">
        <v>207.36</v>
      </c>
      <c r="AJ288" s="15">
        <v>207.36</v>
      </c>
      <c r="AK288" s="15">
        <v>207.36</v>
      </c>
      <c r="AL288" s="15">
        <v>120.96</v>
      </c>
      <c r="AM288" s="15">
        <f t="shared" si="37"/>
        <v>1036.8</v>
      </c>
      <c r="AN288" s="15">
        <f t="shared" si="35"/>
        <v>115.20000000000005</v>
      </c>
      <c r="AO288" s="57" t="s">
        <v>1739</v>
      </c>
      <c r="AP288" s="59" t="s">
        <v>1315</v>
      </c>
      <c r="AR288" s="61">
        <f t="shared" si="38"/>
        <v>0</v>
      </c>
    </row>
    <row r="289" spans="1:44" s="60" customFormat="1" ht="50.1" customHeight="1">
      <c r="A289" s="157" t="s">
        <v>1400</v>
      </c>
      <c r="B289" s="14" t="s">
        <v>1104</v>
      </c>
      <c r="C289" s="14" t="s">
        <v>135</v>
      </c>
      <c r="D289" s="126" t="s">
        <v>96</v>
      </c>
      <c r="E289" s="126" t="s">
        <v>1441</v>
      </c>
      <c r="F289" s="126" t="s">
        <v>1417</v>
      </c>
      <c r="G289" s="56" t="s">
        <v>1103</v>
      </c>
      <c r="H289" s="14" t="s">
        <v>10</v>
      </c>
      <c r="I289" s="127">
        <v>42217</v>
      </c>
      <c r="J289" s="15">
        <v>1152</v>
      </c>
      <c r="K289" s="15">
        <f t="shared" si="39"/>
        <v>115.2</v>
      </c>
      <c r="L289" s="15">
        <f t="shared" si="40"/>
        <v>1036.8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86.4</v>
      </c>
      <c r="AF289" s="15">
        <v>0</v>
      </c>
      <c r="AG289" s="15">
        <v>207.36</v>
      </c>
      <c r="AH289" s="15">
        <v>0</v>
      </c>
      <c r="AI289" s="15">
        <v>207.36</v>
      </c>
      <c r="AJ289" s="15">
        <v>207.36</v>
      </c>
      <c r="AK289" s="15">
        <v>207.36</v>
      </c>
      <c r="AL289" s="15">
        <v>120.96</v>
      </c>
      <c r="AM289" s="15">
        <f t="shared" si="37"/>
        <v>1036.8</v>
      </c>
      <c r="AN289" s="15">
        <f t="shared" si="35"/>
        <v>115.20000000000005</v>
      </c>
      <c r="AO289" s="57" t="s">
        <v>1473</v>
      </c>
      <c r="AP289" s="59" t="s">
        <v>1315</v>
      </c>
      <c r="AR289" s="61">
        <f t="shared" si="38"/>
        <v>0</v>
      </c>
    </row>
    <row r="290" spans="1:44" s="60" customFormat="1" ht="50.1" customHeight="1">
      <c r="A290" s="157" t="s">
        <v>1401</v>
      </c>
      <c r="B290" s="14" t="s">
        <v>1104</v>
      </c>
      <c r="C290" s="14" t="s">
        <v>135</v>
      </c>
      <c r="D290" s="126" t="s">
        <v>96</v>
      </c>
      <c r="E290" s="126" t="s">
        <v>1442</v>
      </c>
      <c r="F290" s="126" t="s">
        <v>1417</v>
      </c>
      <c r="G290" s="56" t="s">
        <v>1103</v>
      </c>
      <c r="H290" s="14" t="s">
        <v>10</v>
      </c>
      <c r="I290" s="127">
        <v>42217</v>
      </c>
      <c r="J290" s="15">
        <v>1152</v>
      </c>
      <c r="K290" s="15">
        <f t="shared" si="39"/>
        <v>115.2</v>
      </c>
      <c r="L290" s="15">
        <f t="shared" si="40"/>
        <v>1036.8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86.4</v>
      </c>
      <c r="AF290" s="15">
        <v>0</v>
      </c>
      <c r="AG290" s="15">
        <v>207.36</v>
      </c>
      <c r="AH290" s="15">
        <v>0</v>
      </c>
      <c r="AI290" s="15">
        <v>207.36</v>
      </c>
      <c r="AJ290" s="15">
        <v>207.36</v>
      </c>
      <c r="AK290" s="15">
        <v>207.36</v>
      </c>
      <c r="AL290" s="15">
        <v>120.96</v>
      </c>
      <c r="AM290" s="15">
        <f t="shared" si="37"/>
        <v>1036.8</v>
      </c>
      <c r="AN290" s="15">
        <f t="shared" si="35"/>
        <v>115.20000000000005</v>
      </c>
      <c r="AO290" s="57" t="s">
        <v>1474</v>
      </c>
      <c r="AP290" s="59" t="s">
        <v>1315</v>
      </c>
      <c r="AR290" s="61">
        <f t="shared" si="38"/>
        <v>0</v>
      </c>
    </row>
    <row r="291" spans="1:44" s="60" customFormat="1" ht="50.1" customHeight="1">
      <c r="A291" s="157" t="s">
        <v>1402</v>
      </c>
      <c r="B291" s="14" t="s">
        <v>1104</v>
      </c>
      <c r="C291" s="14" t="s">
        <v>135</v>
      </c>
      <c r="D291" s="126" t="s">
        <v>96</v>
      </c>
      <c r="E291" s="126" t="s">
        <v>1443</v>
      </c>
      <c r="F291" s="126" t="s">
        <v>1417</v>
      </c>
      <c r="G291" s="56" t="s">
        <v>1103</v>
      </c>
      <c r="H291" s="14" t="s">
        <v>10</v>
      </c>
      <c r="I291" s="127">
        <v>42217</v>
      </c>
      <c r="J291" s="15">
        <v>1152</v>
      </c>
      <c r="K291" s="15">
        <f t="shared" si="39"/>
        <v>115.2</v>
      </c>
      <c r="L291" s="15">
        <f t="shared" si="40"/>
        <v>1036.8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86.4</v>
      </c>
      <c r="AF291" s="15">
        <v>0</v>
      </c>
      <c r="AG291" s="15">
        <v>207.36</v>
      </c>
      <c r="AH291" s="15">
        <v>0</v>
      </c>
      <c r="AI291" s="15">
        <v>207.36</v>
      </c>
      <c r="AJ291" s="15">
        <v>207.36</v>
      </c>
      <c r="AK291" s="15">
        <v>207.36</v>
      </c>
      <c r="AL291" s="15">
        <v>120.96</v>
      </c>
      <c r="AM291" s="15">
        <f t="shared" si="37"/>
        <v>1036.8</v>
      </c>
      <c r="AN291" s="15">
        <f t="shared" si="35"/>
        <v>115.20000000000005</v>
      </c>
      <c r="AO291" s="57" t="s">
        <v>1795</v>
      </c>
      <c r="AP291" s="59" t="s">
        <v>1315</v>
      </c>
      <c r="AR291" s="61">
        <f t="shared" si="38"/>
        <v>0</v>
      </c>
    </row>
    <row r="292" spans="1:44" s="60" customFormat="1" ht="50.1" customHeight="1">
      <c r="A292" s="157" t="s">
        <v>1403</v>
      </c>
      <c r="B292" s="14" t="s">
        <v>1104</v>
      </c>
      <c r="C292" s="14" t="s">
        <v>135</v>
      </c>
      <c r="D292" s="126" t="s">
        <v>96</v>
      </c>
      <c r="E292" s="126" t="s">
        <v>1444</v>
      </c>
      <c r="F292" s="126" t="s">
        <v>1417</v>
      </c>
      <c r="G292" s="56" t="s">
        <v>1103</v>
      </c>
      <c r="H292" s="14" t="s">
        <v>10</v>
      </c>
      <c r="I292" s="127">
        <v>42217</v>
      </c>
      <c r="J292" s="15">
        <v>1152</v>
      </c>
      <c r="K292" s="15">
        <f t="shared" si="39"/>
        <v>115.2</v>
      </c>
      <c r="L292" s="15">
        <f t="shared" si="40"/>
        <v>1036.8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86.4</v>
      </c>
      <c r="AF292" s="15">
        <v>0</v>
      </c>
      <c r="AG292" s="15">
        <v>207.36</v>
      </c>
      <c r="AH292" s="15">
        <v>0</v>
      </c>
      <c r="AI292" s="15">
        <v>207.36</v>
      </c>
      <c r="AJ292" s="15">
        <v>207.36</v>
      </c>
      <c r="AK292" s="15">
        <v>207.36</v>
      </c>
      <c r="AL292" s="15">
        <v>120.96</v>
      </c>
      <c r="AM292" s="15">
        <f t="shared" si="37"/>
        <v>1036.8</v>
      </c>
      <c r="AN292" s="15">
        <f t="shared" si="35"/>
        <v>115.20000000000005</v>
      </c>
      <c r="AO292" s="57" t="s">
        <v>1475</v>
      </c>
      <c r="AP292" s="59" t="s">
        <v>1315</v>
      </c>
      <c r="AR292" s="61">
        <f t="shared" si="38"/>
        <v>0</v>
      </c>
    </row>
    <row r="293" spans="1:44" s="60" customFormat="1" ht="50.1" customHeight="1">
      <c r="A293" s="157" t="s">
        <v>1404</v>
      </c>
      <c r="B293" s="14" t="s">
        <v>1104</v>
      </c>
      <c r="C293" s="14" t="s">
        <v>135</v>
      </c>
      <c r="D293" s="126" t="s">
        <v>96</v>
      </c>
      <c r="E293" s="126" t="s">
        <v>1445</v>
      </c>
      <c r="F293" s="126" t="s">
        <v>1417</v>
      </c>
      <c r="G293" s="56" t="s">
        <v>1103</v>
      </c>
      <c r="H293" s="14" t="s">
        <v>10</v>
      </c>
      <c r="I293" s="127">
        <v>42217</v>
      </c>
      <c r="J293" s="15">
        <v>1152</v>
      </c>
      <c r="K293" s="15">
        <f t="shared" si="39"/>
        <v>115.2</v>
      </c>
      <c r="L293" s="15">
        <f t="shared" si="40"/>
        <v>1036.8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86.4</v>
      </c>
      <c r="AF293" s="15">
        <v>0</v>
      </c>
      <c r="AG293" s="15">
        <v>207.36</v>
      </c>
      <c r="AH293" s="15">
        <v>0</v>
      </c>
      <c r="AI293" s="15">
        <v>207.36</v>
      </c>
      <c r="AJ293" s="15">
        <v>207.36</v>
      </c>
      <c r="AK293" s="15">
        <v>207.36</v>
      </c>
      <c r="AL293" s="15">
        <v>120.96</v>
      </c>
      <c r="AM293" s="15">
        <f t="shared" si="37"/>
        <v>1036.8</v>
      </c>
      <c r="AN293" s="15">
        <f t="shared" si="35"/>
        <v>115.20000000000005</v>
      </c>
      <c r="AO293" s="57" t="s">
        <v>1476</v>
      </c>
      <c r="AP293" s="59" t="s">
        <v>1315</v>
      </c>
      <c r="AR293" s="61">
        <f t="shared" si="38"/>
        <v>0</v>
      </c>
    </row>
    <row r="294" spans="1:44" s="60" customFormat="1" ht="50.1" customHeight="1">
      <c r="A294" s="157" t="s">
        <v>1405</v>
      </c>
      <c r="B294" s="14" t="s">
        <v>1104</v>
      </c>
      <c r="C294" s="14" t="s">
        <v>135</v>
      </c>
      <c r="D294" s="126" t="s">
        <v>96</v>
      </c>
      <c r="E294" s="126" t="s">
        <v>1446</v>
      </c>
      <c r="F294" s="126" t="s">
        <v>1417</v>
      </c>
      <c r="G294" s="56" t="s">
        <v>1103</v>
      </c>
      <c r="H294" s="14" t="s">
        <v>10</v>
      </c>
      <c r="I294" s="127">
        <v>42217</v>
      </c>
      <c r="J294" s="15">
        <v>1152</v>
      </c>
      <c r="K294" s="15">
        <f t="shared" si="39"/>
        <v>115.2</v>
      </c>
      <c r="L294" s="15">
        <f t="shared" si="40"/>
        <v>1036.8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86.4</v>
      </c>
      <c r="AF294" s="15">
        <v>0</v>
      </c>
      <c r="AG294" s="15">
        <v>207.36</v>
      </c>
      <c r="AH294" s="15">
        <v>0</v>
      </c>
      <c r="AI294" s="15">
        <v>207.36</v>
      </c>
      <c r="AJ294" s="15">
        <v>207.36</v>
      </c>
      <c r="AK294" s="15">
        <v>207.36</v>
      </c>
      <c r="AL294" s="15">
        <v>120.96</v>
      </c>
      <c r="AM294" s="15">
        <f t="shared" si="37"/>
        <v>1036.8</v>
      </c>
      <c r="AN294" s="15">
        <f t="shared" si="35"/>
        <v>115.20000000000005</v>
      </c>
      <c r="AO294" s="57" t="s">
        <v>1477</v>
      </c>
      <c r="AP294" s="59" t="s">
        <v>1095</v>
      </c>
      <c r="AR294" s="61">
        <f t="shared" si="38"/>
        <v>0</v>
      </c>
    </row>
    <row r="295" spans="1:44" s="60" customFormat="1" ht="50.1" customHeight="1">
      <c r="A295" s="157" t="s">
        <v>1406</v>
      </c>
      <c r="B295" s="14" t="s">
        <v>1104</v>
      </c>
      <c r="C295" s="14" t="s">
        <v>135</v>
      </c>
      <c r="D295" s="126" t="s">
        <v>96</v>
      </c>
      <c r="E295" s="126" t="s">
        <v>1447</v>
      </c>
      <c r="F295" s="126" t="s">
        <v>1417</v>
      </c>
      <c r="G295" s="56" t="s">
        <v>1103</v>
      </c>
      <c r="H295" s="14" t="s">
        <v>10</v>
      </c>
      <c r="I295" s="127">
        <v>42217</v>
      </c>
      <c r="J295" s="15">
        <v>1152</v>
      </c>
      <c r="K295" s="15">
        <f t="shared" si="39"/>
        <v>115.2</v>
      </c>
      <c r="L295" s="15">
        <f t="shared" si="40"/>
        <v>1036.8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86.4</v>
      </c>
      <c r="AF295" s="15">
        <v>0</v>
      </c>
      <c r="AG295" s="15">
        <v>207.36</v>
      </c>
      <c r="AH295" s="15">
        <v>0</v>
      </c>
      <c r="AI295" s="15">
        <v>207.36</v>
      </c>
      <c r="AJ295" s="15">
        <v>207.36</v>
      </c>
      <c r="AK295" s="15">
        <v>207.36</v>
      </c>
      <c r="AL295" s="15">
        <v>120.96</v>
      </c>
      <c r="AM295" s="15">
        <f t="shared" si="37"/>
        <v>1036.8</v>
      </c>
      <c r="AN295" s="15">
        <f t="shared" si="35"/>
        <v>115.20000000000005</v>
      </c>
      <c r="AO295" s="57" t="s">
        <v>1530</v>
      </c>
      <c r="AP295" s="59" t="s">
        <v>1531</v>
      </c>
      <c r="AR295" s="61">
        <f t="shared" si="38"/>
        <v>0</v>
      </c>
    </row>
    <row r="296" spans="1:44" s="60" customFormat="1" ht="50.1" customHeight="1">
      <c r="A296" s="157" t="s">
        <v>1407</v>
      </c>
      <c r="B296" s="14" t="s">
        <v>1104</v>
      </c>
      <c r="C296" s="14" t="s">
        <v>135</v>
      </c>
      <c r="D296" s="126" t="s">
        <v>96</v>
      </c>
      <c r="E296" s="126" t="s">
        <v>1448</v>
      </c>
      <c r="F296" s="126" t="s">
        <v>1417</v>
      </c>
      <c r="G296" s="56" t="s">
        <v>1103</v>
      </c>
      <c r="H296" s="14" t="s">
        <v>10</v>
      </c>
      <c r="I296" s="127">
        <v>42217</v>
      </c>
      <c r="J296" s="15">
        <v>1152</v>
      </c>
      <c r="K296" s="15">
        <f t="shared" si="39"/>
        <v>115.2</v>
      </c>
      <c r="L296" s="15">
        <f t="shared" si="40"/>
        <v>1036.8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86.4</v>
      </c>
      <c r="AF296" s="15">
        <v>0</v>
      </c>
      <c r="AG296" s="15">
        <v>207.36</v>
      </c>
      <c r="AH296" s="15">
        <v>0</v>
      </c>
      <c r="AI296" s="15">
        <v>207.36</v>
      </c>
      <c r="AJ296" s="15">
        <v>207.36</v>
      </c>
      <c r="AK296" s="15">
        <v>207.36</v>
      </c>
      <c r="AL296" s="15">
        <v>120.96</v>
      </c>
      <c r="AM296" s="15">
        <f t="shared" si="37"/>
        <v>1036.8</v>
      </c>
      <c r="AN296" s="15">
        <f t="shared" si="35"/>
        <v>115.20000000000005</v>
      </c>
      <c r="AO296" s="57" t="s">
        <v>1512</v>
      </c>
      <c r="AP296" s="59" t="s">
        <v>1099</v>
      </c>
      <c r="AR296" s="61">
        <f t="shared" si="38"/>
        <v>0</v>
      </c>
    </row>
    <row r="297" spans="1:44" s="60" customFormat="1" ht="50.1" customHeight="1">
      <c r="A297" s="157" t="s">
        <v>1408</v>
      </c>
      <c r="B297" s="14" t="s">
        <v>1104</v>
      </c>
      <c r="C297" s="14" t="s">
        <v>135</v>
      </c>
      <c r="D297" s="126" t="s">
        <v>96</v>
      </c>
      <c r="E297" s="126" t="s">
        <v>1449</v>
      </c>
      <c r="F297" s="126" t="s">
        <v>1417</v>
      </c>
      <c r="G297" s="56" t="s">
        <v>1103</v>
      </c>
      <c r="H297" s="14" t="s">
        <v>10</v>
      </c>
      <c r="I297" s="127">
        <v>42217</v>
      </c>
      <c r="J297" s="15">
        <v>1152</v>
      </c>
      <c r="K297" s="15">
        <f t="shared" si="39"/>
        <v>115.2</v>
      </c>
      <c r="L297" s="15">
        <f t="shared" si="40"/>
        <v>1036.8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86.4</v>
      </c>
      <c r="AF297" s="15">
        <v>0</v>
      </c>
      <c r="AG297" s="15">
        <v>207.36</v>
      </c>
      <c r="AH297" s="15">
        <v>0</v>
      </c>
      <c r="AI297" s="15">
        <v>207.36</v>
      </c>
      <c r="AJ297" s="15">
        <v>207.36</v>
      </c>
      <c r="AK297" s="15">
        <v>207.36</v>
      </c>
      <c r="AL297" s="15">
        <v>120.96</v>
      </c>
      <c r="AM297" s="15">
        <f t="shared" si="37"/>
        <v>1036.8</v>
      </c>
      <c r="AN297" s="15">
        <f t="shared" si="35"/>
        <v>115.20000000000005</v>
      </c>
      <c r="AO297" s="57" t="s">
        <v>1845</v>
      </c>
      <c r="AP297" s="59" t="s">
        <v>1802</v>
      </c>
      <c r="AR297" s="61">
        <f t="shared" si="38"/>
        <v>0</v>
      </c>
    </row>
    <row r="298" spans="1:44" s="60" customFormat="1" ht="50.1" customHeight="1">
      <c r="A298" s="157" t="s">
        <v>1409</v>
      </c>
      <c r="B298" s="14" t="s">
        <v>1104</v>
      </c>
      <c r="C298" s="14" t="s">
        <v>135</v>
      </c>
      <c r="D298" s="126" t="s">
        <v>96</v>
      </c>
      <c r="E298" s="126" t="s">
        <v>1450</v>
      </c>
      <c r="F298" s="126" t="s">
        <v>1417</v>
      </c>
      <c r="G298" s="56" t="s">
        <v>1103</v>
      </c>
      <c r="H298" s="14" t="s">
        <v>10</v>
      </c>
      <c r="I298" s="127">
        <v>42217</v>
      </c>
      <c r="J298" s="15">
        <v>1152</v>
      </c>
      <c r="K298" s="15">
        <f t="shared" si="39"/>
        <v>115.2</v>
      </c>
      <c r="L298" s="15">
        <f t="shared" si="40"/>
        <v>1036.8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86.4</v>
      </c>
      <c r="AF298" s="15">
        <v>0</v>
      </c>
      <c r="AG298" s="15">
        <v>207.36</v>
      </c>
      <c r="AH298" s="15">
        <v>0</v>
      </c>
      <c r="AI298" s="15">
        <v>207.36</v>
      </c>
      <c r="AJ298" s="15">
        <v>207.36</v>
      </c>
      <c r="AK298" s="15">
        <v>207.36</v>
      </c>
      <c r="AL298" s="15">
        <v>120.96</v>
      </c>
      <c r="AM298" s="15">
        <f t="shared" si="37"/>
        <v>1036.8</v>
      </c>
      <c r="AN298" s="15">
        <f t="shared" si="35"/>
        <v>115.20000000000005</v>
      </c>
      <c r="AO298" s="57" t="s">
        <v>1527</v>
      </c>
      <c r="AP298" s="59" t="s">
        <v>1937</v>
      </c>
      <c r="AR298" s="61">
        <f t="shared" si="38"/>
        <v>0</v>
      </c>
    </row>
    <row r="299" spans="1:44" s="60" customFormat="1" ht="50.1" customHeight="1">
      <c r="A299" s="157" t="s">
        <v>1410</v>
      </c>
      <c r="B299" s="14" t="s">
        <v>1104</v>
      </c>
      <c r="C299" s="14" t="s">
        <v>135</v>
      </c>
      <c r="D299" s="126" t="s">
        <v>96</v>
      </c>
      <c r="E299" s="126" t="s">
        <v>1451</v>
      </c>
      <c r="F299" s="126" t="s">
        <v>1417</v>
      </c>
      <c r="G299" s="56" t="s">
        <v>1103</v>
      </c>
      <c r="H299" s="14" t="s">
        <v>10</v>
      </c>
      <c r="I299" s="127">
        <v>42217</v>
      </c>
      <c r="J299" s="15">
        <v>1152</v>
      </c>
      <c r="K299" s="15">
        <f t="shared" si="39"/>
        <v>115.2</v>
      </c>
      <c r="L299" s="15">
        <f t="shared" si="40"/>
        <v>1036.8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86.4</v>
      </c>
      <c r="AF299" s="15">
        <v>0</v>
      </c>
      <c r="AG299" s="15">
        <v>207.36</v>
      </c>
      <c r="AH299" s="15">
        <v>0</v>
      </c>
      <c r="AI299" s="15">
        <v>207.36</v>
      </c>
      <c r="AJ299" s="15">
        <v>207.36</v>
      </c>
      <c r="AK299" s="15">
        <v>207.36</v>
      </c>
      <c r="AL299" s="15">
        <v>120.96</v>
      </c>
      <c r="AM299" s="15">
        <f t="shared" si="37"/>
        <v>1036.8</v>
      </c>
      <c r="AN299" s="15">
        <f t="shared" si="35"/>
        <v>115.20000000000005</v>
      </c>
      <c r="AO299" s="57" t="s">
        <v>1513</v>
      </c>
      <c r="AP299" s="59" t="s">
        <v>1514</v>
      </c>
      <c r="AR299" s="61">
        <f t="shared" si="38"/>
        <v>0</v>
      </c>
    </row>
    <row r="300" spans="1:44" s="60" customFormat="1" ht="50.1" customHeight="1">
      <c r="A300" s="157" t="s">
        <v>1411</v>
      </c>
      <c r="B300" s="14" t="s">
        <v>1104</v>
      </c>
      <c r="C300" s="14" t="s">
        <v>135</v>
      </c>
      <c r="D300" s="126" t="s">
        <v>96</v>
      </c>
      <c r="E300" s="126" t="s">
        <v>1452</v>
      </c>
      <c r="F300" s="126" t="s">
        <v>1417</v>
      </c>
      <c r="G300" s="56" t="s">
        <v>1103</v>
      </c>
      <c r="H300" s="14" t="s">
        <v>10</v>
      </c>
      <c r="I300" s="127">
        <v>42217</v>
      </c>
      <c r="J300" s="15">
        <v>1152</v>
      </c>
      <c r="K300" s="15">
        <f t="shared" si="39"/>
        <v>115.2</v>
      </c>
      <c r="L300" s="15">
        <f t="shared" si="40"/>
        <v>1036.8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86.4</v>
      </c>
      <c r="AF300" s="15">
        <v>0</v>
      </c>
      <c r="AG300" s="15">
        <v>207.36</v>
      </c>
      <c r="AH300" s="15">
        <v>0</v>
      </c>
      <c r="AI300" s="15">
        <v>207.36</v>
      </c>
      <c r="AJ300" s="15">
        <v>207.36</v>
      </c>
      <c r="AK300" s="15">
        <v>207.36</v>
      </c>
      <c r="AL300" s="15">
        <v>120.96</v>
      </c>
      <c r="AM300" s="15">
        <f t="shared" si="37"/>
        <v>1036.8</v>
      </c>
      <c r="AN300" s="15">
        <f t="shared" si="35"/>
        <v>115.20000000000005</v>
      </c>
      <c r="AO300" s="57" t="s">
        <v>1300</v>
      </c>
      <c r="AP300" s="59" t="s">
        <v>129</v>
      </c>
      <c r="AR300" s="61">
        <f t="shared" si="38"/>
        <v>0</v>
      </c>
    </row>
    <row r="301" spans="1:44" s="60" customFormat="1" ht="50.1" customHeight="1">
      <c r="A301" s="157" t="s">
        <v>1412</v>
      </c>
      <c r="B301" s="14" t="s">
        <v>1104</v>
      </c>
      <c r="C301" s="14" t="s">
        <v>135</v>
      </c>
      <c r="D301" s="126" t="s">
        <v>96</v>
      </c>
      <c r="E301" s="126" t="s">
        <v>1453</v>
      </c>
      <c r="F301" s="126" t="s">
        <v>1417</v>
      </c>
      <c r="G301" s="56" t="s">
        <v>1103</v>
      </c>
      <c r="H301" s="14" t="s">
        <v>10</v>
      </c>
      <c r="I301" s="127">
        <v>42217</v>
      </c>
      <c r="J301" s="15">
        <v>1152</v>
      </c>
      <c r="K301" s="15">
        <f t="shared" si="39"/>
        <v>115.2</v>
      </c>
      <c r="L301" s="15">
        <f t="shared" si="40"/>
        <v>1036.8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86.4</v>
      </c>
      <c r="AF301" s="15">
        <v>0</v>
      </c>
      <c r="AG301" s="15">
        <v>207.36</v>
      </c>
      <c r="AH301" s="15">
        <v>0</v>
      </c>
      <c r="AI301" s="15">
        <v>207.36</v>
      </c>
      <c r="AJ301" s="15">
        <v>207.36</v>
      </c>
      <c r="AK301" s="15">
        <v>207.36</v>
      </c>
      <c r="AL301" s="15">
        <v>120.96</v>
      </c>
      <c r="AM301" s="15">
        <f t="shared" si="37"/>
        <v>1036.8</v>
      </c>
      <c r="AN301" s="15">
        <f t="shared" si="35"/>
        <v>115.20000000000005</v>
      </c>
      <c r="AO301" s="57" t="s">
        <v>1676</v>
      </c>
      <c r="AP301" s="59" t="s">
        <v>1533</v>
      </c>
      <c r="AR301" s="61">
        <f t="shared" si="38"/>
        <v>0</v>
      </c>
    </row>
    <row r="302" spans="1:44" s="60" customFormat="1" ht="50.1" customHeight="1">
      <c r="A302" s="157" t="s">
        <v>1413</v>
      </c>
      <c r="B302" s="14" t="s">
        <v>1104</v>
      </c>
      <c r="C302" s="14" t="s">
        <v>135</v>
      </c>
      <c r="D302" s="126" t="s">
        <v>96</v>
      </c>
      <c r="E302" s="126" t="s">
        <v>1454</v>
      </c>
      <c r="F302" s="126" t="s">
        <v>1417</v>
      </c>
      <c r="G302" s="56" t="s">
        <v>1103</v>
      </c>
      <c r="H302" s="14" t="s">
        <v>10</v>
      </c>
      <c r="I302" s="127">
        <v>42217</v>
      </c>
      <c r="J302" s="15">
        <v>1152</v>
      </c>
      <c r="K302" s="15">
        <f t="shared" si="39"/>
        <v>115.2</v>
      </c>
      <c r="L302" s="15">
        <f t="shared" si="40"/>
        <v>1036.8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86.4</v>
      </c>
      <c r="AF302" s="15">
        <v>0</v>
      </c>
      <c r="AG302" s="15">
        <v>207.36</v>
      </c>
      <c r="AH302" s="15">
        <v>0</v>
      </c>
      <c r="AI302" s="15">
        <v>207.36</v>
      </c>
      <c r="AJ302" s="15">
        <v>207.36</v>
      </c>
      <c r="AK302" s="15">
        <v>207.36</v>
      </c>
      <c r="AL302" s="15">
        <v>120.96</v>
      </c>
      <c r="AM302" s="15">
        <f t="shared" si="37"/>
        <v>1036.8</v>
      </c>
      <c r="AN302" s="15">
        <f t="shared" ref="AN302:AN467" si="41">J302-AM302</f>
        <v>115.20000000000005</v>
      </c>
      <c r="AO302" s="57" t="s">
        <v>1519</v>
      </c>
      <c r="AP302" s="59" t="s">
        <v>1799</v>
      </c>
      <c r="AR302" s="61">
        <f t="shared" si="38"/>
        <v>0</v>
      </c>
    </row>
    <row r="303" spans="1:44" s="60" customFormat="1" ht="50.1" customHeight="1">
      <c r="A303" s="157" t="s">
        <v>1414</v>
      </c>
      <c r="B303" s="14" t="s">
        <v>1104</v>
      </c>
      <c r="C303" s="14" t="s">
        <v>135</v>
      </c>
      <c r="D303" s="126" t="s">
        <v>96</v>
      </c>
      <c r="E303" s="126" t="s">
        <v>1455</v>
      </c>
      <c r="F303" s="126" t="s">
        <v>1417</v>
      </c>
      <c r="G303" s="56" t="s">
        <v>1103</v>
      </c>
      <c r="H303" s="14" t="s">
        <v>10</v>
      </c>
      <c r="I303" s="127">
        <v>42217</v>
      </c>
      <c r="J303" s="15">
        <v>1152</v>
      </c>
      <c r="K303" s="15">
        <f t="shared" si="39"/>
        <v>115.2</v>
      </c>
      <c r="L303" s="15">
        <f t="shared" si="40"/>
        <v>1036.8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86.4</v>
      </c>
      <c r="AF303" s="15">
        <v>0</v>
      </c>
      <c r="AG303" s="15">
        <v>207.36</v>
      </c>
      <c r="AH303" s="15">
        <v>0</v>
      </c>
      <c r="AI303" s="15">
        <v>207.36</v>
      </c>
      <c r="AJ303" s="15">
        <v>207.36</v>
      </c>
      <c r="AK303" s="15">
        <v>207.36</v>
      </c>
      <c r="AL303" s="15">
        <v>120.96</v>
      </c>
      <c r="AM303" s="15">
        <f t="shared" si="37"/>
        <v>1036.8</v>
      </c>
      <c r="AN303" s="15">
        <f t="shared" si="41"/>
        <v>115.20000000000005</v>
      </c>
      <c r="AO303" s="57" t="s">
        <v>1521</v>
      </c>
      <c r="AP303" s="59" t="s">
        <v>1277</v>
      </c>
      <c r="AR303" s="61">
        <f t="shared" si="38"/>
        <v>0</v>
      </c>
    </row>
    <row r="304" spans="1:44" s="60" customFormat="1" ht="50.1" customHeight="1">
      <c r="A304" s="157" t="s">
        <v>1415</v>
      </c>
      <c r="B304" s="14" t="s">
        <v>1104</v>
      </c>
      <c r="C304" s="14" t="s">
        <v>135</v>
      </c>
      <c r="D304" s="126" t="s">
        <v>96</v>
      </c>
      <c r="E304" s="126" t="s">
        <v>1456</v>
      </c>
      <c r="F304" s="126" t="s">
        <v>1417</v>
      </c>
      <c r="G304" s="56" t="s">
        <v>1103</v>
      </c>
      <c r="H304" s="14" t="s">
        <v>10</v>
      </c>
      <c r="I304" s="127">
        <v>42217</v>
      </c>
      <c r="J304" s="15">
        <v>1152</v>
      </c>
      <c r="K304" s="15">
        <f t="shared" si="39"/>
        <v>115.2</v>
      </c>
      <c r="L304" s="15">
        <f t="shared" si="40"/>
        <v>1036.8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86.4</v>
      </c>
      <c r="AF304" s="15">
        <v>0</v>
      </c>
      <c r="AG304" s="15">
        <v>207.36</v>
      </c>
      <c r="AH304" s="15">
        <v>0</v>
      </c>
      <c r="AI304" s="15">
        <v>207.36</v>
      </c>
      <c r="AJ304" s="15">
        <v>207.36</v>
      </c>
      <c r="AK304" s="15">
        <v>207.36</v>
      </c>
      <c r="AL304" s="15">
        <v>120.96</v>
      </c>
      <c r="AM304" s="15">
        <f t="shared" si="37"/>
        <v>1036.8</v>
      </c>
      <c r="AN304" s="15">
        <f t="shared" si="41"/>
        <v>115.20000000000005</v>
      </c>
      <c r="AO304" s="57" t="s">
        <v>1522</v>
      </c>
      <c r="AP304" s="59" t="s">
        <v>1938</v>
      </c>
      <c r="AR304" s="61">
        <f t="shared" si="38"/>
        <v>0</v>
      </c>
    </row>
    <row r="305" spans="1:44" s="60" customFormat="1" ht="50.1" customHeight="1">
      <c r="A305" s="157" t="s">
        <v>1416</v>
      </c>
      <c r="B305" s="14" t="s">
        <v>1104</v>
      </c>
      <c r="C305" s="14" t="s">
        <v>135</v>
      </c>
      <c r="D305" s="126" t="s">
        <v>96</v>
      </c>
      <c r="E305" s="126" t="s">
        <v>1457</v>
      </c>
      <c r="F305" s="126" t="s">
        <v>1417</v>
      </c>
      <c r="G305" s="56" t="s">
        <v>1103</v>
      </c>
      <c r="H305" s="14" t="s">
        <v>10</v>
      </c>
      <c r="I305" s="127">
        <v>42217</v>
      </c>
      <c r="J305" s="15">
        <v>1152</v>
      </c>
      <c r="K305" s="15">
        <f t="shared" si="39"/>
        <v>115.2</v>
      </c>
      <c r="L305" s="15">
        <f t="shared" si="40"/>
        <v>1036.8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86.4</v>
      </c>
      <c r="AF305" s="15">
        <v>0</v>
      </c>
      <c r="AG305" s="15">
        <v>207.36</v>
      </c>
      <c r="AH305" s="15">
        <v>0</v>
      </c>
      <c r="AI305" s="15">
        <v>207.36</v>
      </c>
      <c r="AJ305" s="15">
        <v>207.36</v>
      </c>
      <c r="AK305" s="15">
        <v>207.36</v>
      </c>
      <c r="AL305" s="15">
        <v>120.96</v>
      </c>
      <c r="AM305" s="15">
        <f t="shared" si="37"/>
        <v>1036.8</v>
      </c>
      <c r="AN305" s="15">
        <f t="shared" si="41"/>
        <v>115.20000000000005</v>
      </c>
      <c r="AO305" s="57" t="s">
        <v>1585</v>
      </c>
      <c r="AP305" s="59" t="s">
        <v>1277</v>
      </c>
      <c r="AR305" s="61">
        <f t="shared" si="38"/>
        <v>0</v>
      </c>
    </row>
    <row r="306" spans="1:44" s="60" customFormat="1" ht="50.1" customHeight="1">
      <c r="A306" s="157" t="s">
        <v>1836</v>
      </c>
      <c r="B306" s="14" t="s">
        <v>1104</v>
      </c>
      <c r="C306" s="14" t="s">
        <v>135</v>
      </c>
      <c r="D306" s="126" t="s">
        <v>1838</v>
      </c>
      <c r="E306" s="126" t="s">
        <v>1839</v>
      </c>
      <c r="F306" s="126" t="s">
        <v>1840</v>
      </c>
      <c r="G306" s="56" t="s">
        <v>1103</v>
      </c>
      <c r="H306" s="14" t="s">
        <v>10</v>
      </c>
      <c r="I306" s="127">
        <v>42928</v>
      </c>
      <c r="J306" s="15">
        <v>1278</v>
      </c>
      <c r="K306" s="15">
        <f t="shared" si="39"/>
        <v>127.80000000000001</v>
      </c>
      <c r="L306" s="15">
        <f t="shared" si="40"/>
        <v>1150.2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0</v>
      </c>
      <c r="AI306" s="15">
        <v>115.02</v>
      </c>
      <c r="AJ306" s="15">
        <v>230.04</v>
      </c>
      <c r="AK306" s="15">
        <v>230.04</v>
      </c>
      <c r="AL306" s="15">
        <v>230.04</v>
      </c>
      <c r="AM306" s="15">
        <f t="shared" si="37"/>
        <v>805.14</v>
      </c>
      <c r="AN306" s="15">
        <f t="shared" si="41"/>
        <v>472.86</v>
      </c>
      <c r="AO306" s="57" t="s">
        <v>1841</v>
      </c>
      <c r="AP306" s="59" t="s">
        <v>1280</v>
      </c>
      <c r="AR306" s="61">
        <f t="shared" si="38"/>
        <v>345.06000000000006</v>
      </c>
    </row>
    <row r="307" spans="1:44" s="60" customFormat="1" ht="50.1" customHeight="1">
      <c r="A307" s="157" t="s">
        <v>1837</v>
      </c>
      <c r="B307" s="14" t="s">
        <v>1104</v>
      </c>
      <c r="C307" s="14" t="s">
        <v>135</v>
      </c>
      <c r="D307" s="126" t="s">
        <v>1838</v>
      </c>
      <c r="E307" s="126" t="s">
        <v>1842</v>
      </c>
      <c r="F307" s="126" t="s">
        <v>1840</v>
      </c>
      <c r="G307" s="56" t="s">
        <v>1103</v>
      </c>
      <c r="H307" s="14" t="s">
        <v>10</v>
      </c>
      <c r="I307" s="127">
        <v>42928</v>
      </c>
      <c r="J307" s="15">
        <v>1278</v>
      </c>
      <c r="K307" s="15">
        <f t="shared" si="39"/>
        <v>127.80000000000001</v>
      </c>
      <c r="L307" s="15">
        <f t="shared" si="40"/>
        <v>1150.2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115.02</v>
      </c>
      <c r="AJ307" s="15">
        <v>230.04</v>
      </c>
      <c r="AK307" s="15">
        <v>230.04</v>
      </c>
      <c r="AL307" s="15">
        <v>230.04</v>
      </c>
      <c r="AM307" s="15">
        <f t="shared" si="37"/>
        <v>805.14</v>
      </c>
      <c r="AN307" s="15">
        <f t="shared" si="41"/>
        <v>472.86</v>
      </c>
      <c r="AO307" s="57" t="s">
        <v>322</v>
      </c>
      <c r="AP307" s="59" t="s">
        <v>1280</v>
      </c>
      <c r="AR307" s="61">
        <f t="shared" si="38"/>
        <v>345.06000000000006</v>
      </c>
    </row>
    <row r="308" spans="1:44" s="71" customFormat="1" ht="50.1" customHeight="1">
      <c r="A308" s="125" t="s">
        <v>1860</v>
      </c>
      <c r="B308" s="14" t="s">
        <v>1104</v>
      </c>
      <c r="C308" s="14" t="s">
        <v>1668</v>
      </c>
      <c r="D308" s="126" t="s">
        <v>99</v>
      </c>
      <c r="E308" s="56" t="s">
        <v>1861</v>
      </c>
      <c r="F308" s="56" t="s">
        <v>1931</v>
      </c>
      <c r="G308" s="56" t="s">
        <v>1103</v>
      </c>
      <c r="H308" s="14" t="s">
        <v>10</v>
      </c>
      <c r="I308" s="127">
        <v>43045</v>
      </c>
      <c r="J308" s="15">
        <v>1115</v>
      </c>
      <c r="K308" s="15">
        <f t="shared" si="39"/>
        <v>111.5</v>
      </c>
      <c r="L308" s="15">
        <f t="shared" si="40"/>
        <v>1003.5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33.450000000000003</v>
      </c>
      <c r="AJ308" s="15">
        <v>200.7</v>
      </c>
      <c r="AK308" s="15">
        <v>200.7</v>
      </c>
      <c r="AL308" s="15">
        <v>200.7</v>
      </c>
      <c r="AM308" s="15">
        <f t="shared" si="37"/>
        <v>635.54999999999995</v>
      </c>
      <c r="AN308" s="15">
        <f t="shared" si="41"/>
        <v>479.45000000000005</v>
      </c>
      <c r="AO308" s="57" t="s">
        <v>1897</v>
      </c>
      <c r="AP308" s="59" t="s">
        <v>1341</v>
      </c>
      <c r="AR308" s="61">
        <f t="shared" si="38"/>
        <v>367.95000000000005</v>
      </c>
    </row>
    <row r="309" spans="1:44" s="71" customFormat="1" ht="50.1" customHeight="1">
      <c r="A309" s="125" t="s">
        <v>1879</v>
      </c>
      <c r="B309" s="14" t="s">
        <v>1104</v>
      </c>
      <c r="C309" s="14" t="s">
        <v>1668</v>
      </c>
      <c r="D309" s="126" t="s">
        <v>99</v>
      </c>
      <c r="E309" s="56" t="s">
        <v>1862</v>
      </c>
      <c r="F309" s="56" t="s">
        <v>1931</v>
      </c>
      <c r="G309" s="56" t="s">
        <v>1103</v>
      </c>
      <c r="H309" s="14" t="s">
        <v>10</v>
      </c>
      <c r="I309" s="127">
        <v>43045</v>
      </c>
      <c r="J309" s="15">
        <v>1115</v>
      </c>
      <c r="K309" s="15">
        <f t="shared" si="39"/>
        <v>111.5</v>
      </c>
      <c r="L309" s="15">
        <f t="shared" si="40"/>
        <v>1003.5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33.450000000000003</v>
      </c>
      <c r="AJ309" s="15">
        <v>200.7</v>
      </c>
      <c r="AK309" s="15">
        <v>200.7</v>
      </c>
      <c r="AL309" s="15">
        <v>200.7</v>
      </c>
      <c r="AM309" s="15">
        <f t="shared" si="37"/>
        <v>635.54999999999995</v>
      </c>
      <c r="AN309" s="15">
        <f t="shared" si="41"/>
        <v>479.45000000000005</v>
      </c>
      <c r="AO309" s="57" t="s">
        <v>173</v>
      </c>
      <c r="AP309" s="59" t="s">
        <v>174</v>
      </c>
      <c r="AR309" s="61">
        <f t="shared" si="38"/>
        <v>367.95000000000005</v>
      </c>
    </row>
    <row r="310" spans="1:44" s="71" customFormat="1" ht="50.1" customHeight="1">
      <c r="A310" s="125" t="s">
        <v>1880</v>
      </c>
      <c r="B310" s="14" t="s">
        <v>1104</v>
      </c>
      <c r="C310" s="14" t="s">
        <v>1668</v>
      </c>
      <c r="D310" s="126" t="s">
        <v>99</v>
      </c>
      <c r="E310" s="56" t="s">
        <v>1863</v>
      </c>
      <c r="F310" s="56" t="s">
        <v>1931</v>
      </c>
      <c r="G310" s="56" t="s">
        <v>1103</v>
      </c>
      <c r="H310" s="14" t="s">
        <v>10</v>
      </c>
      <c r="I310" s="127">
        <v>43045</v>
      </c>
      <c r="J310" s="15">
        <v>1115</v>
      </c>
      <c r="K310" s="15">
        <f t="shared" si="39"/>
        <v>111.5</v>
      </c>
      <c r="L310" s="15">
        <f t="shared" si="40"/>
        <v>1003.5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33.450000000000003</v>
      </c>
      <c r="AJ310" s="15">
        <v>200.7</v>
      </c>
      <c r="AK310" s="15">
        <v>200.7</v>
      </c>
      <c r="AL310" s="15">
        <v>200.7</v>
      </c>
      <c r="AM310" s="15">
        <f t="shared" si="37"/>
        <v>635.54999999999995</v>
      </c>
      <c r="AN310" s="15">
        <f t="shared" si="41"/>
        <v>479.45000000000005</v>
      </c>
      <c r="AO310" s="57" t="s">
        <v>1898</v>
      </c>
      <c r="AP310" s="59" t="s">
        <v>1339</v>
      </c>
      <c r="AR310" s="61">
        <f t="shared" si="38"/>
        <v>367.95000000000005</v>
      </c>
    </row>
    <row r="311" spans="1:44" s="71" customFormat="1" ht="50.1" customHeight="1">
      <c r="A311" s="125" t="s">
        <v>1881</v>
      </c>
      <c r="B311" s="14" t="s">
        <v>1104</v>
      </c>
      <c r="C311" s="14" t="s">
        <v>1668</v>
      </c>
      <c r="D311" s="126" t="s">
        <v>99</v>
      </c>
      <c r="E311" s="56" t="s">
        <v>1864</v>
      </c>
      <c r="F311" s="56" t="s">
        <v>1931</v>
      </c>
      <c r="G311" s="56" t="s">
        <v>1103</v>
      </c>
      <c r="H311" s="14" t="s">
        <v>10</v>
      </c>
      <c r="I311" s="127">
        <v>43045</v>
      </c>
      <c r="J311" s="15">
        <v>1115</v>
      </c>
      <c r="K311" s="15">
        <f t="shared" si="39"/>
        <v>111.5</v>
      </c>
      <c r="L311" s="15">
        <f>+J311-K311</f>
        <v>1003.5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33.450000000000003</v>
      </c>
      <c r="AJ311" s="15">
        <v>200.7</v>
      </c>
      <c r="AK311" s="15">
        <v>200.7</v>
      </c>
      <c r="AL311" s="15">
        <v>200.7</v>
      </c>
      <c r="AM311" s="15">
        <f t="shared" si="37"/>
        <v>635.54999999999995</v>
      </c>
      <c r="AN311" s="15">
        <f t="shared" si="41"/>
        <v>479.45000000000005</v>
      </c>
      <c r="AO311" s="57" t="s">
        <v>1899</v>
      </c>
      <c r="AP311" s="59" t="s">
        <v>1900</v>
      </c>
      <c r="AR311" s="61">
        <f t="shared" si="38"/>
        <v>367.95000000000005</v>
      </c>
    </row>
    <row r="312" spans="1:44" s="71" customFormat="1" ht="50.1" customHeight="1">
      <c r="A312" s="125" t="s">
        <v>1882</v>
      </c>
      <c r="B312" s="14" t="s">
        <v>1104</v>
      </c>
      <c r="C312" s="14" t="s">
        <v>1668</v>
      </c>
      <c r="D312" s="126" t="s">
        <v>99</v>
      </c>
      <c r="E312" s="56" t="s">
        <v>1865</v>
      </c>
      <c r="F312" s="56" t="s">
        <v>1931</v>
      </c>
      <c r="G312" s="56" t="s">
        <v>1103</v>
      </c>
      <c r="H312" s="14" t="s">
        <v>10</v>
      </c>
      <c r="I312" s="127">
        <v>43045</v>
      </c>
      <c r="J312" s="15">
        <v>1115</v>
      </c>
      <c r="K312" s="15">
        <f t="shared" si="39"/>
        <v>111.5</v>
      </c>
      <c r="L312" s="15">
        <f t="shared" si="40"/>
        <v>1003.5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33.450000000000003</v>
      </c>
      <c r="AJ312" s="15">
        <v>200.7</v>
      </c>
      <c r="AK312" s="15">
        <v>200.7</v>
      </c>
      <c r="AL312" s="15">
        <v>200.7</v>
      </c>
      <c r="AM312" s="15">
        <f t="shared" si="37"/>
        <v>635.54999999999995</v>
      </c>
      <c r="AN312" s="15">
        <f t="shared" si="41"/>
        <v>479.45000000000005</v>
      </c>
      <c r="AO312" s="57" t="s">
        <v>1910</v>
      </c>
      <c r="AP312" s="59" t="s">
        <v>143</v>
      </c>
      <c r="AR312" s="61">
        <f t="shared" si="38"/>
        <v>367.95000000000005</v>
      </c>
    </row>
    <row r="313" spans="1:44" s="71" customFormat="1" ht="50.1" customHeight="1">
      <c r="A313" s="125" t="s">
        <v>1883</v>
      </c>
      <c r="B313" s="14" t="s">
        <v>1104</v>
      </c>
      <c r="C313" s="14" t="s">
        <v>1668</v>
      </c>
      <c r="D313" s="126" t="s">
        <v>99</v>
      </c>
      <c r="E313" s="56" t="s">
        <v>1866</v>
      </c>
      <c r="F313" s="56" t="s">
        <v>1931</v>
      </c>
      <c r="G313" s="56" t="s">
        <v>1103</v>
      </c>
      <c r="H313" s="14" t="s">
        <v>10</v>
      </c>
      <c r="I313" s="127">
        <v>43045</v>
      </c>
      <c r="J313" s="15">
        <v>1115</v>
      </c>
      <c r="K313" s="15">
        <f t="shared" si="39"/>
        <v>111.5</v>
      </c>
      <c r="L313" s="15">
        <f t="shared" si="40"/>
        <v>1003.5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33.450000000000003</v>
      </c>
      <c r="AJ313" s="15">
        <v>200.7</v>
      </c>
      <c r="AK313" s="15">
        <v>200.7</v>
      </c>
      <c r="AL313" s="15">
        <v>200.7</v>
      </c>
      <c r="AM313" s="15">
        <f t="shared" si="37"/>
        <v>635.54999999999995</v>
      </c>
      <c r="AN313" s="15">
        <f t="shared" si="41"/>
        <v>479.45000000000005</v>
      </c>
      <c r="AO313" s="57" t="s">
        <v>1108</v>
      </c>
      <c r="AP313" s="59" t="s">
        <v>1107</v>
      </c>
      <c r="AR313" s="61">
        <f t="shared" si="38"/>
        <v>367.95000000000005</v>
      </c>
    </row>
    <row r="314" spans="1:44" s="71" customFormat="1" ht="50.1" customHeight="1">
      <c r="A314" s="125" t="s">
        <v>1884</v>
      </c>
      <c r="B314" s="14" t="s">
        <v>1104</v>
      </c>
      <c r="C314" s="14" t="s">
        <v>1668</v>
      </c>
      <c r="D314" s="126" t="s">
        <v>99</v>
      </c>
      <c r="E314" s="56" t="s">
        <v>1867</v>
      </c>
      <c r="F314" s="56" t="s">
        <v>1931</v>
      </c>
      <c r="G314" s="56" t="s">
        <v>1103</v>
      </c>
      <c r="H314" s="14" t="s">
        <v>10</v>
      </c>
      <c r="I314" s="127">
        <v>43045</v>
      </c>
      <c r="J314" s="15">
        <v>1115</v>
      </c>
      <c r="K314" s="15">
        <f t="shared" si="39"/>
        <v>111.5</v>
      </c>
      <c r="L314" s="15">
        <f t="shared" si="40"/>
        <v>1003.5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33.450000000000003</v>
      </c>
      <c r="AJ314" s="15">
        <v>200.7</v>
      </c>
      <c r="AK314" s="15">
        <v>200.7</v>
      </c>
      <c r="AL314" s="15">
        <v>200.7</v>
      </c>
      <c r="AM314" s="15">
        <f t="shared" si="37"/>
        <v>635.54999999999995</v>
      </c>
      <c r="AN314" s="15">
        <f t="shared" si="41"/>
        <v>479.45000000000005</v>
      </c>
      <c r="AO314" s="57" t="s">
        <v>1911</v>
      </c>
      <c r="AP314" s="59" t="s">
        <v>1107</v>
      </c>
      <c r="AR314" s="61">
        <f t="shared" si="38"/>
        <v>367.95000000000005</v>
      </c>
    </row>
    <row r="315" spans="1:44" s="71" customFormat="1" ht="50.1" customHeight="1">
      <c r="A315" s="125" t="s">
        <v>1885</v>
      </c>
      <c r="B315" s="14" t="s">
        <v>1104</v>
      </c>
      <c r="C315" s="14" t="s">
        <v>1668</v>
      </c>
      <c r="D315" s="126" t="s">
        <v>99</v>
      </c>
      <c r="E315" s="56" t="s">
        <v>1868</v>
      </c>
      <c r="F315" s="56" t="s">
        <v>1931</v>
      </c>
      <c r="G315" s="56" t="s">
        <v>1103</v>
      </c>
      <c r="H315" s="14" t="s">
        <v>10</v>
      </c>
      <c r="I315" s="127">
        <v>43045</v>
      </c>
      <c r="J315" s="15">
        <v>1115</v>
      </c>
      <c r="K315" s="15">
        <f t="shared" si="39"/>
        <v>111.5</v>
      </c>
      <c r="L315" s="15">
        <f t="shared" si="40"/>
        <v>1003.5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33.450000000000003</v>
      </c>
      <c r="AJ315" s="15">
        <v>200.7</v>
      </c>
      <c r="AK315" s="15">
        <v>200.7</v>
      </c>
      <c r="AL315" s="15">
        <v>200.7</v>
      </c>
      <c r="AM315" s="15">
        <f t="shared" si="37"/>
        <v>635.54999999999995</v>
      </c>
      <c r="AN315" s="15">
        <f t="shared" si="41"/>
        <v>479.45000000000005</v>
      </c>
      <c r="AO315" s="57" t="s">
        <v>1912</v>
      </c>
      <c r="AP315" s="59" t="s">
        <v>175</v>
      </c>
      <c r="AR315" s="61">
        <f t="shared" si="38"/>
        <v>367.95000000000005</v>
      </c>
    </row>
    <row r="316" spans="1:44" s="71" customFormat="1" ht="50.1" customHeight="1">
      <c r="A316" s="125" t="s">
        <v>1886</v>
      </c>
      <c r="B316" s="14" t="s">
        <v>1104</v>
      </c>
      <c r="C316" s="14" t="s">
        <v>1668</v>
      </c>
      <c r="D316" s="126" t="s">
        <v>99</v>
      </c>
      <c r="E316" s="56" t="s">
        <v>1869</v>
      </c>
      <c r="F316" s="56" t="s">
        <v>1931</v>
      </c>
      <c r="G316" s="56" t="s">
        <v>1103</v>
      </c>
      <c r="H316" s="14" t="s">
        <v>10</v>
      </c>
      <c r="I316" s="127">
        <v>43045</v>
      </c>
      <c r="J316" s="15">
        <v>1115</v>
      </c>
      <c r="K316" s="15">
        <f t="shared" si="39"/>
        <v>111.5</v>
      </c>
      <c r="L316" s="15">
        <f t="shared" si="40"/>
        <v>1003.5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33.450000000000003</v>
      </c>
      <c r="AJ316" s="15">
        <v>200.7</v>
      </c>
      <c r="AK316" s="15">
        <v>200.7</v>
      </c>
      <c r="AL316" s="15">
        <v>200.7</v>
      </c>
      <c r="AM316" s="15">
        <f t="shared" si="37"/>
        <v>635.54999999999995</v>
      </c>
      <c r="AN316" s="15">
        <f t="shared" si="41"/>
        <v>479.45000000000005</v>
      </c>
      <c r="AO316" s="57" t="s">
        <v>1602</v>
      </c>
      <c r="AP316" s="59" t="s">
        <v>1626</v>
      </c>
      <c r="AR316" s="61">
        <f t="shared" si="38"/>
        <v>367.95000000000005</v>
      </c>
    </row>
    <row r="317" spans="1:44" s="71" customFormat="1" ht="50.1" customHeight="1">
      <c r="A317" s="125" t="s">
        <v>1887</v>
      </c>
      <c r="B317" s="14" t="s">
        <v>1104</v>
      </c>
      <c r="C317" s="14" t="s">
        <v>1668</v>
      </c>
      <c r="D317" s="126" t="s">
        <v>99</v>
      </c>
      <c r="E317" s="56" t="s">
        <v>1870</v>
      </c>
      <c r="F317" s="56" t="s">
        <v>1931</v>
      </c>
      <c r="G317" s="56" t="s">
        <v>1103</v>
      </c>
      <c r="H317" s="14" t="s">
        <v>10</v>
      </c>
      <c r="I317" s="127">
        <v>43045</v>
      </c>
      <c r="J317" s="15">
        <v>1115</v>
      </c>
      <c r="K317" s="15">
        <f t="shared" si="39"/>
        <v>111.5</v>
      </c>
      <c r="L317" s="15">
        <f t="shared" si="40"/>
        <v>1003.5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33.450000000000003</v>
      </c>
      <c r="AJ317" s="15">
        <v>200.7</v>
      </c>
      <c r="AK317" s="15">
        <v>200.7</v>
      </c>
      <c r="AL317" s="15">
        <v>200.7</v>
      </c>
      <c r="AM317" s="15">
        <f t="shared" si="37"/>
        <v>635.54999999999995</v>
      </c>
      <c r="AN317" s="15">
        <f t="shared" si="41"/>
        <v>479.45000000000005</v>
      </c>
      <c r="AO317" s="57" t="s">
        <v>1116</v>
      </c>
      <c r="AP317" s="59" t="s">
        <v>1376</v>
      </c>
      <c r="AR317" s="61">
        <f t="shared" si="38"/>
        <v>367.95000000000005</v>
      </c>
    </row>
    <row r="318" spans="1:44" s="71" customFormat="1" ht="50.1" customHeight="1">
      <c r="A318" s="125" t="s">
        <v>1888</v>
      </c>
      <c r="B318" s="14" t="s">
        <v>1104</v>
      </c>
      <c r="C318" s="14" t="s">
        <v>1668</v>
      </c>
      <c r="D318" s="126" t="s">
        <v>99</v>
      </c>
      <c r="E318" s="56" t="s">
        <v>1871</v>
      </c>
      <c r="F318" s="56" t="s">
        <v>1931</v>
      </c>
      <c r="G318" s="56" t="s">
        <v>1103</v>
      </c>
      <c r="H318" s="14" t="s">
        <v>10</v>
      </c>
      <c r="I318" s="127">
        <v>43045</v>
      </c>
      <c r="J318" s="15">
        <v>1115</v>
      </c>
      <c r="K318" s="15">
        <f t="shared" si="39"/>
        <v>111.5</v>
      </c>
      <c r="L318" s="15">
        <f t="shared" si="40"/>
        <v>1003.5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33.450000000000003</v>
      </c>
      <c r="AJ318" s="15">
        <v>200.7</v>
      </c>
      <c r="AK318" s="15">
        <v>200.7</v>
      </c>
      <c r="AL318" s="15">
        <v>200.7</v>
      </c>
      <c r="AM318" s="15">
        <f t="shared" si="37"/>
        <v>635.54999999999995</v>
      </c>
      <c r="AN318" s="15">
        <f t="shared" si="41"/>
        <v>479.45000000000005</v>
      </c>
      <c r="AO318" s="57" t="s">
        <v>1116</v>
      </c>
      <c r="AP318" s="59" t="s">
        <v>1376</v>
      </c>
      <c r="AR318" s="61">
        <f t="shared" si="38"/>
        <v>367.95000000000005</v>
      </c>
    </row>
    <row r="319" spans="1:44" s="71" customFormat="1" ht="50.1" customHeight="1">
      <c r="A319" s="125" t="s">
        <v>1889</v>
      </c>
      <c r="B319" s="14" t="s">
        <v>1104</v>
      </c>
      <c r="C319" s="14" t="s">
        <v>1668</v>
      </c>
      <c r="D319" s="126" t="s">
        <v>99</v>
      </c>
      <c r="E319" s="56" t="s">
        <v>1872</v>
      </c>
      <c r="F319" s="56" t="s">
        <v>1931</v>
      </c>
      <c r="G319" s="56" t="s">
        <v>1103</v>
      </c>
      <c r="H319" s="14" t="s">
        <v>10</v>
      </c>
      <c r="I319" s="127">
        <v>43045</v>
      </c>
      <c r="J319" s="15">
        <v>1115</v>
      </c>
      <c r="K319" s="15">
        <f t="shared" si="39"/>
        <v>111.5</v>
      </c>
      <c r="L319" s="15">
        <f t="shared" si="40"/>
        <v>1003.5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33.450000000000003</v>
      </c>
      <c r="AJ319" s="15">
        <v>200.7</v>
      </c>
      <c r="AK319" s="15">
        <v>200.7</v>
      </c>
      <c r="AL319" s="15">
        <v>200.7</v>
      </c>
      <c r="AM319" s="15">
        <f t="shared" si="37"/>
        <v>635.54999999999995</v>
      </c>
      <c r="AN319" s="15">
        <f t="shared" si="41"/>
        <v>479.45000000000005</v>
      </c>
      <c r="AO319" s="57" t="s">
        <v>1116</v>
      </c>
      <c r="AP319" s="59" t="s">
        <v>1376</v>
      </c>
      <c r="AR319" s="61">
        <f t="shared" si="38"/>
        <v>367.95000000000005</v>
      </c>
    </row>
    <row r="320" spans="1:44" s="71" customFormat="1" ht="50.1" customHeight="1">
      <c r="A320" s="125" t="s">
        <v>1890</v>
      </c>
      <c r="B320" s="14" t="s">
        <v>1104</v>
      </c>
      <c r="C320" s="14" t="s">
        <v>1668</v>
      </c>
      <c r="D320" s="126" t="s">
        <v>99</v>
      </c>
      <c r="E320" s="56" t="s">
        <v>1873</v>
      </c>
      <c r="F320" s="56" t="s">
        <v>1931</v>
      </c>
      <c r="G320" s="56" t="s">
        <v>1103</v>
      </c>
      <c r="H320" s="14" t="s">
        <v>10</v>
      </c>
      <c r="I320" s="127">
        <v>43045</v>
      </c>
      <c r="J320" s="15">
        <v>1115</v>
      </c>
      <c r="K320" s="15">
        <f t="shared" si="39"/>
        <v>111.5</v>
      </c>
      <c r="L320" s="15">
        <f t="shared" si="40"/>
        <v>1003.5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33.450000000000003</v>
      </c>
      <c r="AJ320" s="15">
        <v>200.7</v>
      </c>
      <c r="AK320" s="15">
        <v>200.7</v>
      </c>
      <c r="AL320" s="15">
        <v>200.7</v>
      </c>
      <c r="AM320" s="15">
        <f t="shared" si="37"/>
        <v>635.54999999999995</v>
      </c>
      <c r="AN320" s="15">
        <f t="shared" si="41"/>
        <v>479.45000000000005</v>
      </c>
      <c r="AO320" s="57" t="s">
        <v>1116</v>
      </c>
      <c r="AP320" s="59" t="s">
        <v>1376</v>
      </c>
      <c r="AR320" s="61">
        <f t="shared" si="38"/>
        <v>367.95000000000005</v>
      </c>
    </row>
    <row r="321" spans="1:44" s="71" customFormat="1" ht="50.1" customHeight="1">
      <c r="A321" s="125" t="s">
        <v>1891</v>
      </c>
      <c r="B321" s="14" t="s">
        <v>1104</v>
      </c>
      <c r="C321" s="14" t="s">
        <v>1668</v>
      </c>
      <c r="D321" s="126" t="s">
        <v>99</v>
      </c>
      <c r="E321" s="56" t="s">
        <v>1874</v>
      </c>
      <c r="F321" s="56" t="s">
        <v>1931</v>
      </c>
      <c r="G321" s="56" t="s">
        <v>1103</v>
      </c>
      <c r="H321" s="14" t="s">
        <v>10</v>
      </c>
      <c r="I321" s="127">
        <v>43045</v>
      </c>
      <c r="J321" s="15">
        <v>1115</v>
      </c>
      <c r="K321" s="15">
        <f t="shared" si="39"/>
        <v>111.5</v>
      </c>
      <c r="L321" s="15">
        <f t="shared" si="40"/>
        <v>1003.5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33.450000000000003</v>
      </c>
      <c r="AJ321" s="15">
        <v>200.7</v>
      </c>
      <c r="AK321" s="15">
        <v>200.7</v>
      </c>
      <c r="AL321" s="15">
        <v>200.7</v>
      </c>
      <c r="AM321" s="15">
        <f t="shared" si="37"/>
        <v>635.54999999999995</v>
      </c>
      <c r="AN321" s="15">
        <f t="shared" si="41"/>
        <v>479.45000000000005</v>
      </c>
      <c r="AO321" s="57" t="s">
        <v>1116</v>
      </c>
      <c r="AP321" s="59" t="s">
        <v>1376</v>
      </c>
      <c r="AR321" s="61">
        <f t="shared" si="38"/>
        <v>367.95000000000005</v>
      </c>
    </row>
    <row r="322" spans="1:44" s="71" customFormat="1" ht="50.1" customHeight="1">
      <c r="A322" s="125" t="s">
        <v>1892</v>
      </c>
      <c r="B322" s="14" t="s">
        <v>1104</v>
      </c>
      <c r="C322" s="14" t="s">
        <v>1668</v>
      </c>
      <c r="D322" s="126" t="s">
        <v>99</v>
      </c>
      <c r="E322" s="56" t="s">
        <v>1875</v>
      </c>
      <c r="F322" s="56" t="s">
        <v>1931</v>
      </c>
      <c r="G322" s="56" t="s">
        <v>1103</v>
      </c>
      <c r="H322" s="14" t="s">
        <v>10</v>
      </c>
      <c r="I322" s="127">
        <v>43045</v>
      </c>
      <c r="J322" s="15">
        <v>1115</v>
      </c>
      <c r="K322" s="15">
        <f t="shared" si="39"/>
        <v>111.5</v>
      </c>
      <c r="L322" s="15">
        <f t="shared" si="40"/>
        <v>1003.5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33.450000000000003</v>
      </c>
      <c r="AJ322" s="15">
        <v>200.7</v>
      </c>
      <c r="AK322" s="15">
        <v>200.7</v>
      </c>
      <c r="AL322" s="15">
        <v>200.7</v>
      </c>
      <c r="AM322" s="15">
        <f t="shared" si="37"/>
        <v>635.54999999999995</v>
      </c>
      <c r="AN322" s="15">
        <f t="shared" si="41"/>
        <v>479.45000000000005</v>
      </c>
      <c r="AO322" s="57" t="s">
        <v>1116</v>
      </c>
      <c r="AP322" s="59" t="s">
        <v>1376</v>
      </c>
      <c r="AR322" s="61">
        <f t="shared" si="38"/>
        <v>367.95000000000005</v>
      </c>
    </row>
    <row r="323" spans="1:44" s="71" customFormat="1" ht="50.1" customHeight="1">
      <c r="A323" s="125" t="s">
        <v>1893</v>
      </c>
      <c r="B323" s="14" t="s">
        <v>1104</v>
      </c>
      <c r="C323" s="14" t="s">
        <v>1668</v>
      </c>
      <c r="D323" s="126" t="s">
        <v>99</v>
      </c>
      <c r="E323" s="56" t="s">
        <v>1876</v>
      </c>
      <c r="F323" s="56" t="s">
        <v>1931</v>
      </c>
      <c r="G323" s="56" t="s">
        <v>1103</v>
      </c>
      <c r="H323" s="14" t="s">
        <v>10</v>
      </c>
      <c r="I323" s="127">
        <v>43045</v>
      </c>
      <c r="J323" s="15">
        <v>1115</v>
      </c>
      <c r="K323" s="15">
        <f t="shared" si="39"/>
        <v>111.5</v>
      </c>
      <c r="L323" s="15">
        <f t="shared" si="40"/>
        <v>1003.5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33.450000000000003</v>
      </c>
      <c r="AJ323" s="15">
        <v>200.7</v>
      </c>
      <c r="AK323" s="15">
        <v>200.7</v>
      </c>
      <c r="AL323" s="15">
        <v>200.7</v>
      </c>
      <c r="AM323" s="15">
        <f t="shared" si="37"/>
        <v>635.54999999999995</v>
      </c>
      <c r="AN323" s="15">
        <f t="shared" si="41"/>
        <v>479.45000000000005</v>
      </c>
      <c r="AO323" s="57" t="s">
        <v>1116</v>
      </c>
      <c r="AP323" s="59" t="s">
        <v>1376</v>
      </c>
      <c r="AR323" s="61">
        <f t="shared" si="38"/>
        <v>367.95000000000005</v>
      </c>
    </row>
    <row r="324" spans="1:44" s="71" customFormat="1" ht="50.1" customHeight="1">
      <c r="A324" s="125" t="s">
        <v>1894</v>
      </c>
      <c r="B324" s="14" t="s">
        <v>1104</v>
      </c>
      <c r="C324" s="14" t="s">
        <v>1668</v>
      </c>
      <c r="D324" s="126" t="s">
        <v>99</v>
      </c>
      <c r="E324" s="56" t="s">
        <v>1877</v>
      </c>
      <c r="F324" s="56" t="s">
        <v>1931</v>
      </c>
      <c r="G324" s="56" t="s">
        <v>1103</v>
      </c>
      <c r="H324" s="14" t="s">
        <v>10</v>
      </c>
      <c r="I324" s="127">
        <v>43045</v>
      </c>
      <c r="J324" s="15">
        <v>1115</v>
      </c>
      <c r="K324" s="15">
        <f t="shared" si="39"/>
        <v>111.5</v>
      </c>
      <c r="L324" s="15">
        <f t="shared" si="40"/>
        <v>1003.5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33.450000000000003</v>
      </c>
      <c r="AJ324" s="15">
        <v>200.7</v>
      </c>
      <c r="AK324" s="15">
        <v>200.7</v>
      </c>
      <c r="AL324" s="15">
        <v>200.7</v>
      </c>
      <c r="AM324" s="15">
        <f t="shared" si="37"/>
        <v>635.54999999999995</v>
      </c>
      <c r="AN324" s="15">
        <f t="shared" si="41"/>
        <v>479.45000000000005</v>
      </c>
      <c r="AO324" s="57" t="s">
        <v>1116</v>
      </c>
      <c r="AP324" s="59" t="s">
        <v>1376</v>
      </c>
      <c r="AR324" s="61">
        <f t="shared" si="38"/>
        <v>367.95000000000005</v>
      </c>
    </row>
    <row r="325" spans="1:44" s="71" customFormat="1" ht="50.1" customHeight="1">
      <c r="A325" s="125" t="s">
        <v>1895</v>
      </c>
      <c r="B325" s="14" t="s">
        <v>1104</v>
      </c>
      <c r="C325" s="14" t="s">
        <v>1668</v>
      </c>
      <c r="D325" s="126" t="s">
        <v>99</v>
      </c>
      <c r="E325" s="56" t="s">
        <v>1878</v>
      </c>
      <c r="F325" s="56" t="s">
        <v>1931</v>
      </c>
      <c r="G325" s="56" t="s">
        <v>1103</v>
      </c>
      <c r="H325" s="14" t="s">
        <v>10</v>
      </c>
      <c r="I325" s="127">
        <v>43045</v>
      </c>
      <c r="J325" s="15">
        <v>1115</v>
      </c>
      <c r="K325" s="15">
        <f t="shared" si="39"/>
        <v>111.5</v>
      </c>
      <c r="L325" s="15">
        <f t="shared" si="40"/>
        <v>1003.5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33.450000000000003</v>
      </c>
      <c r="AJ325" s="15">
        <v>200.7</v>
      </c>
      <c r="AK325" s="15">
        <v>200.7</v>
      </c>
      <c r="AL325" s="15">
        <v>200.7</v>
      </c>
      <c r="AM325" s="15">
        <f t="shared" si="37"/>
        <v>635.54999999999995</v>
      </c>
      <c r="AN325" s="15">
        <f t="shared" si="41"/>
        <v>479.45000000000005</v>
      </c>
      <c r="AO325" s="57" t="s">
        <v>1116</v>
      </c>
      <c r="AP325" s="59" t="s">
        <v>1376</v>
      </c>
      <c r="AR325" s="61">
        <f t="shared" si="38"/>
        <v>367.95000000000005</v>
      </c>
    </row>
    <row r="326" spans="1:44" s="71" customFormat="1" ht="50.1" customHeight="1">
      <c r="A326" s="125" t="s">
        <v>1917</v>
      </c>
      <c r="B326" s="14" t="s">
        <v>1104</v>
      </c>
      <c r="C326" s="14" t="s">
        <v>1920</v>
      </c>
      <c r="D326" s="126" t="s">
        <v>99</v>
      </c>
      <c r="E326" s="56" t="s">
        <v>1921</v>
      </c>
      <c r="F326" s="56" t="s">
        <v>1924</v>
      </c>
      <c r="G326" s="56" t="s">
        <v>1103</v>
      </c>
      <c r="H326" s="14" t="s">
        <v>10</v>
      </c>
      <c r="I326" s="127">
        <v>43088</v>
      </c>
      <c r="J326" s="15">
        <v>958</v>
      </c>
      <c r="K326" s="15">
        <f t="shared" si="39"/>
        <v>95.800000000000011</v>
      </c>
      <c r="L326" s="15">
        <f t="shared" si="40"/>
        <v>862.2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172.44</v>
      </c>
      <c r="AK326" s="15">
        <v>172.44</v>
      </c>
      <c r="AL326" s="15">
        <v>172.44</v>
      </c>
      <c r="AM326" s="15">
        <f t="shared" si="37"/>
        <v>517.31999999999994</v>
      </c>
      <c r="AN326" s="15">
        <f t="shared" si="41"/>
        <v>440.68000000000006</v>
      </c>
      <c r="AO326" s="57" t="s">
        <v>1925</v>
      </c>
      <c r="AP326" s="59" t="s">
        <v>1926</v>
      </c>
      <c r="AR326" s="61">
        <f t="shared" si="38"/>
        <v>344.88000000000011</v>
      </c>
    </row>
    <row r="327" spans="1:44" s="71" customFormat="1" ht="50.1" customHeight="1">
      <c r="A327" s="125" t="s">
        <v>1918</v>
      </c>
      <c r="B327" s="14" t="s">
        <v>1104</v>
      </c>
      <c r="C327" s="14" t="s">
        <v>1920</v>
      </c>
      <c r="D327" s="126" t="s">
        <v>99</v>
      </c>
      <c r="E327" s="56" t="s">
        <v>1922</v>
      </c>
      <c r="F327" s="56" t="s">
        <v>1924</v>
      </c>
      <c r="G327" s="56" t="s">
        <v>1103</v>
      </c>
      <c r="H327" s="14" t="s">
        <v>10</v>
      </c>
      <c r="I327" s="127">
        <v>43088</v>
      </c>
      <c r="J327" s="15">
        <v>958</v>
      </c>
      <c r="K327" s="15">
        <f t="shared" si="39"/>
        <v>95.800000000000011</v>
      </c>
      <c r="L327" s="15">
        <f t="shared" si="40"/>
        <v>862.2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172.44</v>
      </c>
      <c r="AK327" s="15">
        <v>172.44</v>
      </c>
      <c r="AL327" s="15">
        <v>172.44</v>
      </c>
      <c r="AM327" s="15">
        <f t="shared" si="37"/>
        <v>517.31999999999994</v>
      </c>
      <c r="AN327" s="15">
        <f t="shared" si="41"/>
        <v>440.68000000000006</v>
      </c>
      <c r="AO327" s="57" t="s">
        <v>1928</v>
      </c>
      <c r="AP327" s="59" t="s">
        <v>1927</v>
      </c>
      <c r="AR327" s="61">
        <f t="shared" si="38"/>
        <v>344.88000000000011</v>
      </c>
    </row>
    <row r="328" spans="1:44" s="71" customFormat="1" ht="50.1" customHeight="1">
      <c r="A328" s="125" t="s">
        <v>1919</v>
      </c>
      <c r="B328" s="14" t="s">
        <v>1104</v>
      </c>
      <c r="C328" s="14" t="s">
        <v>1920</v>
      </c>
      <c r="D328" s="126" t="s">
        <v>99</v>
      </c>
      <c r="E328" s="56" t="s">
        <v>1923</v>
      </c>
      <c r="F328" s="56" t="s">
        <v>1924</v>
      </c>
      <c r="G328" s="56" t="s">
        <v>1103</v>
      </c>
      <c r="H328" s="14" t="s">
        <v>10</v>
      </c>
      <c r="I328" s="127">
        <v>43088</v>
      </c>
      <c r="J328" s="15">
        <v>958</v>
      </c>
      <c r="K328" s="15">
        <f t="shared" si="39"/>
        <v>95.800000000000011</v>
      </c>
      <c r="L328" s="15">
        <f t="shared" si="40"/>
        <v>862.2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172.44</v>
      </c>
      <c r="AK328" s="15">
        <v>172.44</v>
      </c>
      <c r="AL328" s="15">
        <v>172.44</v>
      </c>
      <c r="AM328" s="15">
        <f t="shared" si="37"/>
        <v>517.31999999999994</v>
      </c>
      <c r="AN328" s="15">
        <f t="shared" si="41"/>
        <v>440.68000000000006</v>
      </c>
      <c r="AO328" s="57" t="s">
        <v>1929</v>
      </c>
      <c r="AP328" s="59" t="s">
        <v>1930</v>
      </c>
      <c r="AR328" s="61">
        <f t="shared" si="38"/>
        <v>344.88000000000011</v>
      </c>
    </row>
    <row r="329" spans="1:44" s="71" customFormat="1" ht="50.1" customHeight="1">
      <c r="A329" s="125" t="s">
        <v>2010</v>
      </c>
      <c r="B329" s="14" t="s">
        <v>1104</v>
      </c>
      <c r="C329" s="14" t="s">
        <v>2014</v>
      </c>
      <c r="D329" s="126" t="s">
        <v>96</v>
      </c>
      <c r="E329" s="56" t="s">
        <v>2011</v>
      </c>
      <c r="F329" s="56" t="s">
        <v>2012</v>
      </c>
      <c r="G329" s="56" t="s">
        <v>1103</v>
      </c>
      <c r="H329" s="14" t="s">
        <v>10</v>
      </c>
      <c r="I329" s="127">
        <v>43431</v>
      </c>
      <c r="J329" s="15">
        <v>2025.92</v>
      </c>
      <c r="K329" s="15">
        <f t="shared" si="39"/>
        <v>202.59200000000001</v>
      </c>
      <c r="L329" s="15">
        <f t="shared" si="40"/>
        <v>1823.328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30.39</v>
      </c>
      <c r="AK329" s="15">
        <v>364.67</v>
      </c>
      <c r="AL329" s="15">
        <v>364.67</v>
      </c>
      <c r="AM329" s="15">
        <f t="shared" si="37"/>
        <v>759.73</v>
      </c>
      <c r="AN329" s="15">
        <f t="shared" si="41"/>
        <v>1266.19</v>
      </c>
      <c r="AO329" s="62" t="s">
        <v>1116</v>
      </c>
      <c r="AP329" s="63" t="s">
        <v>1376</v>
      </c>
      <c r="AR329" s="61">
        <f t="shared" si="38"/>
        <v>1063.598</v>
      </c>
    </row>
    <row r="330" spans="1:44" s="71" customFormat="1" ht="50.1" customHeight="1">
      <c r="A330" s="125" t="s">
        <v>2013</v>
      </c>
      <c r="B330" s="14" t="s">
        <v>1104</v>
      </c>
      <c r="C330" s="14" t="s">
        <v>2014</v>
      </c>
      <c r="D330" s="126" t="s">
        <v>96</v>
      </c>
      <c r="E330" s="56" t="s">
        <v>2015</v>
      </c>
      <c r="F330" s="56" t="s">
        <v>2012</v>
      </c>
      <c r="G330" s="56" t="s">
        <v>1103</v>
      </c>
      <c r="H330" s="14" t="s">
        <v>10</v>
      </c>
      <c r="I330" s="127">
        <v>43431</v>
      </c>
      <c r="J330" s="15">
        <v>2025.92</v>
      </c>
      <c r="K330" s="15">
        <f t="shared" si="39"/>
        <v>202.59200000000001</v>
      </c>
      <c r="L330" s="15">
        <f t="shared" si="40"/>
        <v>1823.328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30.39</v>
      </c>
      <c r="AK330" s="15">
        <v>364.67</v>
      </c>
      <c r="AL330" s="15">
        <v>364.67</v>
      </c>
      <c r="AM330" s="15">
        <f t="shared" ref="AM330" si="42">SUM(M330:AL330)</f>
        <v>759.73</v>
      </c>
      <c r="AN330" s="15">
        <f t="shared" si="41"/>
        <v>1266.19</v>
      </c>
      <c r="AO330" s="62" t="s">
        <v>1116</v>
      </c>
      <c r="AP330" s="63" t="s">
        <v>1376</v>
      </c>
      <c r="AR330" s="61">
        <f t="shared" si="38"/>
        <v>1063.598</v>
      </c>
    </row>
    <row r="331" spans="1:44" s="71" customFormat="1" ht="50.1" customHeight="1">
      <c r="A331" s="56" t="s">
        <v>2122</v>
      </c>
      <c r="B331" s="56" t="s">
        <v>101</v>
      </c>
      <c r="C331" s="56" t="s">
        <v>135</v>
      </c>
      <c r="D331" s="56" t="s">
        <v>96</v>
      </c>
      <c r="E331" s="56" t="s">
        <v>2135</v>
      </c>
      <c r="F331" s="56" t="s">
        <v>2136</v>
      </c>
      <c r="G331" s="56" t="s">
        <v>1103</v>
      </c>
      <c r="H331" s="14"/>
      <c r="I331" s="127">
        <v>43899</v>
      </c>
      <c r="J331" s="15">
        <v>1300</v>
      </c>
      <c r="K331" s="15">
        <f t="shared" si="39"/>
        <v>130</v>
      </c>
      <c r="L331" s="15">
        <f t="shared" si="40"/>
        <v>1170</v>
      </c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>
        <v>195</v>
      </c>
      <c r="AM331" s="15">
        <f t="shared" ref="AM331:AM394" si="43">+AL331</f>
        <v>195</v>
      </c>
      <c r="AN331" s="15">
        <f t="shared" si="41"/>
        <v>1105</v>
      </c>
      <c r="AO331" s="62"/>
      <c r="AP331" s="63"/>
      <c r="AR331" s="61"/>
    </row>
    <row r="332" spans="1:44" s="71" customFormat="1" ht="50.1" customHeight="1">
      <c r="A332" s="56" t="s">
        <v>2123</v>
      </c>
      <c r="B332" s="56" t="s">
        <v>101</v>
      </c>
      <c r="C332" s="56" t="s">
        <v>135</v>
      </c>
      <c r="D332" s="56" t="s">
        <v>96</v>
      </c>
      <c r="E332" s="56" t="s">
        <v>2137</v>
      </c>
      <c r="F332" s="56" t="s">
        <v>2136</v>
      </c>
      <c r="G332" s="56" t="s">
        <v>1103</v>
      </c>
      <c r="H332" s="14"/>
      <c r="I332" s="127">
        <v>43899</v>
      </c>
      <c r="J332" s="15">
        <v>1300</v>
      </c>
      <c r="K332" s="15">
        <f t="shared" ref="K332:K344" si="44">+J332*0.1</f>
        <v>130</v>
      </c>
      <c r="L332" s="15">
        <f t="shared" ref="L332:L344" si="45">+J332-K332</f>
        <v>1170</v>
      </c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>
        <v>195</v>
      </c>
      <c r="AM332" s="15">
        <f t="shared" si="43"/>
        <v>195</v>
      </c>
      <c r="AN332" s="15">
        <f t="shared" si="41"/>
        <v>1105</v>
      </c>
      <c r="AO332" s="62"/>
      <c r="AP332" s="63"/>
      <c r="AR332" s="61"/>
    </row>
    <row r="333" spans="1:44" s="71" customFormat="1" ht="50.1" customHeight="1">
      <c r="A333" s="56" t="s">
        <v>2124</v>
      </c>
      <c r="B333" s="56" t="s">
        <v>101</v>
      </c>
      <c r="C333" s="56" t="s">
        <v>135</v>
      </c>
      <c r="D333" s="56" t="s">
        <v>96</v>
      </c>
      <c r="E333" s="56" t="s">
        <v>2138</v>
      </c>
      <c r="F333" s="56" t="s">
        <v>2136</v>
      </c>
      <c r="G333" s="56" t="s">
        <v>1103</v>
      </c>
      <c r="H333" s="14"/>
      <c r="I333" s="127">
        <v>43899</v>
      </c>
      <c r="J333" s="15">
        <v>1300</v>
      </c>
      <c r="K333" s="15">
        <f t="shared" si="44"/>
        <v>130</v>
      </c>
      <c r="L333" s="15">
        <f t="shared" si="45"/>
        <v>1170</v>
      </c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>
        <v>195</v>
      </c>
      <c r="AM333" s="15">
        <f t="shared" si="43"/>
        <v>195</v>
      </c>
      <c r="AN333" s="15">
        <f t="shared" si="41"/>
        <v>1105</v>
      </c>
      <c r="AO333" s="62"/>
      <c r="AP333" s="63"/>
      <c r="AR333" s="61"/>
    </row>
    <row r="334" spans="1:44" s="71" customFormat="1" ht="50.1" customHeight="1">
      <c r="A334" s="56" t="s">
        <v>2125</v>
      </c>
      <c r="B334" s="56" t="s">
        <v>101</v>
      </c>
      <c r="C334" s="56" t="s">
        <v>135</v>
      </c>
      <c r="D334" s="56" t="s">
        <v>96</v>
      </c>
      <c r="E334" s="56" t="s">
        <v>2139</v>
      </c>
      <c r="F334" s="56" t="s">
        <v>2136</v>
      </c>
      <c r="G334" s="56" t="s">
        <v>1103</v>
      </c>
      <c r="H334" s="14"/>
      <c r="I334" s="127">
        <v>43899</v>
      </c>
      <c r="J334" s="15">
        <v>1300</v>
      </c>
      <c r="K334" s="15">
        <f t="shared" si="44"/>
        <v>130</v>
      </c>
      <c r="L334" s="15">
        <f t="shared" si="45"/>
        <v>1170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>
        <v>195</v>
      </c>
      <c r="AM334" s="15">
        <f t="shared" si="43"/>
        <v>195</v>
      </c>
      <c r="AN334" s="15">
        <f t="shared" si="41"/>
        <v>1105</v>
      </c>
      <c r="AO334" s="62"/>
      <c r="AP334" s="63"/>
      <c r="AR334" s="61"/>
    </row>
    <row r="335" spans="1:44" s="71" customFormat="1" ht="50.1" customHeight="1">
      <c r="A335" s="56" t="s">
        <v>2126</v>
      </c>
      <c r="B335" s="56" t="s">
        <v>101</v>
      </c>
      <c r="C335" s="56" t="s">
        <v>135</v>
      </c>
      <c r="D335" s="56" t="s">
        <v>96</v>
      </c>
      <c r="E335" s="56" t="s">
        <v>2140</v>
      </c>
      <c r="F335" s="56" t="s">
        <v>2136</v>
      </c>
      <c r="G335" s="56" t="s">
        <v>1103</v>
      </c>
      <c r="H335" s="14"/>
      <c r="I335" s="127">
        <v>43899</v>
      </c>
      <c r="J335" s="15">
        <v>1300</v>
      </c>
      <c r="K335" s="15">
        <f t="shared" si="44"/>
        <v>130</v>
      </c>
      <c r="L335" s="15">
        <f t="shared" si="45"/>
        <v>1170</v>
      </c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>
        <v>195</v>
      </c>
      <c r="AM335" s="15">
        <f t="shared" si="43"/>
        <v>195</v>
      </c>
      <c r="AN335" s="15">
        <f t="shared" si="41"/>
        <v>1105</v>
      </c>
      <c r="AO335" s="62"/>
      <c r="AP335" s="63"/>
      <c r="AR335" s="61"/>
    </row>
    <row r="336" spans="1:44" s="71" customFormat="1" ht="50.1" customHeight="1">
      <c r="A336" s="56" t="s">
        <v>2127</v>
      </c>
      <c r="B336" s="56" t="s">
        <v>101</v>
      </c>
      <c r="C336" s="56" t="s">
        <v>135</v>
      </c>
      <c r="D336" s="56" t="s">
        <v>96</v>
      </c>
      <c r="E336" s="56" t="s">
        <v>2141</v>
      </c>
      <c r="F336" s="56" t="s">
        <v>2136</v>
      </c>
      <c r="G336" s="56" t="s">
        <v>1103</v>
      </c>
      <c r="H336" s="14"/>
      <c r="I336" s="127">
        <v>43899</v>
      </c>
      <c r="J336" s="15">
        <v>1300</v>
      </c>
      <c r="K336" s="15">
        <f t="shared" si="44"/>
        <v>130</v>
      </c>
      <c r="L336" s="15">
        <f t="shared" si="45"/>
        <v>1170</v>
      </c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>
        <v>195</v>
      </c>
      <c r="AM336" s="15">
        <f t="shared" si="43"/>
        <v>195</v>
      </c>
      <c r="AN336" s="15">
        <f t="shared" si="41"/>
        <v>1105</v>
      </c>
      <c r="AO336" s="62"/>
      <c r="AP336" s="63"/>
      <c r="AR336" s="61"/>
    </row>
    <row r="337" spans="1:44" s="71" customFormat="1" ht="50.1" customHeight="1">
      <c r="A337" s="56" t="s">
        <v>2128</v>
      </c>
      <c r="B337" s="56" t="s">
        <v>101</v>
      </c>
      <c r="C337" s="56" t="s">
        <v>135</v>
      </c>
      <c r="D337" s="56" t="s">
        <v>96</v>
      </c>
      <c r="E337" s="56" t="s">
        <v>2142</v>
      </c>
      <c r="F337" s="56" t="s">
        <v>2136</v>
      </c>
      <c r="G337" s="56" t="s">
        <v>1103</v>
      </c>
      <c r="H337" s="14"/>
      <c r="I337" s="127">
        <v>43899</v>
      </c>
      <c r="J337" s="15">
        <v>1300</v>
      </c>
      <c r="K337" s="15">
        <f t="shared" si="44"/>
        <v>130</v>
      </c>
      <c r="L337" s="15">
        <f t="shared" si="45"/>
        <v>1170</v>
      </c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>
        <v>195</v>
      </c>
      <c r="AM337" s="15">
        <f t="shared" si="43"/>
        <v>195</v>
      </c>
      <c r="AN337" s="15">
        <f t="shared" si="41"/>
        <v>1105</v>
      </c>
      <c r="AO337" s="62"/>
      <c r="AP337" s="63"/>
      <c r="AR337" s="61"/>
    </row>
    <row r="338" spans="1:44" s="71" customFormat="1" ht="50.1" customHeight="1">
      <c r="A338" s="56" t="s">
        <v>2129</v>
      </c>
      <c r="B338" s="56" t="s">
        <v>101</v>
      </c>
      <c r="C338" s="56" t="s">
        <v>135</v>
      </c>
      <c r="D338" s="56" t="s">
        <v>96</v>
      </c>
      <c r="E338" s="56" t="s">
        <v>2143</v>
      </c>
      <c r="F338" s="56" t="s">
        <v>2136</v>
      </c>
      <c r="G338" s="56" t="s">
        <v>1103</v>
      </c>
      <c r="H338" s="14"/>
      <c r="I338" s="127">
        <v>43899</v>
      </c>
      <c r="J338" s="15">
        <v>1300</v>
      </c>
      <c r="K338" s="15">
        <f t="shared" si="44"/>
        <v>130</v>
      </c>
      <c r="L338" s="15">
        <f t="shared" si="45"/>
        <v>1170</v>
      </c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>
        <v>195</v>
      </c>
      <c r="AM338" s="15">
        <f t="shared" si="43"/>
        <v>195</v>
      </c>
      <c r="AN338" s="15">
        <f t="shared" si="41"/>
        <v>1105</v>
      </c>
      <c r="AO338" s="62"/>
      <c r="AP338" s="63"/>
      <c r="AR338" s="61"/>
    </row>
    <row r="339" spans="1:44" s="71" customFormat="1" ht="50.1" customHeight="1">
      <c r="A339" s="56" t="s">
        <v>2130</v>
      </c>
      <c r="B339" s="56" t="s">
        <v>101</v>
      </c>
      <c r="C339" s="56" t="s">
        <v>135</v>
      </c>
      <c r="D339" s="56" t="s">
        <v>96</v>
      </c>
      <c r="E339" s="56" t="s">
        <v>2144</v>
      </c>
      <c r="F339" s="56" t="s">
        <v>2136</v>
      </c>
      <c r="G339" s="56" t="s">
        <v>1103</v>
      </c>
      <c r="H339" s="14"/>
      <c r="I339" s="127">
        <v>43899</v>
      </c>
      <c r="J339" s="15">
        <v>1300</v>
      </c>
      <c r="K339" s="15">
        <f t="shared" si="44"/>
        <v>130</v>
      </c>
      <c r="L339" s="15">
        <f t="shared" si="45"/>
        <v>1170</v>
      </c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>
        <v>195</v>
      </c>
      <c r="AM339" s="15">
        <f t="shared" si="43"/>
        <v>195</v>
      </c>
      <c r="AN339" s="15">
        <f t="shared" si="41"/>
        <v>1105</v>
      </c>
      <c r="AO339" s="62"/>
      <c r="AP339" s="63"/>
      <c r="AR339" s="61"/>
    </row>
    <row r="340" spans="1:44" s="71" customFormat="1" ht="50.1" customHeight="1">
      <c r="A340" s="56" t="s">
        <v>2131</v>
      </c>
      <c r="B340" s="56" t="s">
        <v>101</v>
      </c>
      <c r="C340" s="56" t="s">
        <v>135</v>
      </c>
      <c r="D340" s="56" t="s">
        <v>96</v>
      </c>
      <c r="E340" s="56" t="s">
        <v>2145</v>
      </c>
      <c r="F340" s="56" t="s">
        <v>2136</v>
      </c>
      <c r="G340" s="56" t="s">
        <v>1103</v>
      </c>
      <c r="H340" s="14"/>
      <c r="I340" s="127">
        <v>43899</v>
      </c>
      <c r="J340" s="15">
        <v>1300</v>
      </c>
      <c r="K340" s="15">
        <f t="shared" si="44"/>
        <v>130</v>
      </c>
      <c r="L340" s="15">
        <f t="shared" si="45"/>
        <v>1170</v>
      </c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>
        <v>195</v>
      </c>
      <c r="AM340" s="15">
        <f t="shared" si="43"/>
        <v>195</v>
      </c>
      <c r="AN340" s="15">
        <f t="shared" si="41"/>
        <v>1105</v>
      </c>
      <c r="AO340" s="62"/>
      <c r="AP340" s="63"/>
      <c r="AR340" s="61"/>
    </row>
    <row r="341" spans="1:44" s="71" customFormat="1" ht="50.1" customHeight="1">
      <c r="A341" s="56" t="s">
        <v>2132</v>
      </c>
      <c r="B341" s="56" t="s">
        <v>101</v>
      </c>
      <c r="C341" s="56" t="s">
        <v>135</v>
      </c>
      <c r="D341" s="56" t="s">
        <v>96</v>
      </c>
      <c r="E341" s="56" t="s">
        <v>2146</v>
      </c>
      <c r="F341" s="56" t="s">
        <v>2136</v>
      </c>
      <c r="G341" s="56" t="s">
        <v>1103</v>
      </c>
      <c r="H341" s="14"/>
      <c r="I341" s="127">
        <v>43899</v>
      </c>
      <c r="J341" s="15">
        <v>1300</v>
      </c>
      <c r="K341" s="15">
        <f t="shared" si="44"/>
        <v>130</v>
      </c>
      <c r="L341" s="15">
        <f t="shared" si="45"/>
        <v>1170</v>
      </c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>
        <v>195</v>
      </c>
      <c r="AM341" s="15">
        <f t="shared" si="43"/>
        <v>195</v>
      </c>
      <c r="AN341" s="15">
        <f t="shared" si="41"/>
        <v>1105</v>
      </c>
      <c r="AO341" s="62"/>
      <c r="AP341" s="63"/>
      <c r="AR341" s="61"/>
    </row>
    <row r="342" spans="1:44" s="71" customFormat="1" ht="50.1" customHeight="1">
      <c r="A342" s="56" t="s">
        <v>2133</v>
      </c>
      <c r="B342" s="56" t="s">
        <v>101</v>
      </c>
      <c r="C342" s="56" t="s">
        <v>135</v>
      </c>
      <c r="D342" s="56" t="s">
        <v>96</v>
      </c>
      <c r="E342" s="56" t="s">
        <v>2147</v>
      </c>
      <c r="F342" s="56" t="s">
        <v>2136</v>
      </c>
      <c r="G342" s="56" t="s">
        <v>1103</v>
      </c>
      <c r="H342" s="14"/>
      <c r="I342" s="127">
        <v>43899</v>
      </c>
      <c r="J342" s="15">
        <v>1300</v>
      </c>
      <c r="K342" s="15">
        <f t="shared" si="44"/>
        <v>130</v>
      </c>
      <c r="L342" s="15">
        <f t="shared" si="45"/>
        <v>1170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>
        <v>195</v>
      </c>
      <c r="AM342" s="15">
        <f t="shared" si="43"/>
        <v>195</v>
      </c>
      <c r="AN342" s="15">
        <f t="shared" si="41"/>
        <v>1105</v>
      </c>
      <c r="AO342" s="62"/>
      <c r="AP342" s="63"/>
      <c r="AR342" s="61"/>
    </row>
    <row r="343" spans="1:44" s="71" customFormat="1" ht="50.1" customHeight="1">
      <c r="A343" s="56" t="s">
        <v>2134</v>
      </c>
      <c r="B343" s="56" t="s">
        <v>101</v>
      </c>
      <c r="C343" s="56" t="s">
        <v>135</v>
      </c>
      <c r="D343" s="56" t="s">
        <v>96</v>
      </c>
      <c r="E343" s="56" t="s">
        <v>2148</v>
      </c>
      <c r="F343" s="56" t="s">
        <v>2136</v>
      </c>
      <c r="G343" s="56" t="s">
        <v>1103</v>
      </c>
      <c r="H343" s="14"/>
      <c r="I343" s="127">
        <v>43899</v>
      </c>
      <c r="J343" s="15">
        <v>1300</v>
      </c>
      <c r="K343" s="15">
        <f t="shared" si="44"/>
        <v>130</v>
      </c>
      <c r="L343" s="15">
        <f t="shared" si="45"/>
        <v>1170</v>
      </c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>
        <v>195</v>
      </c>
      <c r="AM343" s="15">
        <f t="shared" si="43"/>
        <v>195</v>
      </c>
      <c r="AN343" s="15">
        <f t="shared" si="41"/>
        <v>1105</v>
      </c>
      <c r="AO343" s="62"/>
      <c r="AP343" s="63"/>
      <c r="AR343" s="61"/>
    </row>
    <row r="344" spans="1:44" s="71" customFormat="1" ht="50.1" customHeight="1">
      <c r="A344" s="56" t="s">
        <v>2149</v>
      </c>
      <c r="B344" s="56" t="s">
        <v>1104</v>
      </c>
      <c r="C344" s="56" t="s">
        <v>135</v>
      </c>
      <c r="D344" s="158" t="s">
        <v>96</v>
      </c>
      <c r="E344" s="158" t="s">
        <v>2209</v>
      </c>
      <c r="F344" s="158" t="s">
        <v>2210</v>
      </c>
      <c r="G344" s="56" t="s">
        <v>1103</v>
      </c>
      <c r="H344" s="14"/>
      <c r="I344" s="127">
        <v>43899</v>
      </c>
      <c r="J344" s="15">
        <v>1275</v>
      </c>
      <c r="K344" s="15">
        <f t="shared" si="44"/>
        <v>127.5</v>
      </c>
      <c r="L344" s="15">
        <f t="shared" si="45"/>
        <v>1147.5</v>
      </c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>
        <v>191</v>
      </c>
      <c r="AM344" s="15">
        <f t="shared" si="43"/>
        <v>191</v>
      </c>
      <c r="AN344" s="15">
        <f t="shared" si="41"/>
        <v>1084</v>
      </c>
      <c r="AO344" s="62"/>
      <c r="AP344" s="63"/>
      <c r="AR344" s="61"/>
    </row>
    <row r="345" spans="1:44" s="71" customFormat="1" ht="50.1" customHeight="1">
      <c r="A345" s="56" t="s">
        <v>2150</v>
      </c>
      <c r="B345" s="56" t="s">
        <v>1104</v>
      </c>
      <c r="C345" s="56" t="s">
        <v>135</v>
      </c>
      <c r="D345" s="158" t="s">
        <v>96</v>
      </c>
      <c r="E345" s="158" t="s">
        <v>2211</v>
      </c>
      <c r="F345" s="158" t="s">
        <v>2210</v>
      </c>
      <c r="G345" s="56" t="s">
        <v>1103</v>
      </c>
      <c r="H345" s="14"/>
      <c r="I345" s="127">
        <v>43899</v>
      </c>
      <c r="J345" s="15">
        <v>1275</v>
      </c>
      <c r="K345" s="15">
        <f t="shared" ref="K345:K403" si="46">+J345*0.1</f>
        <v>127.5</v>
      </c>
      <c r="L345" s="15">
        <f t="shared" ref="L345:L403" si="47">+J345-K345</f>
        <v>1147.5</v>
      </c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>
        <v>191.28</v>
      </c>
      <c r="AM345" s="15">
        <f t="shared" si="43"/>
        <v>191.28</v>
      </c>
      <c r="AN345" s="15">
        <f t="shared" si="41"/>
        <v>1083.72</v>
      </c>
      <c r="AO345" s="62"/>
      <c r="AP345" s="63"/>
      <c r="AR345" s="61"/>
    </row>
    <row r="346" spans="1:44" s="71" customFormat="1" ht="50.1" customHeight="1">
      <c r="A346" s="56" t="s">
        <v>2151</v>
      </c>
      <c r="B346" s="56" t="s">
        <v>1104</v>
      </c>
      <c r="C346" s="56" t="s">
        <v>135</v>
      </c>
      <c r="D346" s="158" t="s">
        <v>96</v>
      </c>
      <c r="E346" s="158" t="s">
        <v>2212</v>
      </c>
      <c r="F346" s="158" t="s">
        <v>2210</v>
      </c>
      <c r="G346" s="56" t="s">
        <v>1103</v>
      </c>
      <c r="H346" s="14"/>
      <c r="I346" s="127">
        <v>43899</v>
      </c>
      <c r="J346" s="15">
        <v>1275</v>
      </c>
      <c r="K346" s="15">
        <f t="shared" si="46"/>
        <v>127.5</v>
      </c>
      <c r="L346" s="15">
        <f t="shared" si="47"/>
        <v>1147.5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>
        <v>191.25</v>
      </c>
      <c r="AM346" s="15">
        <f t="shared" si="43"/>
        <v>191.25</v>
      </c>
      <c r="AN346" s="15">
        <f t="shared" si="41"/>
        <v>1083.75</v>
      </c>
      <c r="AO346" s="62"/>
      <c r="AP346" s="63"/>
      <c r="AR346" s="61"/>
    </row>
    <row r="347" spans="1:44" s="71" customFormat="1" ht="50.1" customHeight="1">
      <c r="A347" s="56" t="s">
        <v>2152</v>
      </c>
      <c r="B347" s="56" t="s">
        <v>1104</v>
      </c>
      <c r="C347" s="56" t="s">
        <v>135</v>
      </c>
      <c r="D347" s="158" t="s">
        <v>96</v>
      </c>
      <c r="E347" s="158" t="s">
        <v>2213</v>
      </c>
      <c r="F347" s="158" t="s">
        <v>2210</v>
      </c>
      <c r="G347" s="56" t="s">
        <v>1103</v>
      </c>
      <c r="H347" s="14"/>
      <c r="I347" s="127">
        <v>43899</v>
      </c>
      <c r="J347" s="15">
        <v>1275</v>
      </c>
      <c r="K347" s="15">
        <f t="shared" si="46"/>
        <v>127.5</v>
      </c>
      <c r="L347" s="15">
        <f t="shared" si="47"/>
        <v>1147.5</v>
      </c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>
        <v>191.25</v>
      </c>
      <c r="AM347" s="15">
        <f t="shared" si="43"/>
        <v>191.25</v>
      </c>
      <c r="AN347" s="15">
        <f t="shared" si="41"/>
        <v>1083.75</v>
      </c>
      <c r="AO347" s="62"/>
      <c r="AP347" s="63"/>
      <c r="AR347" s="61"/>
    </row>
    <row r="348" spans="1:44" s="71" customFormat="1" ht="50.1" customHeight="1">
      <c r="A348" s="56" t="s">
        <v>2153</v>
      </c>
      <c r="B348" s="56" t="s">
        <v>1104</v>
      </c>
      <c r="C348" s="56" t="s">
        <v>135</v>
      </c>
      <c r="D348" s="158" t="s">
        <v>96</v>
      </c>
      <c r="E348" s="158" t="s">
        <v>2214</v>
      </c>
      <c r="F348" s="158" t="s">
        <v>2210</v>
      </c>
      <c r="G348" s="56" t="s">
        <v>1103</v>
      </c>
      <c r="H348" s="14"/>
      <c r="I348" s="127">
        <v>43899</v>
      </c>
      <c r="J348" s="15">
        <v>1275</v>
      </c>
      <c r="K348" s="15">
        <f t="shared" si="46"/>
        <v>127.5</v>
      </c>
      <c r="L348" s="15">
        <f t="shared" si="47"/>
        <v>1147.5</v>
      </c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>
        <v>191.25</v>
      </c>
      <c r="AM348" s="15">
        <f t="shared" si="43"/>
        <v>191.25</v>
      </c>
      <c r="AN348" s="15">
        <f t="shared" si="41"/>
        <v>1083.75</v>
      </c>
      <c r="AO348" s="62"/>
      <c r="AP348" s="63"/>
      <c r="AR348" s="61"/>
    </row>
    <row r="349" spans="1:44" s="71" customFormat="1" ht="50.1" customHeight="1">
      <c r="A349" s="56" t="s">
        <v>2154</v>
      </c>
      <c r="B349" s="56" t="s">
        <v>1104</v>
      </c>
      <c r="C349" s="56" t="s">
        <v>135</v>
      </c>
      <c r="D349" s="158" t="s">
        <v>96</v>
      </c>
      <c r="E349" s="158" t="s">
        <v>2215</v>
      </c>
      <c r="F349" s="158" t="s">
        <v>2210</v>
      </c>
      <c r="G349" s="56" t="s">
        <v>1103</v>
      </c>
      <c r="H349" s="14"/>
      <c r="I349" s="127">
        <v>43899</v>
      </c>
      <c r="J349" s="15">
        <v>1275</v>
      </c>
      <c r="K349" s="15">
        <f t="shared" si="46"/>
        <v>127.5</v>
      </c>
      <c r="L349" s="15">
        <f t="shared" si="47"/>
        <v>1147.5</v>
      </c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>
        <v>191.25</v>
      </c>
      <c r="AM349" s="15">
        <f t="shared" si="43"/>
        <v>191.25</v>
      </c>
      <c r="AN349" s="15">
        <f t="shared" si="41"/>
        <v>1083.75</v>
      </c>
      <c r="AO349" s="62"/>
      <c r="AP349" s="63"/>
      <c r="AR349" s="61"/>
    </row>
    <row r="350" spans="1:44" s="71" customFormat="1" ht="50.1" customHeight="1">
      <c r="A350" s="56" t="s">
        <v>2155</v>
      </c>
      <c r="B350" s="56" t="s">
        <v>1104</v>
      </c>
      <c r="C350" s="56" t="s">
        <v>135</v>
      </c>
      <c r="D350" s="158" t="s">
        <v>96</v>
      </c>
      <c r="E350" s="158" t="s">
        <v>2216</v>
      </c>
      <c r="F350" s="158" t="s">
        <v>2210</v>
      </c>
      <c r="G350" s="56" t="s">
        <v>1103</v>
      </c>
      <c r="H350" s="14"/>
      <c r="I350" s="127">
        <v>43899</v>
      </c>
      <c r="J350" s="15">
        <v>1275</v>
      </c>
      <c r="K350" s="15">
        <f t="shared" si="46"/>
        <v>127.5</v>
      </c>
      <c r="L350" s="15">
        <f t="shared" si="47"/>
        <v>1147.5</v>
      </c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>
        <v>191.25</v>
      </c>
      <c r="AM350" s="15">
        <f t="shared" si="43"/>
        <v>191.25</v>
      </c>
      <c r="AN350" s="15">
        <f t="shared" si="41"/>
        <v>1083.75</v>
      </c>
      <c r="AO350" s="62"/>
      <c r="AP350" s="63"/>
      <c r="AR350" s="61"/>
    </row>
    <row r="351" spans="1:44" s="71" customFormat="1" ht="50.1" customHeight="1">
      <c r="A351" s="56" t="s">
        <v>2156</v>
      </c>
      <c r="B351" s="56" t="s">
        <v>1104</v>
      </c>
      <c r="C351" s="56" t="s">
        <v>135</v>
      </c>
      <c r="D351" s="158" t="s">
        <v>96</v>
      </c>
      <c r="E351" s="158" t="s">
        <v>2217</v>
      </c>
      <c r="F351" s="158" t="s">
        <v>2210</v>
      </c>
      <c r="G351" s="56" t="s">
        <v>1103</v>
      </c>
      <c r="H351" s="14"/>
      <c r="I351" s="127">
        <v>43899</v>
      </c>
      <c r="J351" s="15">
        <v>1275</v>
      </c>
      <c r="K351" s="15">
        <f t="shared" si="46"/>
        <v>127.5</v>
      </c>
      <c r="L351" s="15">
        <f t="shared" si="47"/>
        <v>1147.5</v>
      </c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>
        <v>191.25</v>
      </c>
      <c r="AM351" s="15">
        <f t="shared" si="43"/>
        <v>191.25</v>
      </c>
      <c r="AN351" s="15">
        <f t="shared" si="41"/>
        <v>1083.75</v>
      </c>
      <c r="AO351" s="62"/>
      <c r="AP351" s="63"/>
      <c r="AR351" s="61"/>
    </row>
    <row r="352" spans="1:44" s="71" customFormat="1" ht="50.1" customHeight="1">
      <c r="A352" s="56" t="s">
        <v>2157</v>
      </c>
      <c r="B352" s="56" t="s">
        <v>1104</v>
      </c>
      <c r="C352" s="56" t="s">
        <v>135</v>
      </c>
      <c r="D352" s="158" t="s">
        <v>96</v>
      </c>
      <c r="E352" s="158" t="s">
        <v>2218</v>
      </c>
      <c r="F352" s="158" t="s">
        <v>2210</v>
      </c>
      <c r="G352" s="56" t="s">
        <v>1103</v>
      </c>
      <c r="H352" s="14"/>
      <c r="I352" s="127">
        <v>43899</v>
      </c>
      <c r="J352" s="15">
        <v>1275</v>
      </c>
      <c r="K352" s="15">
        <f t="shared" si="46"/>
        <v>127.5</v>
      </c>
      <c r="L352" s="15">
        <f t="shared" si="47"/>
        <v>1147.5</v>
      </c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>
        <v>191.25</v>
      </c>
      <c r="AM352" s="15">
        <f t="shared" si="43"/>
        <v>191.25</v>
      </c>
      <c r="AN352" s="15">
        <f t="shared" si="41"/>
        <v>1083.75</v>
      </c>
      <c r="AO352" s="62"/>
      <c r="AP352" s="63"/>
      <c r="AR352" s="61"/>
    </row>
    <row r="353" spans="1:44" s="71" customFormat="1" ht="50.1" customHeight="1">
      <c r="A353" s="56" t="s">
        <v>2158</v>
      </c>
      <c r="B353" s="56" t="s">
        <v>1104</v>
      </c>
      <c r="C353" s="56" t="s">
        <v>135</v>
      </c>
      <c r="D353" s="158" t="s">
        <v>96</v>
      </c>
      <c r="E353" s="158" t="s">
        <v>2219</v>
      </c>
      <c r="F353" s="158" t="s">
        <v>2210</v>
      </c>
      <c r="G353" s="56" t="s">
        <v>1103</v>
      </c>
      <c r="H353" s="14"/>
      <c r="I353" s="127">
        <v>43899</v>
      </c>
      <c r="J353" s="15">
        <v>1275</v>
      </c>
      <c r="K353" s="15">
        <f t="shared" si="46"/>
        <v>127.5</v>
      </c>
      <c r="L353" s="15">
        <f t="shared" si="47"/>
        <v>1147.5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>
        <v>191.25</v>
      </c>
      <c r="AM353" s="15">
        <f t="shared" si="43"/>
        <v>191.25</v>
      </c>
      <c r="AN353" s="15">
        <f t="shared" si="41"/>
        <v>1083.75</v>
      </c>
      <c r="AO353" s="62"/>
      <c r="AP353" s="63"/>
      <c r="AR353" s="61"/>
    </row>
    <row r="354" spans="1:44" s="71" customFormat="1" ht="50.1" customHeight="1">
      <c r="A354" s="56" t="s">
        <v>2159</v>
      </c>
      <c r="B354" s="56" t="s">
        <v>1104</v>
      </c>
      <c r="C354" s="56" t="s">
        <v>135</v>
      </c>
      <c r="D354" s="158" t="s">
        <v>96</v>
      </c>
      <c r="E354" s="158" t="s">
        <v>2220</v>
      </c>
      <c r="F354" s="158" t="s">
        <v>2210</v>
      </c>
      <c r="G354" s="56" t="s">
        <v>1103</v>
      </c>
      <c r="H354" s="14"/>
      <c r="I354" s="127">
        <v>43899</v>
      </c>
      <c r="J354" s="15">
        <v>1275</v>
      </c>
      <c r="K354" s="15">
        <f t="shared" si="46"/>
        <v>127.5</v>
      </c>
      <c r="L354" s="15">
        <f t="shared" si="47"/>
        <v>1147.5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>
        <v>191.25</v>
      </c>
      <c r="AM354" s="15">
        <f t="shared" si="43"/>
        <v>191.25</v>
      </c>
      <c r="AN354" s="15">
        <f t="shared" si="41"/>
        <v>1083.75</v>
      </c>
      <c r="AO354" s="62"/>
      <c r="AP354" s="63"/>
      <c r="AR354" s="61"/>
    </row>
    <row r="355" spans="1:44" s="71" customFormat="1" ht="50.1" customHeight="1">
      <c r="A355" s="56" t="s">
        <v>2160</v>
      </c>
      <c r="B355" s="56" t="s">
        <v>1104</v>
      </c>
      <c r="C355" s="56" t="s">
        <v>135</v>
      </c>
      <c r="D355" s="158" t="s">
        <v>96</v>
      </c>
      <c r="E355" s="158" t="s">
        <v>2221</v>
      </c>
      <c r="F355" s="158" t="s">
        <v>2210</v>
      </c>
      <c r="G355" s="56" t="s">
        <v>1103</v>
      </c>
      <c r="H355" s="14"/>
      <c r="I355" s="127">
        <v>43899</v>
      </c>
      <c r="J355" s="15">
        <v>1275</v>
      </c>
      <c r="K355" s="15">
        <f t="shared" si="46"/>
        <v>127.5</v>
      </c>
      <c r="L355" s="15">
        <f t="shared" si="47"/>
        <v>1147.5</v>
      </c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>
        <v>191.25</v>
      </c>
      <c r="AM355" s="15">
        <f t="shared" si="43"/>
        <v>191.25</v>
      </c>
      <c r="AN355" s="15">
        <f t="shared" si="41"/>
        <v>1083.75</v>
      </c>
      <c r="AO355" s="62"/>
      <c r="AP355" s="63"/>
      <c r="AR355" s="61"/>
    </row>
    <row r="356" spans="1:44" s="71" customFormat="1" ht="50.1" customHeight="1">
      <c r="A356" s="56" t="s">
        <v>2161</v>
      </c>
      <c r="B356" s="56" t="s">
        <v>1104</v>
      </c>
      <c r="C356" s="56" t="s">
        <v>135</v>
      </c>
      <c r="D356" s="158" t="s">
        <v>96</v>
      </c>
      <c r="E356" s="158" t="s">
        <v>2222</v>
      </c>
      <c r="F356" s="158" t="s">
        <v>2210</v>
      </c>
      <c r="G356" s="56" t="s">
        <v>1103</v>
      </c>
      <c r="H356" s="14"/>
      <c r="I356" s="127">
        <v>43899</v>
      </c>
      <c r="J356" s="15">
        <v>1275</v>
      </c>
      <c r="K356" s="15">
        <f t="shared" si="46"/>
        <v>127.5</v>
      </c>
      <c r="L356" s="15">
        <f t="shared" si="47"/>
        <v>1147.5</v>
      </c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>
        <v>191.25</v>
      </c>
      <c r="AM356" s="15">
        <f t="shared" si="43"/>
        <v>191.25</v>
      </c>
      <c r="AN356" s="15">
        <f t="shared" si="41"/>
        <v>1083.75</v>
      </c>
      <c r="AO356" s="62"/>
      <c r="AP356" s="63"/>
      <c r="AR356" s="61"/>
    </row>
    <row r="357" spans="1:44" s="71" customFormat="1" ht="50.1" customHeight="1">
      <c r="A357" s="56" t="s">
        <v>2162</v>
      </c>
      <c r="B357" s="56" t="s">
        <v>1104</v>
      </c>
      <c r="C357" s="56" t="s">
        <v>135</v>
      </c>
      <c r="D357" s="158" t="s">
        <v>96</v>
      </c>
      <c r="E357" s="158" t="s">
        <v>2223</v>
      </c>
      <c r="F357" s="158" t="s">
        <v>2210</v>
      </c>
      <c r="G357" s="56" t="s">
        <v>1103</v>
      </c>
      <c r="H357" s="14"/>
      <c r="I357" s="127">
        <v>43899</v>
      </c>
      <c r="J357" s="15">
        <v>1275</v>
      </c>
      <c r="K357" s="15">
        <f t="shared" si="46"/>
        <v>127.5</v>
      </c>
      <c r="L357" s="15">
        <f t="shared" si="47"/>
        <v>1147.5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>
        <v>191.25</v>
      </c>
      <c r="AM357" s="15">
        <f t="shared" si="43"/>
        <v>191.25</v>
      </c>
      <c r="AN357" s="15">
        <f t="shared" si="41"/>
        <v>1083.75</v>
      </c>
      <c r="AO357" s="62"/>
      <c r="AP357" s="63"/>
      <c r="AR357" s="61"/>
    </row>
    <row r="358" spans="1:44" s="71" customFormat="1" ht="50.1" customHeight="1">
      <c r="A358" s="56" t="s">
        <v>2163</v>
      </c>
      <c r="B358" s="56" t="s">
        <v>1104</v>
      </c>
      <c r="C358" s="56" t="s">
        <v>135</v>
      </c>
      <c r="D358" s="158" t="s">
        <v>96</v>
      </c>
      <c r="E358" s="158" t="s">
        <v>2224</v>
      </c>
      <c r="F358" s="158" t="s">
        <v>2210</v>
      </c>
      <c r="G358" s="56" t="s">
        <v>1103</v>
      </c>
      <c r="H358" s="14"/>
      <c r="I358" s="127">
        <v>43899</v>
      </c>
      <c r="J358" s="15">
        <v>1275</v>
      </c>
      <c r="K358" s="15">
        <f t="shared" si="46"/>
        <v>127.5</v>
      </c>
      <c r="L358" s="15">
        <f t="shared" si="47"/>
        <v>1147.5</v>
      </c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>
        <v>191.25</v>
      </c>
      <c r="AM358" s="15">
        <f t="shared" si="43"/>
        <v>191.25</v>
      </c>
      <c r="AN358" s="15">
        <f t="shared" si="41"/>
        <v>1083.75</v>
      </c>
      <c r="AO358" s="62"/>
      <c r="AP358" s="63"/>
      <c r="AR358" s="61"/>
    </row>
    <row r="359" spans="1:44" s="71" customFormat="1" ht="50.1" customHeight="1">
      <c r="A359" s="56" t="s">
        <v>2164</v>
      </c>
      <c r="B359" s="56" t="s">
        <v>1104</v>
      </c>
      <c r="C359" s="56" t="s">
        <v>135</v>
      </c>
      <c r="D359" s="158" t="s">
        <v>96</v>
      </c>
      <c r="E359" s="158" t="s">
        <v>2225</v>
      </c>
      <c r="F359" s="158" t="s">
        <v>2210</v>
      </c>
      <c r="G359" s="56" t="s">
        <v>1103</v>
      </c>
      <c r="H359" s="14"/>
      <c r="I359" s="127">
        <v>43899</v>
      </c>
      <c r="J359" s="15">
        <v>1275</v>
      </c>
      <c r="K359" s="15">
        <f t="shared" si="46"/>
        <v>127.5</v>
      </c>
      <c r="L359" s="15">
        <f t="shared" si="47"/>
        <v>1147.5</v>
      </c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>
        <v>191.25</v>
      </c>
      <c r="AM359" s="15">
        <f t="shared" si="43"/>
        <v>191.25</v>
      </c>
      <c r="AN359" s="15">
        <f t="shared" si="41"/>
        <v>1083.75</v>
      </c>
      <c r="AO359" s="62"/>
      <c r="AP359" s="63"/>
      <c r="AR359" s="61"/>
    </row>
    <row r="360" spans="1:44" s="71" customFormat="1" ht="50.1" customHeight="1">
      <c r="A360" s="56" t="s">
        <v>2165</v>
      </c>
      <c r="B360" s="56" t="s">
        <v>1104</v>
      </c>
      <c r="C360" s="56" t="s">
        <v>135</v>
      </c>
      <c r="D360" s="158" t="s">
        <v>96</v>
      </c>
      <c r="E360" s="158" t="s">
        <v>2226</v>
      </c>
      <c r="F360" s="158" t="s">
        <v>2210</v>
      </c>
      <c r="G360" s="56" t="s">
        <v>1103</v>
      </c>
      <c r="H360" s="14"/>
      <c r="I360" s="127">
        <v>43899</v>
      </c>
      <c r="J360" s="15">
        <v>1275</v>
      </c>
      <c r="K360" s="15">
        <f t="shared" si="46"/>
        <v>127.5</v>
      </c>
      <c r="L360" s="15">
        <f t="shared" si="47"/>
        <v>1147.5</v>
      </c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>
        <v>191.25</v>
      </c>
      <c r="AM360" s="15">
        <f t="shared" si="43"/>
        <v>191.25</v>
      </c>
      <c r="AN360" s="15">
        <f t="shared" si="41"/>
        <v>1083.75</v>
      </c>
      <c r="AO360" s="62"/>
      <c r="AP360" s="63"/>
      <c r="AR360" s="61"/>
    </row>
    <row r="361" spans="1:44" s="71" customFormat="1" ht="50.1" customHeight="1">
      <c r="A361" s="56" t="s">
        <v>2166</v>
      </c>
      <c r="B361" s="56" t="s">
        <v>1104</v>
      </c>
      <c r="C361" s="56" t="s">
        <v>135</v>
      </c>
      <c r="D361" s="158" t="s">
        <v>96</v>
      </c>
      <c r="E361" s="158" t="s">
        <v>2227</v>
      </c>
      <c r="F361" s="158" t="s">
        <v>2210</v>
      </c>
      <c r="G361" s="56" t="s">
        <v>1103</v>
      </c>
      <c r="H361" s="14"/>
      <c r="I361" s="127">
        <v>43899</v>
      </c>
      <c r="J361" s="15">
        <v>1275</v>
      </c>
      <c r="K361" s="15">
        <f t="shared" si="46"/>
        <v>127.5</v>
      </c>
      <c r="L361" s="15">
        <f t="shared" si="47"/>
        <v>1147.5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>
        <v>191.25</v>
      </c>
      <c r="AM361" s="15">
        <f t="shared" si="43"/>
        <v>191.25</v>
      </c>
      <c r="AN361" s="15">
        <f t="shared" si="41"/>
        <v>1083.75</v>
      </c>
      <c r="AO361" s="62"/>
      <c r="AP361" s="63"/>
      <c r="AR361" s="61"/>
    </row>
    <row r="362" spans="1:44" s="71" customFormat="1" ht="50.1" customHeight="1">
      <c r="A362" s="56" t="s">
        <v>2167</v>
      </c>
      <c r="B362" s="56" t="s">
        <v>1104</v>
      </c>
      <c r="C362" s="56" t="s">
        <v>135</v>
      </c>
      <c r="D362" s="158" t="s">
        <v>96</v>
      </c>
      <c r="E362" s="158" t="s">
        <v>2228</v>
      </c>
      <c r="F362" s="158" t="s">
        <v>2210</v>
      </c>
      <c r="G362" s="56" t="s">
        <v>1103</v>
      </c>
      <c r="H362" s="14"/>
      <c r="I362" s="127">
        <v>43899</v>
      </c>
      <c r="J362" s="15">
        <v>1275</v>
      </c>
      <c r="K362" s="15">
        <f t="shared" si="46"/>
        <v>127.5</v>
      </c>
      <c r="L362" s="15">
        <f t="shared" si="47"/>
        <v>1147.5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>
        <v>191.25</v>
      </c>
      <c r="AM362" s="15">
        <f t="shared" si="43"/>
        <v>191.25</v>
      </c>
      <c r="AN362" s="15">
        <f t="shared" si="41"/>
        <v>1083.75</v>
      </c>
      <c r="AO362" s="62"/>
      <c r="AP362" s="63"/>
      <c r="AR362" s="61"/>
    </row>
    <row r="363" spans="1:44" s="71" customFormat="1" ht="50.1" customHeight="1">
      <c r="A363" s="56" t="s">
        <v>2168</v>
      </c>
      <c r="B363" s="56" t="s">
        <v>1104</v>
      </c>
      <c r="C363" s="56" t="s">
        <v>135</v>
      </c>
      <c r="D363" s="158" t="s">
        <v>96</v>
      </c>
      <c r="E363" s="158" t="s">
        <v>2229</v>
      </c>
      <c r="F363" s="158" t="s">
        <v>2210</v>
      </c>
      <c r="G363" s="56" t="s">
        <v>1103</v>
      </c>
      <c r="H363" s="14"/>
      <c r="I363" s="127">
        <v>43899</v>
      </c>
      <c r="J363" s="15">
        <v>1275</v>
      </c>
      <c r="K363" s="15">
        <f t="shared" si="46"/>
        <v>127.5</v>
      </c>
      <c r="L363" s="15">
        <f t="shared" si="47"/>
        <v>1147.5</v>
      </c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>
        <v>191.25</v>
      </c>
      <c r="AM363" s="15">
        <f t="shared" si="43"/>
        <v>191.25</v>
      </c>
      <c r="AN363" s="15">
        <f t="shared" si="41"/>
        <v>1083.75</v>
      </c>
      <c r="AO363" s="62"/>
      <c r="AP363" s="63"/>
      <c r="AR363" s="61"/>
    </row>
    <row r="364" spans="1:44" s="71" customFormat="1" ht="50.1" customHeight="1">
      <c r="A364" s="56" t="s">
        <v>2169</v>
      </c>
      <c r="B364" s="56" t="s">
        <v>1104</v>
      </c>
      <c r="C364" s="56" t="s">
        <v>135</v>
      </c>
      <c r="D364" s="158" t="s">
        <v>96</v>
      </c>
      <c r="E364" s="158" t="s">
        <v>2230</v>
      </c>
      <c r="F364" s="158" t="s">
        <v>2210</v>
      </c>
      <c r="G364" s="56" t="s">
        <v>1103</v>
      </c>
      <c r="H364" s="14"/>
      <c r="I364" s="127">
        <v>43899</v>
      </c>
      <c r="J364" s="15">
        <v>1275</v>
      </c>
      <c r="K364" s="15">
        <f t="shared" si="46"/>
        <v>127.5</v>
      </c>
      <c r="L364" s="15">
        <f t="shared" si="47"/>
        <v>1147.5</v>
      </c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>
        <v>191.25</v>
      </c>
      <c r="AM364" s="15">
        <f t="shared" si="43"/>
        <v>191.25</v>
      </c>
      <c r="AN364" s="15">
        <f t="shared" si="41"/>
        <v>1083.75</v>
      </c>
      <c r="AO364" s="62"/>
      <c r="AP364" s="63"/>
      <c r="AR364" s="61"/>
    </row>
    <row r="365" spans="1:44" s="71" customFormat="1" ht="50.1" customHeight="1">
      <c r="A365" s="56" t="s">
        <v>2170</v>
      </c>
      <c r="B365" s="56" t="s">
        <v>1104</v>
      </c>
      <c r="C365" s="56" t="s">
        <v>135</v>
      </c>
      <c r="D365" s="158" t="s">
        <v>96</v>
      </c>
      <c r="E365" s="158" t="s">
        <v>2231</v>
      </c>
      <c r="F365" s="158" t="s">
        <v>2210</v>
      </c>
      <c r="G365" s="56" t="s">
        <v>1103</v>
      </c>
      <c r="H365" s="14"/>
      <c r="I365" s="127">
        <v>43899</v>
      </c>
      <c r="J365" s="15">
        <v>1275</v>
      </c>
      <c r="K365" s="15">
        <f t="shared" si="46"/>
        <v>127.5</v>
      </c>
      <c r="L365" s="15">
        <f t="shared" si="47"/>
        <v>1147.5</v>
      </c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>
        <v>191.25</v>
      </c>
      <c r="AM365" s="15">
        <f t="shared" si="43"/>
        <v>191.25</v>
      </c>
      <c r="AN365" s="15">
        <f t="shared" si="41"/>
        <v>1083.75</v>
      </c>
      <c r="AO365" s="62"/>
      <c r="AP365" s="63"/>
      <c r="AR365" s="61"/>
    </row>
    <row r="366" spans="1:44" s="71" customFormat="1" ht="50.1" customHeight="1">
      <c r="A366" s="56" t="s">
        <v>2171</v>
      </c>
      <c r="B366" s="56" t="s">
        <v>1104</v>
      </c>
      <c r="C366" s="56" t="s">
        <v>135</v>
      </c>
      <c r="D366" s="158" t="s">
        <v>96</v>
      </c>
      <c r="E366" s="158" t="s">
        <v>2232</v>
      </c>
      <c r="F366" s="158" t="s">
        <v>2210</v>
      </c>
      <c r="G366" s="56" t="s">
        <v>1103</v>
      </c>
      <c r="H366" s="14"/>
      <c r="I366" s="127">
        <v>43899</v>
      </c>
      <c r="J366" s="15">
        <v>1275</v>
      </c>
      <c r="K366" s="15">
        <f t="shared" si="46"/>
        <v>127.5</v>
      </c>
      <c r="L366" s="15">
        <f t="shared" si="47"/>
        <v>1147.5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>
        <v>191.25</v>
      </c>
      <c r="AM366" s="15">
        <f t="shared" si="43"/>
        <v>191.25</v>
      </c>
      <c r="AN366" s="15">
        <f t="shared" si="41"/>
        <v>1083.75</v>
      </c>
      <c r="AO366" s="62"/>
      <c r="AP366" s="63"/>
      <c r="AR366" s="61"/>
    </row>
    <row r="367" spans="1:44" s="71" customFormat="1" ht="50.1" customHeight="1">
      <c r="A367" s="56" t="s">
        <v>2172</v>
      </c>
      <c r="B367" s="56" t="s">
        <v>1104</v>
      </c>
      <c r="C367" s="56" t="s">
        <v>135</v>
      </c>
      <c r="D367" s="158" t="s">
        <v>96</v>
      </c>
      <c r="E367" s="158" t="s">
        <v>2233</v>
      </c>
      <c r="F367" s="158" t="s">
        <v>2210</v>
      </c>
      <c r="G367" s="56" t="s">
        <v>1103</v>
      </c>
      <c r="H367" s="14"/>
      <c r="I367" s="127">
        <v>43899</v>
      </c>
      <c r="J367" s="15">
        <v>1275</v>
      </c>
      <c r="K367" s="15">
        <f t="shared" si="46"/>
        <v>127.5</v>
      </c>
      <c r="L367" s="15">
        <f t="shared" si="47"/>
        <v>1147.5</v>
      </c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>
        <v>191.25</v>
      </c>
      <c r="AM367" s="15">
        <f t="shared" si="43"/>
        <v>191.25</v>
      </c>
      <c r="AN367" s="15">
        <f t="shared" si="41"/>
        <v>1083.75</v>
      </c>
      <c r="AO367" s="62"/>
      <c r="AP367" s="63"/>
      <c r="AR367" s="61"/>
    </row>
    <row r="368" spans="1:44" s="71" customFormat="1" ht="50.1" customHeight="1">
      <c r="A368" s="56" t="s">
        <v>2173</v>
      </c>
      <c r="B368" s="56" t="s">
        <v>1104</v>
      </c>
      <c r="C368" s="56" t="s">
        <v>135</v>
      </c>
      <c r="D368" s="158" t="s">
        <v>96</v>
      </c>
      <c r="E368" s="158" t="s">
        <v>2234</v>
      </c>
      <c r="F368" s="158" t="s">
        <v>2210</v>
      </c>
      <c r="G368" s="56" t="s">
        <v>1103</v>
      </c>
      <c r="H368" s="14"/>
      <c r="I368" s="127">
        <v>43899</v>
      </c>
      <c r="J368" s="15">
        <v>1275</v>
      </c>
      <c r="K368" s="15">
        <f t="shared" si="46"/>
        <v>127.5</v>
      </c>
      <c r="L368" s="15">
        <f t="shared" si="47"/>
        <v>1147.5</v>
      </c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>
        <v>191.25</v>
      </c>
      <c r="AM368" s="15">
        <f t="shared" si="43"/>
        <v>191.25</v>
      </c>
      <c r="AN368" s="15">
        <f t="shared" si="41"/>
        <v>1083.75</v>
      </c>
      <c r="AO368" s="62"/>
      <c r="AP368" s="63"/>
      <c r="AR368" s="61"/>
    </row>
    <row r="369" spans="1:44" s="71" customFormat="1" ht="50.1" customHeight="1">
      <c r="A369" s="56" t="s">
        <v>2174</v>
      </c>
      <c r="B369" s="56" t="s">
        <v>1104</v>
      </c>
      <c r="C369" s="56" t="s">
        <v>135</v>
      </c>
      <c r="D369" s="158" t="s">
        <v>96</v>
      </c>
      <c r="E369" s="158" t="s">
        <v>2235</v>
      </c>
      <c r="F369" s="158" t="s">
        <v>2210</v>
      </c>
      <c r="G369" s="56" t="s">
        <v>1103</v>
      </c>
      <c r="H369" s="14"/>
      <c r="I369" s="127">
        <v>43899</v>
      </c>
      <c r="J369" s="15">
        <v>1275</v>
      </c>
      <c r="K369" s="15">
        <f t="shared" si="46"/>
        <v>127.5</v>
      </c>
      <c r="L369" s="15">
        <f t="shared" si="47"/>
        <v>1147.5</v>
      </c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>
        <v>191.25</v>
      </c>
      <c r="AM369" s="15">
        <f t="shared" si="43"/>
        <v>191.25</v>
      </c>
      <c r="AN369" s="15">
        <f t="shared" si="41"/>
        <v>1083.75</v>
      </c>
      <c r="AO369" s="62"/>
      <c r="AP369" s="63"/>
      <c r="AR369" s="61"/>
    </row>
    <row r="370" spans="1:44" s="71" customFormat="1" ht="50.1" customHeight="1">
      <c r="A370" s="56" t="s">
        <v>2175</v>
      </c>
      <c r="B370" s="56" t="s">
        <v>1104</v>
      </c>
      <c r="C370" s="56" t="s">
        <v>135</v>
      </c>
      <c r="D370" s="158" t="s">
        <v>96</v>
      </c>
      <c r="E370" s="158" t="s">
        <v>2236</v>
      </c>
      <c r="F370" s="158" t="s">
        <v>2210</v>
      </c>
      <c r="G370" s="56" t="s">
        <v>1103</v>
      </c>
      <c r="H370" s="14"/>
      <c r="I370" s="127">
        <v>43899</v>
      </c>
      <c r="J370" s="15">
        <v>1275</v>
      </c>
      <c r="K370" s="15">
        <f t="shared" si="46"/>
        <v>127.5</v>
      </c>
      <c r="L370" s="15">
        <f t="shared" si="47"/>
        <v>1147.5</v>
      </c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>
        <v>191.25</v>
      </c>
      <c r="AM370" s="15">
        <f t="shared" si="43"/>
        <v>191.25</v>
      </c>
      <c r="AN370" s="15">
        <f t="shared" si="41"/>
        <v>1083.75</v>
      </c>
      <c r="AO370" s="62"/>
      <c r="AP370" s="63"/>
      <c r="AR370" s="61"/>
    </row>
    <row r="371" spans="1:44" s="71" customFormat="1" ht="50.1" customHeight="1">
      <c r="A371" s="56" t="s">
        <v>2176</v>
      </c>
      <c r="B371" s="56" t="s">
        <v>1104</v>
      </c>
      <c r="C371" s="56" t="s">
        <v>135</v>
      </c>
      <c r="D371" s="158" t="s">
        <v>96</v>
      </c>
      <c r="E371" s="158" t="s">
        <v>2237</v>
      </c>
      <c r="F371" s="158" t="s">
        <v>2210</v>
      </c>
      <c r="G371" s="56" t="s">
        <v>1103</v>
      </c>
      <c r="H371" s="14"/>
      <c r="I371" s="127">
        <v>43899</v>
      </c>
      <c r="J371" s="15">
        <v>1275</v>
      </c>
      <c r="K371" s="15">
        <f t="shared" si="46"/>
        <v>127.5</v>
      </c>
      <c r="L371" s="15">
        <f t="shared" si="47"/>
        <v>1147.5</v>
      </c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>
        <v>191.25</v>
      </c>
      <c r="AM371" s="15">
        <f t="shared" si="43"/>
        <v>191.25</v>
      </c>
      <c r="AN371" s="15">
        <f t="shared" si="41"/>
        <v>1083.75</v>
      </c>
      <c r="AO371" s="62"/>
      <c r="AP371" s="63"/>
      <c r="AR371" s="61"/>
    </row>
    <row r="372" spans="1:44" s="71" customFormat="1" ht="50.1" customHeight="1">
      <c r="A372" s="56" t="s">
        <v>2177</v>
      </c>
      <c r="B372" s="56" t="s">
        <v>1104</v>
      </c>
      <c r="C372" s="56" t="s">
        <v>135</v>
      </c>
      <c r="D372" s="158" t="s">
        <v>96</v>
      </c>
      <c r="E372" s="158" t="s">
        <v>2238</v>
      </c>
      <c r="F372" s="158" t="s">
        <v>2210</v>
      </c>
      <c r="G372" s="56" t="s">
        <v>1103</v>
      </c>
      <c r="H372" s="14"/>
      <c r="I372" s="127">
        <v>43899</v>
      </c>
      <c r="J372" s="15">
        <v>1275</v>
      </c>
      <c r="K372" s="15">
        <f t="shared" si="46"/>
        <v>127.5</v>
      </c>
      <c r="L372" s="15">
        <f t="shared" si="47"/>
        <v>1147.5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>
        <v>191.25</v>
      </c>
      <c r="AM372" s="15">
        <f t="shared" si="43"/>
        <v>191.25</v>
      </c>
      <c r="AN372" s="15">
        <f t="shared" si="41"/>
        <v>1083.75</v>
      </c>
      <c r="AO372" s="62"/>
      <c r="AP372" s="63"/>
      <c r="AR372" s="61"/>
    </row>
    <row r="373" spans="1:44" s="71" customFormat="1" ht="50.1" customHeight="1">
      <c r="A373" s="56" t="s">
        <v>2178</v>
      </c>
      <c r="B373" s="56" t="s">
        <v>1104</v>
      </c>
      <c r="C373" s="56" t="s">
        <v>135</v>
      </c>
      <c r="D373" s="158" t="s">
        <v>96</v>
      </c>
      <c r="E373" s="158" t="s">
        <v>2239</v>
      </c>
      <c r="F373" s="158" t="s">
        <v>2210</v>
      </c>
      <c r="G373" s="56" t="s">
        <v>1103</v>
      </c>
      <c r="H373" s="14"/>
      <c r="I373" s="127">
        <v>43899</v>
      </c>
      <c r="J373" s="15">
        <v>1275</v>
      </c>
      <c r="K373" s="15">
        <f t="shared" si="46"/>
        <v>127.5</v>
      </c>
      <c r="L373" s="15">
        <f t="shared" si="47"/>
        <v>1147.5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>
        <v>191.25</v>
      </c>
      <c r="AM373" s="15">
        <f t="shared" si="43"/>
        <v>191.25</v>
      </c>
      <c r="AN373" s="15">
        <f t="shared" si="41"/>
        <v>1083.75</v>
      </c>
      <c r="AO373" s="62"/>
      <c r="AP373" s="63"/>
      <c r="AR373" s="61"/>
    </row>
    <row r="374" spans="1:44" s="71" customFormat="1" ht="50.1" customHeight="1">
      <c r="A374" s="56" t="s">
        <v>2179</v>
      </c>
      <c r="B374" s="56" t="s">
        <v>1104</v>
      </c>
      <c r="C374" s="56" t="s">
        <v>135</v>
      </c>
      <c r="D374" s="158" t="s">
        <v>96</v>
      </c>
      <c r="E374" s="158" t="s">
        <v>2240</v>
      </c>
      <c r="F374" s="158" t="s">
        <v>2210</v>
      </c>
      <c r="G374" s="56" t="s">
        <v>1103</v>
      </c>
      <c r="H374" s="14"/>
      <c r="I374" s="127">
        <v>43899</v>
      </c>
      <c r="J374" s="15">
        <v>1275</v>
      </c>
      <c r="K374" s="15">
        <f t="shared" si="46"/>
        <v>127.5</v>
      </c>
      <c r="L374" s="15">
        <f t="shared" si="47"/>
        <v>1147.5</v>
      </c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>
        <v>191.25</v>
      </c>
      <c r="AM374" s="15">
        <f t="shared" si="43"/>
        <v>191.25</v>
      </c>
      <c r="AN374" s="15">
        <f t="shared" si="41"/>
        <v>1083.75</v>
      </c>
      <c r="AO374" s="62"/>
      <c r="AP374" s="63"/>
      <c r="AR374" s="61"/>
    </row>
    <row r="375" spans="1:44" s="71" customFormat="1" ht="50.1" customHeight="1">
      <c r="A375" s="56" t="s">
        <v>2180</v>
      </c>
      <c r="B375" s="56" t="s">
        <v>1104</v>
      </c>
      <c r="C375" s="56" t="s">
        <v>135</v>
      </c>
      <c r="D375" s="158" t="s">
        <v>96</v>
      </c>
      <c r="E375" s="158" t="s">
        <v>2241</v>
      </c>
      <c r="F375" s="158" t="s">
        <v>2210</v>
      </c>
      <c r="G375" s="56" t="s">
        <v>1103</v>
      </c>
      <c r="H375" s="14"/>
      <c r="I375" s="127">
        <v>43899</v>
      </c>
      <c r="J375" s="15">
        <v>1275</v>
      </c>
      <c r="K375" s="15">
        <f t="shared" si="46"/>
        <v>127.5</v>
      </c>
      <c r="L375" s="15">
        <f t="shared" si="47"/>
        <v>1147.5</v>
      </c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>
        <v>191.25</v>
      </c>
      <c r="AM375" s="15">
        <f t="shared" si="43"/>
        <v>191.25</v>
      </c>
      <c r="AN375" s="15">
        <f t="shared" si="41"/>
        <v>1083.75</v>
      </c>
      <c r="AO375" s="62"/>
      <c r="AP375" s="63"/>
      <c r="AR375" s="61"/>
    </row>
    <row r="376" spans="1:44" s="71" customFormat="1" ht="50.1" customHeight="1">
      <c r="A376" s="56" t="s">
        <v>2181</v>
      </c>
      <c r="B376" s="56" t="s">
        <v>1104</v>
      </c>
      <c r="C376" s="56" t="s">
        <v>135</v>
      </c>
      <c r="D376" s="158" t="s">
        <v>96</v>
      </c>
      <c r="E376" s="158" t="s">
        <v>2242</v>
      </c>
      <c r="F376" s="158" t="s">
        <v>2210</v>
      </c>
      <c r="G376" s="56" t="s">
        <v>1103</v>
      </c>
      <c r="H376" s="14"/>
      <c r="I376" s="127">
        <v>43899</v>
      </c>
      <c r="J376" s="15">
        <v>1275</v>
      </c>
      <c r="K376" s="15">
        <f t="shared" si="46"/>
        <v>127.5</v>
      </c>
      <c r="L376" s="15">
        <f t="shared" si="47"/>
        <v>1147.5</v>
      </c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>
        <v>191.25</v>
      </c>
      <c r="AM376" s="15">
        <f t="shared" si="43"/>
        <v>191.25</v>
      </c>
      <c r="AN376" s="15">
        <f t="shared" si="41"/>
        <v>1083.75</v>
      </c>
      <c r="AO376" s="62"/>
      <c r="AP376" s="63"/>
      <c r="AR376" s="61"/>
    </row>
    <row r="377" spans="1:44" s="71" customFormat="1" ht="50.1" customHeight="1">
      <c r="A377" s="56" t="s">
        <v>2182</v>
      </c>
      <c r="B377" s="56" t="s">
        <v>1104</v>
      </c>
      <c r="C377" s="56" t="s">
        <v>135</v>
      </c>
      <c r="D377" s="158" t="s">
        <v>96</v>
      </c>
      <c r="E377" s="158" t="s">
        <v>2243</v>
      </c>
      <c r="F377" s="158" t="s">
        <v>2210</v>
      </c>
      <c r="G377" s="56" t="s">
        <v>1103</v>
      </c>
      <c r="H377" s="14"/>
      <c r="I377" s="127">
        <v>43899</v>
      </c>
      <c r="J377" s="15">
        <v>1275</v>
      </c>
      <c r="K377" s="15">
        <f t="shared" si="46"/>
        <v>127.5</v>
      </c>
      <c r="L377" s="15">
        <f t="shared" si="47"/>
        <v>1147.5</v>
      </c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>
        <v>191.25</v>
      </c>
      <c r="AM377" s="15">
        <f t="shared" si="43"/>
        <v>191.25</v>
      </c>
      <c r="AN377" s="15">
        <f t="shared" si="41"/>
        <v>1083.75</v>
      </c>
      <c r="AO377" s="62"/>
      <c r="AP377" s="63"/>
      <c r="AR377" s="61"/>
    </row>
    <row r="378" spans="1:44" s="71" customFormat="1" ht="50.1" customHeight="1">
      <c r="A378" s="56" t="s">
        <v>2183</v>
      </c>
      <c r="B378" s="56" t="s">
        <v>1104</v>
      </c>
      <c r="C378" s="56" t="s">
        <v>135</v>
      </c>
      <c r="D378" s="158" t="s">
        <v>96</v>
      </c>
      <c r="E378" s="158" t="s">
        <v>2244</v>
      </c>
      <c r="F378" s="158" t="s">
        <v>2210</v>
      </c>
      <c r="G378" s="56" t="s">
        <v>1103</v>
      </c>
      <c r="H378" s="14"/>
      <c r="I378" s="127">
        <v>43899</v>
      </c>
      <c r="J378" s="15">
        <v>1275</v>
      </c>
      <c r="K378" s="15">
        <f t="shared" si="46"/>
        <v>127.5</v>
      </c>
      <c r="L378" s="15">
        <f t="shared" si="47"/>
        <v>1147.5</v>
      </c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>
        <v>191.25</v>
      </c>
      <c r="AM378" s="15">
        <f t="shared" si="43"/>
        <v>191.25</v>
      </c>
      <c r="AN378" s="15">
        <f t="shared" si="41"/>
        <v>1083.75</v>
      </c>
      <c r="AO378" s="62"/>
      <c r="AP378" s="63"/>
      <c r="AR378" s="61"/>
    </row>
    <row r="379" spans="1:44" s="71" customFormat="1" ht="50.1" customHeight="1">
      <c r="A379" s="56" t="s">
        <v>2184</v>
      </c>
      <c r="B379" s="56" t="s">
        <v>1104</v>
      </c>
      <c r="C379" s="56" t="s">
        <v>135</v>
      </c>
      <c r="D379" s="158" t="s">
        <v>96</v>
      </c>
      <c r="E379" s="158" t="s">
        <v>2245</v>
      </c>
      <c r="F379" s="158" t="s">
        <v>2210</v>
      </c>
      <c r="G379" s="56" t="s">
        <v>1103</v>
      </c>
      <c r="H379" s="14"/>
      <c r="I379" s="127">
        <v>43899</v>
      </c>
      <c r="J379" s="15">
        <v>1275</v>
      </c>
      <c r="K379" s="15">
        <f t="shared" si="46"/>
        <v>127.5</v>
      </c>
      <c r="L379" s="15">
        <f t="shared" si="47"/>
        <v>1147.5</v>
      </c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>
        <v>191.25</v>
      </c>
      <c r="AM379" s="15">
        <f t="shared" si="43"/>
        <v>191.25</v>
      </c>
      <c r="AN379" s="15">
        <f t="shared" si="41"/>
        <v>1083.75</v>
      </c>
      <c r="AO379" s="62"/>
      <c r="AP379" s="63"/>
      <c r="AR379" s="61"/>
    </row>
    <row r="380" spans="1:44" s="71" customFormat="1" ht="50.1" customHeight="1">
      <c r="A380" s="56" t="s">
        <v>2185</v>
      </c>
      <c r="B380" s="56" t="s">
        <v>1104</v>
      </c>
      <c r="C380" s="56" t="s">
        <v>135</v>
      </c>
      <c r="D380" s="158" t="s">
        <v>96</v>
      </c>
      <c r="E380" s="158" t="s">
        <v>2246</v>
      </c>
      <c r="F380" s="158" t="s">
        <v>2210</v>
      </c>
      <c r="G380" s="56" t="s">
        <v>1103</v>
      </c>
      <c r="H380" s="14"/>
      <c r="I380" s="127">
        <v>43899</v>
      </c>
      <c r="J380" s="15">
        <v>1275</v>
      </c>
      <c r="K380" s="15">
        <f t="shared" si="46"/>
        <v>127.5</v>
      </c>
      <c r="L380" s="15">
        <f t="shared" si="47"/>
        <v>1147.5</v>
      </c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>
        <v>191.25</v>
      </c>
      <c r="AM380" s="15">
        <f t="shared" si="43"/>
        <v>191.25</v>
      </c>
      <c r="AN380" s="15">
        <f t="shared" si="41"/>
        <v>1083.75</v>
      </c>
      <c r="AO380" s="62"/>
      <c r="AP380" s="63"/>
      <c r="AR380" s="61"/>
    </row>
    <row r="381" spans="1:44" s="71" customFormat="1" ht="50.1" customHeight="1">
      <c r="A381" s="56" t="s">
        <v>2186</v>
      </c>
      <c r="B381" s="56" t="s">
        <v>1104</v>
      </c>
      <c r="C381" s="56" t="s">
        <v>135</v>
      </c>
      <c r="D381" s="158" t="s">
        <v>96</v>
      </c>
      <c r="E381" s="158" t="s">
        <v>2247</v>
      </c>
      <c r="F381" s="158" t="s">
        <v>2210</v>
      </c>
      <c r="G381" s="56" t="s">
        <v>1103</v>
      </c>
      <c r="H381" s="14"/>
      <c r="I381" s="127">
        <v>43899</v>
      </c>
      <c r="J381" s="15">
        <v>1275</v>
      </c>
      <c r="K381" s="15">
        <f t="shared" si="46"/>
        <v>127.5</v>
      </c>
      <c r="L381" s="15">
        <f t="shared" si="47"/>
        <v>1147.5</v>
      </c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>
        <v>191.25</v>
      </c>
      <c r="AM381" s="15">
        <f t="shared" si="43"/>
        <v>191.25</v>
      </c>
      <c r="AN381" s="15">
        <f t="shared" si="41"/>
        <v>1083.75</v>
      </c>
      <c r="AO381" s="62"/>
      <c r="AP381" s="63"/>
      <c r="AR381" s="61"/>
    </row>
    <row r="382" spans="1:44" s="71" customFormat="1" ht="50.1" customHeight="1">
      <c r="A382" s="56" t="s">
        <v>2187</v>
      </c>
      <c r="B382" s="56" t="s">
        <v>1104</v>
      </c>
      <c r="C382" s="56" t="s">
        <v>135</v>
      </c>
      <c r="D382" s="158" t="s">
        <v>96</v>
      </c>
      <c r="E382" s="158" t="s">
        <v>2248</v>
      </c>
      <c r="F382" s="158" t="s">
        <v>2210</v>
      </c>
      <c r="G382" s="56" t="s">
        <v>1103</v>
      </c>
      <c r="H382" s="14"/>
      <c r="I382" s="127">
        <v>43899</v>
      </c>
      <c r="J382" s="15">
        <v>1275</v>
      </c>
      <c r="K382" s="15">
        <f t="shared" si="46"/>
        <v>127.5</v>
      </c>
      <c r="L382" s="15">
        <f t="shared" si="47"/>
        <v>1147.5</v>
      </c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>
        <v>191.25</v>
      </c>
      <c r="AM382" s="15">
        <f t="shared" si="43"/>
        <v>191.25</v>
      </c>
      <c r="AN382" s="15">
        <f t="shared" si="41"/>
        <v>1083.75</v>
      </c>
      <c r="AO382" s="62"/>
      <c r="AP382" s="63"/>
      <c r="AR382" s="61"/>
    </row>
    <row r="383" spans="1:44" s="71" customFormat="1" ht="50.1" customHeight="1">
      <c r="A383" s="56" t="s">
        <v>2188</v>
      </c>
      <c r="B383" s="56" t="s">
        <v>1104</v>
      </c>
      <c r="C383" s="56" t="s">
        <v>135</v>
      </c>
      <c r="D383" s="158" t="s">
        <v>96</v>
      </c>
      <c r="E383" s="158" t="s">
        <v>2249</v>
      </c>
      <c r="F383" s="158" t="s">
        <v>2210</v>
      </c>
      <c r="G383" s="56" t="s">
        <v>1103</v>
      </c>
      <c r="H383" s="14"/>
      <c r="I383" s="127">
        <v>43899</v>
      </c>
      <c r="J383" s="15">
        <v>1275</v>
      </c>
      <c r="K383" s="15">
        <f t="shared" si="46"/>
        <v>127.5</v>
      </c>
      <c r="L383" s="15">
        <f t="shared" si="47"/>
        <v>1147.5</v>
      </c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>
        <v>191.25</v>
      </c>
      <c r="AM383" s="15">
        <f t="shared" si="43"/>
        <v>191.25</v>
      </c>
      <c r="AN383" s="15">
        <f t="shared" si="41"/>
        <v>1083.75</v>
      </c>
      <c r="AO383" s="62"/>
      <c r="AP383" s="63"/>
      <c r="AR383" s="61"/>
    </row>
    <row r="384" spans="1:44" s="71" customFormat="1" ht="50.1" customHeight="1">
      <c r="A384" s="56" t="s">
        <v>2189</v>
      </c>
      <c r="B384" s="56" t="s">
        <v>1104</v>
      </c>
      <c r="C384" s="56" t="s">
        <v>135</v>
      </c>
      <c r="D384" s="158" t="s">
        <v>96</v>
      </c>
      <c r="E384" s="158" t="s">
        <v>2250</v>
      </c>
      <c r="F384" s="158" t="s">
        <v>2210</v>
      </c>
      <c r="G384" s="56" t="s">
        <v>1103</v>
      </c>
      <c r="H384" s="14"/>
      <c r="I384" s="127">
        <v>43899</v>
      </c>
      <c r="J384" s="15">
        <v>1275</v>
      </c>
      <c r="K384" s="15">
        <f t="shared" si="46"/>
        <v>127.5</v>
      </c>
      <c r="L384" s="15">
        <f t="shared" si="47"/>
        <v>1147.5</v>
      </c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>
        <v>191.25</v>
      </c>
      <c r="AM384" s="15">
        <f t="shared" si="43"/>
        <v>191.25</v>
      </c>
      <c r="AN384" s="15">
        <f t="shared" si="41"/>
        <v>1083.75</v>
      </c>
      <c r="AO384" s="62"/>
      <c r="AP384" s="63"/>
      <c r="AR384" s="61"/>
    </row>
    <row r="385" spans="1:44" s="71" customFormat="1" ht="50.1" customHeight="1">
      <c r="A385" s="56" t="s">
        <v>2190</v>
      </c>
      <c r="B385" s="56" t="s">
        <v>1104</v>
      </c>
      <c r="C385" s="56" t="s">
        <v>135</v>
      </c>
      <c r="D385" s="158" t="s">
        <v>96</v>
      </c>
      <c r="E385" s="158" t="s">
        <v>2251</v>
      </c>
      <c r="F385" s="158" t="s">
        <v>2210</v>
      </c>
      <c r="G385" s="56" t="s">
        <v>1103</v>
      </c>
      <c r="H385" s="14"/>
      <c r="I385" s="127">
        <v>43899</v>
      </c>
      <c r="J385" s="15">
        <v>1275</v>
      </c>
      <c r="K385" s="15">
        <f t="shared" si="46"/>
        <v>127.5</v>
      </c>
      <c r="L385" s="15">
        <f t="shared" si="47"/>
        <v>1147.5</v>
      </c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>
        <v>191.25</v>
      </c>
      <c r="AM385" s="15">
        <f t="shared" si="43"/>
        <v>191.25</v>
      </c>
      <c r="AN385" s="15">
        <f t="shared" si="41"/>
        <v>1083.75</v>
      </c>
      <c r="AO385" s="62"/>
      <c r="AP385" s="63"/>
      <c r="AR385" s="61"/>
    </row>
    <row r="386" spans="1:44" s="71" customFormat="1" ht="50.1" customHeight="1">
      <c r="A386" s="56" t="s">
        <v>2191</v>
      </c>
      <c r="B386" s="56" t="s">
        <v>1104</v>
      </c>
      <c r="C386" s="56" t="s">
        <v>135</v>
      </c>
      <c r="D386" s="158" t="s">
        <v>96</v>
      </c>
      <c r="E386" s="158" t="s">
        <v>2252</v>
      </c>
      <c r="F386" s="158" t="s">
        <v>2210</v>
      </c>
      <c r="G386" s="56" t="s">
        <v>1103</v>
      </c>
      <c r="H386" s="14"/>
      <c r="I386" s="127">
        <v>43899</v>
      </c>
      <c r="J386" s="15">
        <v>1275</v>
      </c>
      <c r="K386" s="15">
        <f t="shared" si="46"/>
        <v>127.5</v>
      </c>
      <c r="L386" s="15">
        <f t="shared" si="47"/>
        <v>1147.5</v>
      </c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>
        <v>191.25</v>
      </c>
      <c r="AM386" s="15">
        <f t="shared" si="43"/>
        <v>191.25</v>
      </c>
      <c r="AN386" s="15">
        <f t="shared" si="41"/>
        <v>1083.75</v>
      </c>
      <c r="AO386" s="62"/>
      <c r="AP386" s="63"/>
      <c r="AR386" s="61"/>
    </row>
    <row r="387" spans="1:44" s="71" customFormat="1" ht="50.1" customHeight="1">
      <c r="A387" s="56" t="s">
        <v>2192</v>
      </c>
      <c r="B387" s="56" t="s">
        <v>1104</v>
      </c>
      <c r="C387" s="56" t="s">
        <v>135</v>
      </c>
      <c r="D387" s="158" t="s">
        <v>96</v>
      </c>
      <c r="E387" s="158" t="s">
        <v>2253</v>
      </c>
      <c r="F387" s="158" t="s">
        <v>2210</v>
      </c>
      <c r="G387" s="56" t="s">
        <v>1103</v>
      </c>
      <c r="H387" s="14"/>
      <c r="I387" s="127">
        <v>43899</v>
      </c>
      <c r="J387" s="15">
        <v>1275</v>
      </c>
      <c r="K387" s="15">
        <f t="shared" si="46"/>
        <v>127.5</v>
      </c>
      <c r="L387" s="15">
        <f t="shared" si="47"/>
        <v>1147.5</v>
      </c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>
        <v>191.25</v>
      </c>
      <c r="AM387" s="15">
        <f t="shared" si="43"/>
        <v>191.25</v>
      </c>
      <c r="AN387" s="15">
        <f t="shared" si="41"/>
        <v>1083.75</v>
      </c>
      <c r="AO387" s="62"/>
      <c r="AP387" s="63"/>
      <c r="AR387" s="61"/>
    </row>
    <row r="388" spans="1:44" s="71" customFormat="1" ht="50.1" customHeight="1">
      <c r="A388" s="56" t="s">
        <v>2193</v>
      </c>
      <c r="B388" s="56" t="s">
        <v>1104</v>
      </c>
      <c r="C388" s="56" t="s">
        <v>135</v>
      </c>
      <c r="D388" s="158" t="s">
        <v>96</v>
      </c>
      <c r="E388" s="158" t="s">
        <v>2254</v>
      </c>
      <c r="F388" s="158" t="s">
        <v>2210</v>
      </c>
      <c r="G388" s="56" t="s">
        <v>1103</v>
      </c>
      <c r="H388" s="14"/>
      <c r="I388" s="127">
        <v>43899</v>
      </c>
      <c r="J388" s="15">
        <v>1275</v>
      </c>
      <c r="K388" s="15">
        <f t="shared" si="46"/>
        <v>127.5</v>
      </c>
      <c r="L388" s="15">
        <f t="shared" si="47"/>
        <v>1147.5</v>
      </c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>
        <v>191.25</v>
      </c>
      <c r="AM388" s="15">
        <f t="shared" si="43"/>
        <v>191.25</v>
      </c>
      <c r="AN388" s="15">
        <f t="shared" si="41"/>
        <v>1083.75</v>
      </c>
      <c r="AO388" s="62"/>
      <c r="AP388" s="63"/>
      <c r="AR388" s="61"/>
    </row>
    <row r="389" spans="1:44" s="71" customFormat="1" ht="50.1" customHeight="1">
      <c r="A389" s="56" t="s">
        <v>2194</v>
      </c>
      <c r="B389" s="56" t="s">
        <v>1104</v>
      </c>
      <c r="C389" s="56" t="s">
        <v>135</v>
      </c>
      <c r="D389" s="158" t="s">
        <v>96</v>
      </c>
      <c r="E389" s="158" t="s">
        <v>2255</v>
      </c>
      <c r="F389" s="158" t="s">
        <v>2210</v>
      </c>
      <c r="G389" s="56" t="s">
        <v>1103</v>
      </c>
      <c r="H389" s="14"/>
      <c r="I389" s="127">
        <v>43899</v>
      </c>
      <c r="J389" s="15">
        <v>1275</v>
      </c>
      <c r="K389" s="15">
        <f t="shared" si="46"/>
        <v>127.5</v>
      </c>
      <c r="L389" s="15">
        <f t="shared" si="47"/>
        <v>1147.5</v>
      </c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>
        <v>191.25</v>
      </c>
      <c r="AM389" s="15">
        <f t="shared" si="43"/>
        <v>191.25</v>
      </c>
      <c r="AN389" s="15">
        <f t="shared" si="41"/>
        <v>1083.75</v>
      </c>
      <c r="AO389" s="62"/>
      <c r="AP389" s="63"/>
      <c r="AR389" s="61"/>
    </row>
    <row r="390" spans="1:44" s="71" customFormat="1" ht="50.1" customHeight="1">
      <c r="A390" s="56" t="s">
        <v>2195</v>
      </c>
      <c r="B390" s="56" t="s">
        <v>1104</v>
      </c>
      <c r="C390" s="56" t="s">
        <v>135</v>
      </c>
      <c r="D390" s="158" t="s">
        <v>96</v>
      </c>
      <c r="E390" s="158" t="s">
        <v>2256</v>
      </c>
      <c r="F390" s="158" t="s">
        <v>2210</v>
      </c>
      <c r="G390" s="56" t="s">
        <v>1103</v>
      </c>
      <c r="H390" s="14"/>
      <c r="I390" s="127">
        <v>43899</v>
      </c>
      <c r="J390" s="15">
        <v>1275</v>
      </c>
      <c r="K390" s="15">
        <f t="shared" si="46"/>
        <v>127.5</v>
      </c>
      <c r="L390" s="15">
        <f t="shared" si="47"/>
        <v>1147.5</v>
      </c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>
        <v>191.25</v>
      </c>
      <c r="AM390" s="15">
        <f t="shared" si="43"/>
        <v>191.25</v>
      </c>
      <c r="AN390" s="15">
        <f t="shared" si="41"/>
        <v>1083.75</v>
      </c>
      <c r="AO390" s="62"/>
      <c r="AP390" s="63"/>
      <c r="AR390" s="61"/>
    </row>
    <row r="391" spans="1:44" s="71" customFormat="1" ht="50.1" customHeight="1">
      <c r="A391" s="56" t="s">
        <v>2196</v>
      </c>
      <c r="B391" s="56" t="s">
        <v>1104</v>
      </c>
      <c r="C391" s="56" t="s">
        <v>135</v>
      </c>
      <c r="D391" s="158" t="s">
        <v>96</v>
      </c>
      <c r="E391" s="158" t="s">
        <v>2257</v>
      </c>
      <c r="F391" s="158" t="s">
        <v>2210</v>
      </c>
      <c r="G391" s="56" t="s">
        <v>1103</v>
      </c>
      <c r="H391" s="14"/>
      <c r="I391" s="127">
        <v>43899</v>
      </c>
      <c r="J391" s="15">
        <v>1275</v>
      </c>
      <c r="K391" s="15">
        <f t="shared" si="46"/>
        <v>127.5</v>
      </c>
      <c r="L391" s="15">
        <f t="shared" si="47"/>
        <v>1147.5</v>
      </c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>
        <v>191.25</v>
      </c>
      <c r="AM391" s="15">
        <f t="shared" si="43"/>
        <v>191.25</v>
      </c>
      <c r="AN391" s="15">
        <f t="shared" si="41"/>
        <v>1083.75</v>
      </c>
      <c r="AO391" s="62"/>
      <c r="AP391" s="63"/>
      <c r="AR391" s="61"/>
    </row>
    <row r="392" spans="1:44" s="71" customFormat="1" ht="50.1" customHeight="1">
      <c r="A392" s="56" t="s">
        <v>2197</v>
      </c>
      <c r="B392" s="56" t="s">
        <v>1104</v>
      </c>
      <c r="C392" s="56" t="s">
        <v>135</v>
      </c>
      <c r="D392" s="158" t="s">
        <v>96</v>
      </c>
      <c r="E392" s="158" t="s">
        <v>2258</v>
      </c>
      <c r="F392" s="158" t="s">
        <v>2210</v>
      </c>
      <c r="G392" s="56" t="s">
        <v>1103</v>
      </c>
      <c r="H392" s="14"/>
      <c r="I392" s="127">
        <v>43899</v>
      </c>
      <c r="J392" s="15">
        <v>1275</v>
      </c>
      <c r="K392" s="15">
        <f t="shared" si="46"/>
        <v>127.5</v>
      </c>
      <c r="L392" s="15">
        <f t="shared" si="47"/>
        <v>1147.5</v>
      </c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>
        <v>191.25</v>
      </c>
      <c r="AM392" s="15">
        <f t="shared" si="43"/>
        <v>191.25</v>
      </c>
      <c r="AN392" s="15">
        <f t="shared" si="41"/>
        <v>1083.75</v>
      </c>
      <c r="AO392" s="62"/>
      <c r="AP392" s="63"/>
      <c r="AR392" s="61"/>
    </row>
    <row r="393" spans="1:44" s="71" customFormat="1" ht="50.1" customHeight="1">
      <c r="A393" s="56" t="s">
        <v>2198</v>
      </c>
      <c r="B393" s="56" t="s">
        <v>1104</v>
      </c>
      <c r="C393" s="56" t="s">
        <v>135</v>
      </c>
      <c r="D393" s="158" t="s">
        <v>96</v>
      </c>
      <c r="E393" s="158" t="s">
        <v>2259</v>
      </c>
      <c r="F393" s="158" t="s">
        <v>2210</v>
      </c>
      <c r="G393" s="56" t="s">
        <v>1103</v>
      </c>
      <c r="H393" s="14"/>
      <c r="I393" s="127">
        <v>43899</v>
      </c>
      <c r="J393" s="15">
        <v>1275</v>
      </c>
      <c r="K393" s="15">
        <f t="shared" si="46"/>
        <v>127.5</v>
      </c>
      <c r="L393" s="15">
        <f t="shared" si="47"/>
        <v>1147.5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>
        <v>191.25</v>
      </c>
      <c r="AM393" s="15">
        <f t="shared" si="43"/>
        <v>191.25</v>
      </c>
      <c r="AN393" s="15">
        <f t="shared" si="41"/>
        <v>1083.75</v>
      </c>
      <c r="AO393" s="62"/>
      <c r="AP393" s="63"/>
      <c r="AR393" s="61"/>
    </row>
    <row r="394" spans="1:44" s="71" customFormat="1" ht="50.1" customHeight="1">
      <c r="A394" s="56" t="s">
        <v>2199</v>
      </c>
      <c r="B394" s="56" t="s">
        <v>1104</v>
      </c>
      <c r="C394" s="56" t="s">
        <v>135</v>
      </c>
      <c r="D394" s="158" t="s">
        <v>96</v>
      </c>
      <c r="E394" s="158" t="s">
        <v>2260</v>
      </c>
      <c r="F394" s="158" t="s">
        <v>2210</v>
      </c>
      <c r="G394" s="56" t="s">
        <v>1103</v>
      </c>
      <c r="H394" s="14"/>
      <c r="I394" s="127">
        <v>43899</v>
      </c>
      <c r="J394" s="15">
        <v>1275</v>
      </c>
      <c r="K394" s="15">
        <f t="shared" si="46"/>
        <v>127.5</v>
      </c>
      <c r="L394" s="15">
        <f t="shared" si="47"/>
        <v>1147.5</v>
      </c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>
        <v>191.25</v>
      </c>
      <c r="AM394" s="15">
        <f t="shared" si="43"/>
        <v>191.25</v>
      </c>
      <c r="AN394" s="15">
        <f t="shared" si="41"/>
        <v>1083.75</v>
      </c>
      <c r="AO394" s="62"/>
      <c r="AP394" s="63"/>
      <c r="AR394" s="61"/>
    </row>
    <row r="395" spans="1:44" s="71" customFormat="1" ht="50.1" customHeight="1">
      <c r="A395" s="56" t="s">
        <v>2200</v>
      </c>
      <c r="B395" s="56" t="s">
        <v>1104</v>
      </c>
      <c r="C395" s="56" t="s">
        <v>135</v>
      </c>
      <c r="D395" s="158" t="s">
        <v>96</v>
      </c>
      <c r="E395" s="158" t="s">
        <v>2261</v>
      </c>
      <c r="F395" s="158" t="s">
        <v>2210</v>
      </c>
      <c r="G395" s="56" t="s">
        <v>1103</v>
      </c>
      <c r="H395" s="14"/>
      <c r="I395" s="127">
        <v>43899</v>
      </c>
      <c r="J395" s="15">
        <v>1275</v>
      </c>
      <c r="K395" s="15">
        <f t="shared" si="46"/>
        <v>127.5</v>
      </c>
      <c r="L395" s="15">
        <f t="shared" si="47"/>
        <v>1147.5</v>
      </c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>
        <v>191.25</v>
      </c>
      <c r="AM395" s="15">
        <f t="shared" ref="AM395:AM403" si="48">+AL395</f>
        <v>191.25</v>
      </c>
      <c r="AN395" s="15">
        <f t="shared" si="41"/>
        <v>1083.75</v>
      </c>
      <c r="AO395" s="62"/>
      <c r="AP395" s="63"/>
      <c r="AR395" s="61"/>
    </row>
    <row r="396" spans="1:44" s="71" customFormat="1" ht="50.1" customHeight="1">
      <c r="A396" s="56" t="s">
        <v>2201</v>
      </c>
      <c r="B396" s="56" t="s">
        <v>1104</v>
      </c>
      <c r="C396" s="56" t="s">
        <v>135</v>
      </c>
      <c r="D396" s="158" t="s">
        <v>96</v>
      </c>
      <c r="E396" s="158" t="s">
        <v>2262</v>
      </c>
      <c r="F396" s="158" t="s">
        <v>2210</v>
      </c>
      <c r="G396" s="56" t="s">
        <v>1103</v>
      </c>
      <c r="H396" s="14"/>
      <c r="I396" s="127">
        <v>43899</v>
      </c>
      <c r="J396" s="15">
        <v>1275</v>
      </c>
      <c r="K396" s="15">
        <f t="shared" si="46"/>
        <v>127.5</v>
      </c>
      <c r="L396" s="15">
        <f t="shared" si="47"/>
        <v>1147.5</v>
      </c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>
        <v>191.25</v>
      </c>
      <c r="AM396" s="15">
        <f t="shared" si="48"/>
        <v>191.25</v>
      </c>
      <c r="AN396" s="15">
        <f t="shared" si="41"/>
        <v>1083.75</v>
      </c>
      <c r="AO396" s="62"/>
      <c r="AP396" s="63"/>
      <c r="AR396" s="61"/>
    </row>
    <row r="397" spans="1:44" s="71" customFormat="1" ht="50.1" customHeight="1">
      <c r="A397" s="56" t="s">
        <v>2202</v>
      </c>
      <c r="B397" s="56" t="s">
        <v>1104</v>
      </c>
      <c r="C397" s="56" t="s">
        <v>135</v>
      </c>
      <c r="D397" s="158" t="s">
        <v>96</v>
      </c>
      <c r="E397" s="158" t="s">
        <v>2263</v>
      </c>
      <c r="F397" s="158" t="s">
        <v>2210</v>
      </c>
      <c r="G397" s="56" t="s">
        <v>1103</v>
      </c>
      <c r="H397" s="14"/>
      <c r="I397" s="127">
        <v>43899</v>
      </c>
      <c r="J397" s="15">
        <v>1275</v>
      </c>
      <c r="K397" s="15">
        <f t="shared" si="46"/>
        <v>127.5</v>
      </c>
      <c r="L397" s="15">
        <f t="shared" si="47"/>
        <v>1147.5</v>
      </c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>
        <v>191.25</v>
      </c>
      <c r="AM397" s="15">
        <f t="shared" si="48"/>
        <v>191.25</v>
      </c>
      <c r="AN397" s="15">
        <f t="shared" si="41"/>
        <v>1083.75</v>
      </c>
      <c r="AO397" s="62"/>
      <c r="AP397" s="63"/>
      <c r="AR397" s="61"/>
    </row>
    <row r="398" spans="1:44" s="71" customFormat="1" ht="50.1" customHeight="1">
      <c r="A398" s="56" t="s">
        <v>2203</v>
      </c>
      <c r="B398" s="56" t="s">
        <v>1104</v>
      </c>
      <c r="C398" s="56" t="s">
        <v>135</v>
      </c>
      <c r="D398" s="158" t="s">
        <v>96</v>
      </c>
      <c r="E398" s="158" t="s">
        <v>2264</v>
      </c>
      <c r="F398" s="158" t="s">
        <v>2210</v>
      </c>
      <c r="G398" s="56" t="s">
        <v>1103</v>
      </c>
      <c r="H398" s="14"/>
      <c r="I398" s="127">
        <v>43899</v>
      </c>
      <c r="J398" s="15">
        <v>1275</v>
      </c>
      <c r="K398" s="15">
        <f t="shared" si="46"/>
        <v>127.5</v>
      </c>
      <c r="L398" s="15">
        <f t="shared" si="47"/>
        <v>1147.5</v>
      </c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>
        <v>191.25</v>
      </c>
      <c r="AM398" s="15">
        <f t="shared" si="48"/>
        <v>191.25</v>
      </c>
      <c r="AN398" s="15">
        <f t="shared" si="41"/>
        <v>1083.75</v>
      </c>
      <c r="AO398" s="62"/>
      <c r="AP398" s="63"/>
      <c r="AR398" s="61"/>
    </row>
    <row r="399" spans="1:44" s="71" customFormat="1" ht="50.1" customHeight="1">
      <c r="A399" s="56" t="s">
        <v>2204</v>
      </c>
      <c r="B399" s="56" t="s">
        <v>1104</v>
      </c>
      <c r="C399" s="56" t="s">
        <v>135</v>
      </c>
      <c r="D399" s="158" t="s">
        <v>96</v>
      </c>
      <c r="E399" s="158" t="s">
        <v>2265</v>
      </c>
      <c r="F399" s="158" t="s">
        <v>2210</v>
      </c>
      <c r="G399" s="56" t="s">
        <v>1103</v>
      </c>
      <c r="H399" s="14"/>
      <c r="I399" s="127">
        <v>43899</v>
      </c>
      <c r="J399" s="15">
        <v>1275</v>
      </c>
      <c r="K399" s="15">
        <f t="shared" si="46"/>
        <v>127.5</v>
      </c>
      <c r="L399" s="15">
        <f t="shared" si="47"/>
        <v>1147.5</v>
      </c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>
        <v>191.25</v>
      </c>
      <c r="AM399" s="15">
        <f t="shared" si="48"/>
        <v>191.25</v>
      </c>
      <c r="AN399" s="15">
        <f t="shared" si="41"/>
        <v>1083.75</v>
      </c>
      <c r="AO399" s="62"/>
      <c r="AP399" s="63"/>
      <c r="AR399" s="61"/>
    </row>
    <row r="400" spans="1:44" s="71" customFormat="1" ht="50.1" customHeight="1">
      <c r="A400" s="56" t="s">
        <v>2205</v>
      </c>
      <c r="B400" s="56" t="s">
        <v>1104</v>
      </c>
      <c r="C400" s="56" t="s">
        <v>135</v>
      </c>
      <c r="D400" s="158" t="s">
        <v>96</v>
      </c>
      <c r="E400" s="158" t="s">
        <v>2266</v>
      </c>
      <c r="F400" s="158" t="s">
        <v>2210</v>
      </c>
      <c r="G400" s="56" t="s">
        <v>1103</v>
      </c>
      <c r="H400" s="14"/>
      <c r="I400" s="127">
        <v>43899</v>
      </c>
      <c r="J400" s="15">
        <v>1275</v>
      </c>
      <c r="K400" s="15">
        <f t="shared" si="46"/>
        <v>127.5</v>
      </c>
      <c r="L400" s="15">
        <f t="shared" si="47"/>
        <v>1147.5</v>
      </c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>
        <v>191.25</v>
      </c>
      <c r="AM400" s="15">
        <f t="shared" si="48"/>
        <v>191.25</v>
      </c>
      <c r="AN400" s="15">
        <f t="shared" si="41"/>
        <v>1083.75</v>
      </c>
      <c r="AO400" s="62"/>
      <c r="AP400" s="63"/>
      <c r="AR400" s="61"/>
    </row>
    <row r="401" spans="1:44" s="71" customFormat="1" ht="50.1" customHeight="1">
      <c r="A401" s="56" t="s">
        <v>2206</v>
      </c>
      <c r="B401" s="56" t="s">
        <v>1104</v>
      </c>
      <c r="C401" s="56" t="s">
        <v>135</v>
      </c>
      <c r="D401" s="158" t="s">
        <v>96</v>
      </c>
      <c r="E401" s="158" t="s">
        <v>2267</v>
      </c>
      <c r="F401" s="158" t="s">
        <v>2210</v>
      </c>
      <c r="G401" s="56" t="s">
        <v>1103</v>
      </c>
      <c r="H401" s="14"/>
      <c r="I401" s="127">
        <v>43899</v>
      </c>
      <c r="J401" s="15">
        <v>1275</v>
      </c>
      <c r="K401" s="15">
        <f t="shared" si="46"/>
        <v>127.5</v>
      </c>
      <c r="L401" s="15">
        <f t="shared" si="47"/>
        <v>1147.5</v>
      </c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>
        <v>191.25</v>
      </c>
      <c r="AM401" s="15">
        <f t="shared" si="48"/>
        <v>191.25</v>
      </c>
      <c r="AN401" s="15">
        <f t="shared" si="41"/>
        <v>1083.75</v>
      </c>
      <c r="AO401" s="62"/>
      <c r="AP401" s="63"/>
      <c r="AR401" s="61"/>
    </row>
    <row r="402" spans="1:44" s="71" customFormat="1" ht="50.1" customHeight="1">
      <c r="A402" s="56" t="s">
        <v>2207</v>
      </c>
      <c r="B402" s="56" t="s">
        <v>1104</v>
      </c>
      <c r="C402" s="56" t="s">
        <v>135</v>
      </c>
      <c r="D402" s="158" t="s">
        <v>96</v>
      </c>
      <c r="E402" s="158" t="s">
        <v>2268</v>
      </c>
      <c r="F402" s="158" t="s">
        <v>2210</v>
      </c>
      <c r="G402" s="56" t="s">
        <v>1103</v>
      </c>
      <c r="H402" s="14"/>
      <c r="I402" s="127">
        <v>43899</v>
      </c>
      <c r="J402" s="15">
        <v>1275</v>
      </c>
      <c r="K402" s="15">
        <f t="shared" si="46"/>
        <v>127.5</v>
      </c>
      <c r="L402" s="15">
        <f t="shared" si="47"/>
        <v>1147.5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>
        <v>191.25</v>
      </c>
      <c r="AM402" s="15">
        <f t="shared" si="48"/>
        <v>191.25</v>
      </c>
      <c r="AN402" s="15">
        <f t="shared" si="41"/>
        <v>1083.75</v>
      </c>
      <c r="AO402" s="62"/>
      <c r="AP402" s="63"/>
      <c r="AR402" s="61"/>
    </row>
    <row r="403" spans="1:44" s="71" customFormat="1" ht="50.1" customHeight="1">
      <c r="A403" s="56" t="s">
        <v>2208</v>
      </c>
      <c r="B403" s="56" t="s">
        <v>1104</v>
      </c>
      <c r="C403" s="56" t="s">
        <v>135</v>
      </c>
      <c r="D403" s="158" t="s">
        <v>96</v>
      </c>
      <c r="E403" s="158" t="s">
        <v>2269</v>
      </c>
      <c r="F403" s="158" t="s">
        <v>2210</v>
      </c>
      <c r="G403" s="56" t="s">
        <v>1103</v>
      </c>
      <c r="H403" s="14"/>
      <c r="I403" s="127">
        <v>43899</v>
      </c>
      <c r="J403" s="15">
        <v>1275</v>
      </c>
      <c r="K403" s="15">
        <f t="shared" si="46"/>
        <v>127.5</v>
      </c>
      <c r="L403" s="15">
        <f t="shared" si="47"/>
        <v>1147.5</v>
      </c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>
        <v>191.25</v>
      </c>
      <c r="AM403" s="15">
        <f t="shared" si="48"/>
        <v>191.25</v>
      </c>
      <c r="AN403" s="15">
        <f t="shared" si="41"/>
        <v>1083.75</v>
      </c>
      <c r="AO403" s="62"/>
      <c r="AP403" s="63"/>
      <c r="AR403" s="61"/>
    </row>
    <row r="404" spans="1:44" s="100" customFormat="1" ht="82.5" customHeight="1">
      <c r="A404" s="125" t="s">
        <v>1975</v>
      </c>
      <c r="B404" s="14" t="s">
        <v>1982</v>
      </c>
      <c r="C404" s="14" t="s">
        <v>1186</v>
      </c>
      <c r="D404" s="126" t="s">
        <v>99</v>
      </c>
      <c r="E404" s="56" t="s">
        <v>1980</v>
      </c>
      <c r="F404" s="56" t="s">
        <v>1981</v>
      </c>
      <c r="G404" s="56" t="s">
        <v>1103</v>
      </c>
      <c r="H404" s="14" t="s">
        <v>10</v>
      </c>
      <c r="I404" s="127">
        <v>43264</v>
      </c>
      <c r="J404" s="15">
        <v>16062.736000000001</v>
      </c>
      <c r="K404" s="15">
        <f>+J404*0.1</f>
        <v>1606.2736000000002</v>
      </c>
      <c r="L404" s="15">
        <f>+J404-K404</f>
        <v>14456.4624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U404" s="15">
        <v>0</v>
      </c>
      <c r="V404" s="15">
        <v>0</v>
      </c>
      <c r="W404" s="15">
        <v>0</v>
      </c>
      <c r="X404" s="15">
        <v>0</v>
      </c>
      <c r="Y404" s="15">
        <v>0</v>
      </c>
      <c r="Z404" s="15">
        <v>0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  <c r="AF404" s="15">
        <v>0</v>
      </c>
      <c r="AG404" s="15">
        <v>0</v>
      </c>
      <c r="AH404" s="15">
        <v>0</v>
      </c>
      <c r="AI404" s="15">
        <v>0</v>
      </c>
      <c r="AJ404" s="15">
        <v>1686.59</v>
      </c>
      <c r="AK404" s="15">
        <v>2891.29</v>
      </c>
      <c r="AL404" s="15">
        <v>2891.29</v>
      </c>
      <c r="AM404" s="15">
        <f>SUM(M404:AL404)</f>
        <v>7469.17</v>
      </c>
      <c r="AN404" s="15">
        <f t="shared" si="41"/>
        <v>8593.5660000000007</v>
      </c>
      <c r="AO404" s="62" t="s">
        <v>1983</v>
      </c>
      <c r="AP404" s="63" t="s">
        <v>1630</v>
      </c>
      <c r="AR404" s="61">
        <f t="shared" si="38"/>
        <v>6987.2924000000003</v>
      </c>
    </row>
    <row r="405" spans="1:44" s="100" customFormat="1" ht="89.25" customHeight="1">
      <c r="A405" s="125" t="s">
        <v>1976</v>
      </c>
      <c r="B405" s="14" t="s">
        <v>1982</v>
      </c>
      <c r="C405" s="14" t="s">
        <v>1186</v>
      </c>
      <c r="D405" s="126" t="s">
        <v>99</v>
      </c>
      <c r="E405" s="56" t="s">
        <v>1984</v>
      </c>
      <c r="F405" s="56" t="s">
        <v>1981</v>
      </c>
      <c r="G405" s="56" t="s">
        <v>1103</v>
      </c>
      <c r="H405" s="14" t="s">
        <v>10</v>
      </c>
      <c r="I405" s="127">
        <v>43264</v>
      </c>
      <c r="J405" s="15">
        <v>16062.736000000001</v>
      </c>
      <c r="K405" s="15">
        <f t="shared" ref="K405:K417" si="49">+J405*0.1</f>
        <v>1606.2736000000002</v>
      </c>
      <c r="L405" s="15">
        <f t="shared" ref="L405:L417" si="50">+J405-K405</f>
        <v>14456.4624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1686.59</v>
      </c>
      <c r="AK405" s="15">
        <v>2891.29</v>
      </c>
      <c r="AL405" s="15">
        <v>2891.29</v>
      </c>
      <c r="AM405" s="15">
        <f t="shared" ref="AM405:AM419" si="51">SUM(M405:AL405)</f>
        <v>7469.17</v>
      </c>
      <c r="AN405" s="15">
        <f t="shared" si="41"/>
        <v>8593.5660000000007</v>
      </c>
      <c r="AO405" s="62" t="s">
        <v>1983</v>
      </c>
      <c r="AP405" s="63" t="s">
        <v>1987</v>
      </c>
      <c r="AR405" s="61">
        <f t="shared" si="38"/>
        <v>6987.2924000000003</v>
      </c>
    </row>
    <row r="406" spans="1:44" s="100" customFormat="1" ht="101.25" customHeight="1">
      <c r="A406" s="125" t="s">
        <v>1977</v>
      </c>
      <c r="B406" s="14" t="s">
        <v>1982</v>
      </c>
      <c r="C406" s="14" t="s">
        <v>1186</v>
      </c>
      <c r="D406" s="126" t="s">
        <v>99</v>
      </c>
      <c r="E406" s="56" t="s">
        <v>1985</v>
      </c>
      <c r="F406" s="56" t="s">
        <v>1981</v>
      </c>
      <c r="G406" s="56" t="s">
        <v>1103</v>
      </c>
      <c r="H406" s="14" t="s">
        <v>10</v>
      </c>
      <c r="I406" s="127">
        <v>43264</v>
      </c>
      <c r="J406" s="15">
        <v>16062.736000000001</v>
      </c>
      <c r="K406" s="15">
        <f t="shared" si="49"/>
        <v>1606.2736000000002</v>
      </c>
      <c r="L406" s="15">
        <f t="shared" si="50"/>
        <v>14456.4624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1686.59</v>
      </c>
      <c r="AK406" s="15">
        <v>2891.29</v>
      </c>
      <c r="AL406" s="15">
        <v>2891.29</v>
      </c>
      <c r="AM406" s="15">
        <f t="shared" si="51"/>
        <v>7469.17</v>
      </c>
      <c r="AN406" s="15">
        <f t="shared" si="41"/>
        <v>8593.5660000000007</v>
      </c>
      <c r="AO406" s="62" t="s">
        <v>1983</v>
      </c>
      <c r="AP406" s="63" t="s">
        <v>1988</v>
      </c>
      <c r="AR406" s="61">
        <f t="shared" si="38"/>
        <v>6987.2924000000003</v>
      </c>
    </row>
    <row r="407" spans="1:44" s="100" customFormat="1" ht="95.25" customHeight="1">
      <c r="A407" s="125" t="s">
        <v>1978</v>
      </c>
      <c r="B407" s="14" t="s">
        <v>1982</v>
      </c>
      <c r="C407" s="14" t="s">
        <v>1186</v>
      </c>
      <c r="D407" s="126" t="s">
        <v>99</v>
      </c>
      <c r="E407" s="56" t="s">
        <v>1986</v>
      </c>
      <c r="F407" s="56" t="s">
        <v>1981</v>
      </c>
      <c r="G407" s="56" t="s">
        <v>1103</v>
      </c>
      <c r="H407" s="14" t="s">
        <v>10</v>
      </c>
      <c r="I407" s="127">
        <v>43264</v>
      </c>
      <c r="J407" s="15">
        <v>16062.736000000001</v>
      </c>
      <c r="K407" s="15">
        <f t="shared" si="49"/>
        <v>1606.2736000000002</v>
      </c>
      <c r="L407" s="15">
        <f t="shared" si="50"/>
        <v>14456.4624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>
        <v>1686.59</v>
      </c>
      <c r="AK407" s="15">
        <v>2891.29</v>
      </c>
      <c r="AL407" s="15">
        <v>2891.29</v>
      </c>
      <c r="AM407" s="15">
        <f t="shared" si="51"/>
        <v>7469.17</v>
      </c>
      <c r="AN407" s="15">
        <f t="shared" si="41"/>
        <v>8593.5660000000007</v>
      </c>
      <c r="AO407" s="62" t="s">
        <v>1983</v>
      </c>
      <c r="AP407" s="63" t="s">
        <v>1989</v>
      </c>
      <c r="AR407" s="61">
        <f t="shared" si="38"/>
        <v>6987.2924000000003</v>
      </c>
    </row>
    <row r="408" spans="1:44" s="100" customFormat="1" ht="90.75" customHeight="1">
      <c r="A408" s="125" t="s">
        <v>1979</v>
      </c>
      <c r="B408" s="14" t="s">
        <v>1982</v>
      </c>
      <c r="C408" s="14" t="s">
        <v>1186</v>
      </c>
      <c r="D408" s="126" t="s">
        <v>99</v>
      </c>
      <c r="E408" s="56" t="s">
        <v>1991</v>
      </c>
      <c r="F408" s="56" t="s">
        <v>1981</v>
      </c>
      <c r="G408" s="56" t="s">
        <v>1103</v>
      </c>
      <c r="H408" s="14" t="s">
        <v>10</v>
      </c>
      <c r="I408" s="127">
        <v>43264</v>
      </c>
      <c r="J408" s="15">
        <v>16062.736000000001</v>
      </c>
      <c r="K408" s="15">
        <f t="shared" si="49"/>
        <v>1606.2736000000002</v>
      </c>
      <c r="L408" s="15">
        <f t="shared" si="50"/>
        <v>14456.4624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5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1686.59</v>
      </c>
      <c r="AK408" s="15">
        <v>2891.29</v>
      </c>
      <c r="AL408" s="15">
        <v>2891.29</v>
      </c>
      <c r="AM408" s="15">
        <f t="shared" si="51"/>
        <v>7469.17</v>
      </c>
      <c r="AN408" s="15">
        <f t="shared" si="41"/>
        <v>8593.5660000000007</v>
      </c>
      <c r="AO408" s="62" t="s">
        <v>1983</v>
      </c>
      <c r="AP408" s="63" t="s">
        <v>1990</v>
      </c>
      <c r="AR408" s="61">
        <f t="shared" si="38"/>
        <v>6987.2924000000003</v>
      </c>
    </row>
    <row r="409" spans="1:44" s="100" customFormat="1" ht="155.25" customHeight="1">
      <c r="A409" s="125" t="s">
        <v>2069</v>
      </c>
      <c r="B409" s="14" t="s">
        <v>2070</v>
      </c>
      <c r="C409" s="14" t="s">
        <v>1186</v>
      </c>
      <c r="D409" s="126" t="s">
        <v>96</v>
      </c>
      <c r="E409" s="56" t="s">
        <v>2071</v>
      </c>
      <c r="F409" s="56" t="s">
        <v>2072</v>
      </c>
      <c r="G409" s="56" t="s">
        <v>1103</v>
      </c>
      <c r="H409" s="14" t="s">
        <v>32</v>
      </c>
      <c r="I409" s="127">
        <v>43700</v>
      </c>
      <c r="J409" s="15">
        <v>8588</v>
      </c>
      <c r="K409" s="15">
        <f t="shared" si="49"/>
        <v>858.80000000000007</v>
      </c>
      <c r="L409" s="15">
        <f t="shared" si="50"/>
        <v>7729.2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5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  <c r="AF409" s="15">
        <v>0</v>
      </c>
      <c r="AG409" s="15">
        <v>0</v>
      </c>
      <c r="AH409" s="15">
        <v>0</v>
      </c>
      <c r="AI409" s="15">
        <v>0</v>
      </c>
      <c r="AJ409" s="15">
        <v>0</v>
      </c>
      <c r="AK409" s="15">
        <v>515.28</v>
      </c>
      <c r="AL409" s="15">
        <v>1545.84</v>
      </c>
      <c r="AM409" s="15">
        <f t="shared" si="51"/>
        <v>2061.12</v>
      </c>
      <c r="AN409" s="15">
        <f t="shared" si="41"/>
        <v>6526.88</v>
      </c>
      <c r="AO409" s="62"/>
      <c r="AP409" s="63"/>
      <c r="AR409" s="61">
        <f t="shared" si="38"/>
        <v>5668.08</v>
      </c>
    </row>
    <row r="410" spans="1:44" s="100" customFormat="1" ht="90.75" customHeight="1">
      <c r="A410" s="125" t="s">
        <v>2073</v>
      </c>
      <c r="B410" s="14" t="s">
        <v>2070</v>
      </c>
      <c r="C410" s="14" t="s">
        <v>1186</v>
      </c>
      <c r="D410" s="126" t="s">
        <v>96</v>
      </c>
      <c r="E410" s="56" t="s">
        <v>2080</v>
      </c>
      <c r="F410" s="56" t="s">
        <v>2072</v>
      </c>
      <c r="G410" s="56" t="s">
        <v>1103</v>
      </c>
      <c r="H410" s="14" t="s">
        <v>32</v>
      </c>
      <c r="I410" s="127">
        <v>43700</v>
      </c>
      <c r="J410" s="15">
        <v>8588</v>
      </c>
      <c r="K410" s="15">
        <f t="shared" si="49"/>
        <v>858.80000000000007</v>
      </c>
      <c r="L410" s="15">
        <f t="shared" si="50"/>
        <v>7729.2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0</v>
      </c>
      <c r="U410" s="15">
        <v>0</v>
      </c>
      <c r="V410" s="15">
        <v>0</v>
      </c>
      <c r="W410" s="15">
        <v>0</v>
      </c>
      <c r="X410" s="15">
        <v>0</v>
      </c>
      <c r="Y410" s="15">
        <v>0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>
        <v>515.28</v>
      </c>
      <c r="AL410" s="15">
        <v>1545.84</v>
      </c>
      <c r="AM410" s="15">
        <f t="shared" si="51"/>
        <v>2061.12</v>
      </c>
      <c r="AN410" s="15">
        <f t="shared" si="41"/>
        <v>6526.88</v>
      </c>
      <c r="AO410" s="62"/>
      <c r="AP410" s="63"/>
      <c r="AR410" s="61">
        <f t="shared" si="38"/>
        <v>5668.08</v>
      </c>
    </row>
    <row r="411" spans="1:44" s="100" customFormat="1" ht="90.75" customHeight="1">
      <c r="A411" s="125" t="s">
        <v>2074</v>
      </c>
      <c r="B411" s="14" t="s">
        <v>2070</v>
      </c>
      <c r="C411" s="14" t="s">
        <v>1186</v>
      </c>
      <c r="D411" s="126" t="s">
        <v>96</v>
      </c>
      <c r="E411" s="56" t="s">
        <v>2084</v>
      </c>
      <c r="F411" s="56" t="s">
        <v>2072</v>
      </c>
      <c r="G411" s="56" t="s">
        <v>1103</v>
      </c>
      <c r="H411" s="14" t="s">
        <v>32</v>
      </c>
      <c r="I411" s="127">
        <v>43700</v>
      </c>
      <c r="J411" s="15">
        <v>8588</v>
      </c>
      <c r="K411" s="15">
        <f t="shared" si="49"/>
        <v>858.80000000000007</v>
      </c>
      <c r="L411" s="15">
        <f t="shared" si="50"/>
        <v>7729.2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5">
        <v>0</v>
      </c>
      <c r="T411" s="15">
        <v>0</v>
      </c>
      <c r="U411" s="15">
        <v>0</v>
      </c>
      <c r="V411" s="15">
        <v>0</v>
      </c>
      <c r="W411" s="15">
        <v>0</v>
      </c>
      <c r="X411" s="15">
        <v>0</v>
      </c>
      <c r="Y411" s="15">
        <v>0</v>
      </c>
      <c r="Z411" s="15">
        <v>0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0</v>
      </c>
      <c r="AI411" s="15">
        <v>0</v>
      </c>
      <c r="AJ411" s="15">
        <v>0</v>
      </c>
      <c r="AK411" s="15">
        <v>515.28</v>
      </c>
      <c r="AL411" s="15">
        <v>1545.84</v>
      </c>
      <c r="AM411" s="15">
        <f t="shared" si="51"/>
        <v>2061.12</v>
      </c>
      <c r="AN411" s="15">
        <f t="shared" si="41"/>
        <v>6526.88</v>
      </c>
      <c r="AO411" s="62"/>
      <c r="AP411" s="63"/>
      <c r="AR411" s="61">
        <f t="shared" si="38"/>
        <v>5668.08</v>
      </c>
    </row>
    <row r="412" spans="1:44" s="100" customFormat="1" ht="90.75" customHeight="1">
      <c r="A412" s="125" t="s">
        <v>2075</v>
      </c>
      <c r="B412" s="14" t="s">
        <v>2070</v>
      </c>
      <c r="C412" s="14" t="s">
        <v>1186</v>
      </c>
      <c r="D412" s="126" t="s">
        <v>96</v>
      </c>
      <c r="E412" s="56" t="s">
        <v>2085</v>
      </c>
      <c r="F412" s="56" t="s">
        <v>2072</v>
      </c>
      <c r="G412" s="56" t="s">
        <v>1103</v>
      </c>
      <c r="H412" s="14" t="s">
        <v>32</v>
      </c>
      <c r="I412" s="127">
        <v>43700</v>
      </c>
      <c r="J412" s="15">
        <v>8588</v>
      </c>
      <c r="K412" s="15">
        <f t="shared" si="49"/>
        <v>858.80000000000007</v>
      </c>
      <c r="L412" s="15">
        <f t="shared" si="50"/>
        <v>7729.2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5">
        <v>0</v>
      </c>
      <c r="T412" s="15">
        <v>0</v>
      </c>
      <c r="U412" s="15">
        <v>0</v>
      </c>
      <c r="V412" s="15">
        <v>0</v>
      </c>
      <c r="W412" s="15">
        <v>0</v>
      </c>
      <c r="X412" s="15">
        <v>0</v>
      </c>
      <c r="Y412" s="15">
        <v>0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>
        <v>515.28</v>
      </c>
      <c r="AL412" s="15">
        <v>1545.84</v>
      </c>
      <c r="AM412" s="15">
        <f t="shared" si="51"/>
        <v>2061.12</v>
      </c>
      <c r="AN412" s="15">
        <f t="shared" si="41"/>
        <v>6526.88</v>
      </c>
      <c r="AO412" s="62"/>
      <c r="AP412" s="63"/>
      <c r="AR412" s="61">
        <f t="shared" si="38"/>
        <v>5668.08</v>
      </c>
    </row>
    <row r="413" spans="1:44" s="100" customFormat="1" ht="90.75" customHeight="1">
      <c r="A413" s="125" t="s">
        <v>2076</v>
      </c>
      <c r="B413" s="14" t="s">
        <v>2070</v>
      </c>
      <c r="C413" s="14" t="s">
        <v>1186</v>
      </c>
      <c r="D413" s="126" t="s">
        <v>96</v>
      </c>
      <c r="E413" s="56" t="s">
        <v>2081</v>
      </c>
      <c r="F413" s="56" t="s">
        <v>2072</v>
      </c>
      <c r="G413" s="56" t="s">
        <v>1103</v>
      </c>
      <c r="H413" s="14" t="s">
        <v>32</v>
      </c>
      <c r="I413" s="127">
        <v>43700</v>
      </c>
      <c r="J413" s="15">
        <v>8588</v>
      </c>
      <c r="K413" s="15">
        <f t="shared" si="49"/>
        <v>858.80000000000007</v>
      </c>
      <c r="L413" s="15">
        <f t="shared" si="50"/>
        <v>7729.2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0</v>
      </c>
      <c r="S413" s="15">
        <v>0</v>
      </c>
      <c r="T413" s="15">
        <v>0</v>
      </c>
      <c r="U413" s="15">
        <v>0</v>
      </c>
      <c r="V413" s="15">
        <v>0</v>
      </c>
      <c r="W413" s="15">
        <v>0</v>
      </c>
      <c r="X413" s="15">
        <v>0</v>
      </c>
      <c r="Y413" s="15">
        <v>0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0</v>
      </c>
      <c r="AI413" s="15">
        <v>0</v>
      </c>
      <c r="AJ413" s="15">
        <v>0</v>
      </c>
      <c r="AK413" s="15">
        <v>515.28</v>
      </c>
      <c r="AL413" s="15">
        <v>1545.84</v>
      </c>
      <c r="AM413" s="15">
        <f t="shared" si="51"/>
        <v>2061.12</v>
      </c>
      <c r="AN413" s="15">
        <f t="shared" si="41"/>
        <v>6526.88</v>
      </c>
      <c r="AO413" s="62"/>
      <c r="AP413" s="63"/>
      <c r="AR413" s="61">
        <f t="shared" si="38"/>
        <v>5668.08</v>
      </c>
    </row>
    <row r="414" spans="1:44" s="100" customFormat="1" ht="90.75" customHeight="1">
      <c r="A414" s="125" t="s">
        <v>2077</v>
      </c>
      <c r="B414" s="14" t="s">
        <v>2070</v>
      </c>
      <c r="C414" s="14" t="s">
        <v>1186</v>
      </c>
      <c r="D414" s="126" t="s">
        <v>96</v>
      </c>
      <c r="E414" s="56" t="s">
        <v>2082</v>
      </c>
      <c r="F414" s="56" t="s">
        <v>2072</v>
      </c>
      <c r="G414" s="56" t="s">
        <v>1103</v>
      </c>
      <c r="H414" s="14" t="s">
        <v>32</v>
      </c>
      <c r="I414" s="127">
        <v>43700</v>
      </c>
      <c r="J414" s="15">
        <v>8588</v>
      </c>
      <c r="K414" s="15">
        <f t="shared" si="49"/>
        <v>858.80000000000007</v>
      </c>
      <c r="L414" s="15">
        <f t="shared" si="50"/>
        <v>7729.2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5">
        <v>0</v>
      </c>
      <c r="T414" s="15">
        <v>0</v>
      </c>
      <c r="U414" s="15">
        <v>0</v>
      </c>
      <c r="V414" s="15">
        <v>0</v>
      </c>
      <c r="W414" s="15">
        <v>0</v>
      </c>
      <c r="X414" s="15">
        <v>0</v>
      </c>
      <c r="Y414" s="15">
        <v>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0</v>
      </c>
      <c r="AH414" s="15">
        <v>0</v>
      </c>
      <c r="AI414" s="15">
        <v>0</v>
      </c>
      <c r="AJ414" s="15">
        <v>0</v>
      </c>
      <c r="AK414" s="15">
        <v>515.28</v>
      </c>
      <c r="AL414" s="15">
        <v>1545.84</v>
      </c>
      <c r="AM414" s="15">
        <f t="shared" si="51"/>
        <v>2061.12</v>
      </c>
      <c r="AN414" s="15">
        <f t="shared" si="41"/>
        <v>6526.88</v>
      </c>
      <c r="AO414" s="62"/>
      <c r="AP414" s="63"/>
      <c r="AR414" s="61">
        <f t="shared" si="38"/>
        <v>5668.08</v>
      </c>
    </row>
    <row r="415" spans="1:44" s="100" customFormat="1" ht="90.75" customHeight="1">
      <c r="A415" s="125" t="s">
        <v>2078</v>
      </c>
      <c r="B415" s="14" t="s">
        <v>2070</v>
      </c>
      <c r="C415" s="14" t="s">
        <v>1186</v>
      </c>
      <c r="D415" s="126" t="s">
        <v>96</v>
      </c>
      <c r="E415" s="56" t="s">
        <v>2083</v>
      </c>
      <c r="F415" s="56" t="s">
        <v>2072</v>
      </c>
      <c r="G415" s="56" t="s">
        <v>1103</v>
      </c>
      <c r="H415" s="14" t="s">
        <v>32</v>
      </c>
      <c r="I415" s="127">
        <v>43700</v>
      </c>
      <c r="J415" s="15">
        <v>8588</v>
      </c>
      <c r="K415" s="15">
        <f t="shared" si="49"/>
        <v>858.80000000000007</v>
      </c>
      <c r="L415" s="15">
        <f t="shared" si="50"/>
        <v>7729.2</v>
      </c>
      <c r="M415" s="15">
        <v>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0</v>
      </c>
      <c r="U415" s="15">
        <v>0</v>
      </c>
      <c r="V415" s="15">
        <v>0</v>
      </c>
      <c r="W415" s="15">
        <v>0</v>
      </c>
      <c r="X415" s="15">
        <v>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515.28</v>
      </c>
      <c r="AL415" s="15">
        <v>1545.84</v>
      </c>
      <c r="AM415" s="15">
        <f t="shared" si="51"/>
        <v>2061.12</v>
      </c>
      <c r="AN415" s="15">
        <f t="shared" si="41"/>
        <v>6526.88</v>
      </c>
      <c r="AO415" s="62"/>
      <c r="AP415" s="63"/>
      <c r="AR415" s="61">
        <f t="shared" si="38"/>
        <v>5668.08</v>
      </c>
    </row>
    <row r="416" spans="1:44" s="100" customFormat="1" ht="90.75" customHeight="1">
      <c r="A416" s="125" t="s">
        <v>2079</v>
      </c>
      <c r="B416" s="14" t="s">
        <v>2070</v>
      </c>
      <c r="C416" s="14" t="s">
        <v>1186</v>
      </c>
      <c r="D416" s="126" t="s">
        <v>96</v>
      </c>
      <c r="E416" s="56" t="s">
        <v>2086</v>
      </c>
      <c r="F416" s="56" t="s">
        <v>2072</v>
      </c>
      <c r="G416" s="56" t="s">
        <v>1103</v>
      </c>
      <c r="H416" s="14" t="s">
        <v>32</v>
      </c>
      <c r="I416" s="127">
        <v>43700</v>
      </c>
      <c r="J416" s="15">
        <v>8588</v>
      </c>
      <c r="K416" s="15">
        <f t="shared" si="49"/>
        <v>858.80000000000007</v>
      </c>
      <c r="L416" s="15">
        <f t="shared" si="50"/>
        <v>7729.2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>
        <v>0</v>
      </c>
      <c r="T416" s="15">
        <v>0</v>
      </c>
      <c r="U416" s="15">
        <v>0</v>
      </c>
      <c r="V416" s="15">
        <v>0</v>
      </c>
      <c r="W416" s="15">
        <v>0</v>
      </c>
      <c r="X416" s="15">
        <v>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515.28</v>
      </c>
      <c r="AL416" s="15">
        <v>1545.84</v>
      </c>
      <c r="AM416" s="15">
        <f t="shared" si="51"/>
        <v>2061.12</v>
      </c>
      <c r="AN416" s="15">
        <f t="shared" si="41"/>
        <v>6526.88</v>
      </c>
      <c r="AO416" s="62"/>
      <c r="AP416" s="63"/>
      <c r="AR416" s="61">
        <f t="shared" si="38"/>
        <v>5668.08</v>
      </c>
    </row>
    <row r="417" spans="1:44" s="100" customFormat="1" ht="90.75" customHeight="1">
      <c r="A417" s="125" t="s">
        <v>2349</v>
      </c>
      <c r="B417" s="14" t="s">
        <v>2350</v>
      </c>
      <c r="C417" s="14" t="s">
        <v>1186</v>
      </c>
      <c r="D417" s="126" t="s">
        <v>96</v>
      </c>
      <c r="E417" s="56" t="s">
        <v>2351</v>
      </c>
      <c r="F417" s="56" t="s">
        <v>2352</v>
      </c>
      <c r="G417" s="56" t="s">
        <v>1103</v>
      </c>
      <c r="H417" s="14"/>
      <c r="I417" s="127">
        <v>44255</v>
      </c>
      <c r="J417" s="15">
        <v>13560</v>
      </c>
      <c r="K417" s="15">
        <f t="shared" si="49"/>
        <v>1356</v>
      </c>
      <c r="L417" s="15">
        <f t="shared" si="50"/>
        <v>12204</v>
      </c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>
        <v>0</v>
      </c>
      <c r="AL417" s="15">
        <v>0</v>
      </c>
      <c r="AM417" s="15">
        <f t="shared" si="51"/>
        <v>0</v>
      </c>
      <c r="AN417" s="15">
        <f>J417-AM417</f>
        <v>13560</v>
      </c>
      <c r="AO417" s="62"/>
      <c r="AP417" s="63"/>
      <c r="AR417" s="61"/>
    </row>
    <row r="418" spans="1:44" s="60" customFormat="1" ht="50.1" customHeight="1">
      <c r="A418" s="125" t="s">
        <v>863</v>
      </c>
      <c r="B418" s="14" t="s">
        <v>858</v>
      </c>
      <c r="C418" s="14" t="s">
        <v>109</v>
      </c>
      <c r="D418" s="14" t="s">
        <v>96</v>
      </c>
      <c r="E418" s="14" t="s">
        <v>860</v>
      </c>
      <c r="F418" s="14" t="s">
        <v>859</v>
      </c>
      <c r="G418" s="56" t="s">
        <v>1103</v>
      </c>
      <c r="H418" s="14" t="s">
        <v>866</v>
      </c>
      <c r="I418" s="127">
        <v>41244</v>
      </c>
      <c r="J418" s="15">
        <v>736.87</v>
      </c>
      <c r="K418" s="15">
        <f t="shared" si="39"/>
        <v>73.686999999999998</v>
      </c>
      <c r="L418" s="15">
        <f t="shared" si="40"/>
        <v>663.18299999999999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5">
        <v>0</v>
      </c>
      <c r="T418" s="15">
        <v>0</v>
      </c>
      <c r="U418" s="15">
        <v>0</v>
      </c>
      <c r="V418" s="15">
        <v>0</v>
      </c>
      <c r="W418" s="15">
        <v>0</v>
      </c>
      <c r="X418" s="15">
        <v>0</v>
      </c>
      <c r="Y418" s="15">
        <v>0</v>
      </c>
      <c r="Z418" s="15">
        <v>0</v>
      </c>
      <c r="AA418" s="15">
        <v>0</v>
      </c>
      <c r="AB418" s="15">
        <v>0</v>
      </c>
      <c r="AC418" s="15">
        <v>132.63999999999999</v>
      </c>
      <c r="AD418" s="15">
        <v>132.63999999999999</v>
      </c>
      <c r="AE418" s="15">
        <v>132.63999999999999</v>
      </c>
      <c r="AF418" s="15">
        <v>0</v>
      </c>
      <c r="AG418" s="15">
        <v>132.63999999999999</v>
      </c>
      <c r="AH418" s="15">
        <v>0</v>
      </c>
      <c r="AI418" s="15">
        <v>132.62</v>
      </c>
      <c r="AJ418" s="15">
        <v>0</v>
      </c>
      <c r="AK418" s="15">
        <v>0</v>
      </c>
      <c r="AL418" s="15"/>
      <c r="AM418" s="15">
        <f t="shared" si="51"/>
        <v>663.18</v>
      </c>
      <c r="AN418" s="15">
        <f t="shared" si="41"/>
        <v>73.690000000000055</v>
      </c>
      <c r="AO418" s="57" t="s">
        <v>1332</v>
      </c>
      <c r="AP418" s="59" t="s">
        <v>703</v>
      </c>
      <c r="AR418" s="61">
        <f t="shared" si="38"/>
        <v>3.0000000000427463E-3</v>
      </c>
    </row>
    <row r="419" spans="1:44" s="60" customFormat="1" ht="50.1" customHeight="1">
      <c r="A419" s="137" t="s">
        <v>864</v>
      </c>
      <c r="B419" s="14" t="s">
        <v>857</v>
      </c>
      <c r="C419" s="14" t="s">
        <v>109</v>
      </c>
      <c r="D419" s="14" t="s">
        <v>96</v>
      </c>
      <c r="E419" s="14" t="s">
        <v>861</v>
      </c>
      <c r="F419" s="14" t="s">
        <v>859</v>
      </c>
      <c r="G419" s="56" t="s">
        <v>1103</v>
      </c>
      <c r="H419" s="14" t="s">
        <v>866</v>
      </c>
      <c r="I419" s="127">
        <v>41244</v>
      </c>
      <c r="J419" s="15">
        <v>736.87</v>
      </c>
      <c r="K419" s="15">
        <f t="shared" si="39"/>
        <v>73.686999999999998</v>
      </c>
      <c r="L419" s="15">
        <f t="shared" si="40"/>
        <v>663.18299999999999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>
        <v>0</v>
      </c>
      <c r="T419" s="15">
        <v>0</v>
      </c>
      <c r="U419" s="15">
        <v>0</v>
      </c>
      <c r="V419" s="15">
        <v>0</v>
      </c>
      <c r="W419" s="15">
        <v>0</v>
      </c>
      <c r="X419" s="15">
        <v>0</v>
      </c>
      <c r="Y419" s="15">
        <v>0</v>
      </c>
      <c r="Z419" s="15">
        <v>0</v>
      </c>
      <c r="AA419" s="15">
        <v>0</v>
      </c>
      <c r="AB419" s="15">
        <v>0</v>
      </c>
      <c r="AC419" s="15">
        <v>132.63999999999999</v>
      </c>
      <c r="AD419" s="15">
        <v>132.63999999999999</v>
      </c>
      <c r="AE419" s="15">
        <v>132.63999999999999</v>
      </c>
      <c r="AF419" s="15">
        <v>0</v>
      </c>
      <c r="AG419" s="15">
        <v>132.63999999999999</v>
      </c>
      <c r="AH419" s="15">
        <v>0</v>
      </c>
      <c r="AI419" s="15">
        <v>132.62</v>
      </c>
      <c r="AJ419" s="15">
        <v>0</v>
      </c>
      <c r="AK419" s="15">
        <v>0</v>
      </c>
      <c r="AL419" s="15"/>
      <c r="AM419" s="15">
        <f t="shared" si="51"/>
        <v>663.18</v>
      </c>
      <c r="AN419" s="15">
        <f t="shared" si="41"/>
        <v>73.690000000000055</v>
      </c>
      <c r="AO419" s="57" t="s">
        <v>1332</v>
      </c>
      <c r="AP419" s="59" t="s">
        <v>703</v>
      </c>
      <c r="AR419" s="61">
        <f t="shared" si="38"/>
        <v>3.0000000000427463E-3</v>
      </c>
    </row>
    <row r="420" spans="1:44" s="60" customFormat="1" ht="50.1" customHeight="1">
      <c r="A420" s="137" t="s">
        <v>865</v>
      </c>
      <c r="B420" s="14" t="s">
        <v>857</v>
      </c>
      <c r="C420" s="14" t="s">
        <v>109</v>
      </c>
      <c r="D420" s="14" t="s">
        <v>96</v>
      </c>
      <c r="E420" s="14" t="s">
        <v>862</v>
      </c>
      <c r="F420" s="14" t="s">
        <v>859</v>
      </c>
      <c r="G420" s="56" t="s">
        <v>1103</v>
      </c>
      <c r="H420" s="14" t="s">
        <v>866</v>
      </c>
      <c r="I420" s="127">
        <v>41244</v>
      </c>
      <c r="J420" s="15">
        <v>736.87</v>
      </c>
      <c r="K420" s="15">
        <f t="shared" si="39"/>
        <v>73.686999999999998</v>
      </c>
      <c r="L420" s="15">
        <f t="shared" si="40"/>
        <v>663.18299999999999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5">
        <v>0</v>
      </c>
      <c r="T420" s="15">
        <v>0</v>
      </c>
      <c r="U420" s="15">
        <v>0</v>
      </c>
      <c r="V420" s="15">
        <v>0</v>
      </c>
      <c r="W420" s="15">
        <v>0</v>
      </c>
      <c r="X420" s="15">
        <v>0</v>
      </c>
      <c r="Y420" s="15">
        <v>0</v>
      </c>
      <c r="Z420" s="15">
        <v>0</v>
      </c>
      <c r="AA420" s="15">
        <v>0</v>
      </c>
      <c r="AB420" s="15">
        <v>0</v>
      </c>
      <c r="AC420" s="15">
        <v>132.63999999999999</v>
      </c>
      <c r="AD420" s="15">
        <v>132.63999999999999</v>
      </c>
      <c r="AE420" s="15">
        <v>132.63999999999999</v>
      </c>
      <c r="AF420" s="15">
        <v>0</v>
      </c>
      <c r="AG420" s="15">
        <v>132.63999999999999</v>
      </c>
      <c r="AH420" s="15">
        <v>0</v>
      </c>
      <c r="AI420" s="15">
        <v>132.62</v>
      </c>
      <c r="AJ420" s="15">
        <v>0</v>
      </c>
      <c r="AK420" s="15">
        <v>0</v>
      </c>
      <c r="AL420" s="15"/>
      <c r="AM420" s="15">
        <f t="shared" ref="AM420:AM457" si="52">SUM(M420:AK420)</f>
        <v>663.18</v>
      </c>
      <c r="AN420" s="15">
        <f t="shared" si="41"/>
        <v>73.690000000000055</v>
      </c>
      <c r="AO420" s="57" t="s">
        <v>1332</v>
      </c>
      <c r="AP420" s="59" t="s">
        <v>703</v>
      </c>
      <c r="AR420" s="61">
        <f t="shared" si="38"/>
        <v>3.0000000000427463E-3</v>
      </c>
    </row>
    <row r="421" spans="1:44" s="60" customFormat="1" ht="50.1" customHeight="1">
      <c r="A421" s="125" t="s">
        <v>1540</v>
      </c>
      <c r="B421" s="56" t="s">
        <v>1541</v>
      </c>
      <c r="C421" s="56" t="s">
        <v>997</v>
      </c>
      <c r="D421" s="14" t="s">
        <v>998</v>
      </c>
      <c r="E421" s="14" t="s">
        <v>1542</v>
      </c>
      <c r="F421" s="14" t="s">
        <v>1543</v>
      </c>
      <c r="G421" s="56" t="s">
        <v>1103</v>
      </c>
      <c r="H421" s="14" t="s">
        <v>33</v>
      </c>
      <c r="I421" s="128">
        <v>42340</v>
      </c>
      <c r="J421" s="16">
        <v>2156.06</v>
      </c>
      <c r="K421" s="15">
        <f t="shared" si="39"/>
        <v>215.60599999999999</v>
      </c>
      <c r="L421" s="15">
        <f t="shared" si="40"/>
        <v>1940.454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5">
        <v>0</v>
      </c>
      <c r="T421" s="15">
        <v>0</v>
      </c>
      <c r="U421" s="15">
        <v>0</v>
      </c>
      <c r="V421" s="15">
        <v>0</v>
      </c>
      <c r="W421" s="15">
        <v>0</v>
      </c>
      <c r="X421" s="15">
        <v>0</v>
      </c>
      <c r="Y421" s="15">
        <v>0</v>
      </c>
      <c r="Z421" s="15">
        <v>0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388.09</v>
      </c>
      <c r="AH421" s="15">
        <v>0</v>
      </c>
      <c r="AI421" s="15">
        <v>388.09</v>
      </c>
      <c r="AJ421" s="15">
        <v>388.09</v>
      </c>
      <c r="AK421" s="15">
        <v>388.09</v>
      </c>
      <c r="AL421" s="15">
        <v>388.09</v>
      </c>
      <c r="AM421" s="15">
        <f>SUM(M421:AL421)</f>
        <v>1940.4499999999998</v>
      </c>
      <c r="AN421" s="15">
        <f t="shared" si="41"/>
        <v>215.61000000000013</v>
      </c>
      <c r="AO421" s="57" t="s">
        <v>1333</v>
      </c>
      <c r="AP421" s="59" t="s">
        <v>1277</v>
      </c>
      <c r="AR421" s="61">
        <f t="shared" si="38"/>
        <v>4.0000000001327862E-3</v>
      </c>
    </row>
    <row r="422" spans="1:44" s="60" customFormat="1" ht="50.1" customHeight="1">
      <c r="A422" s="125" t="s">
        <v>2277</v>
      </c>
      <c r="B422" s="56" t="s">
        <v>2293</v>
      </c>
      <c r="C422" s="56" t="s">
        <v>2062</v>
      </c>
      <c r="D422" s="14" t="s">
        <v>2294</v>
      </c>
      <c r="E422" s="14" t="s">
        <v>2295</v>
      </c>
      <c r="F422" s="14" t="s">
        <v>2296</v>
      </c>
      <c r="G422" s="56" t="s">
        <v>1103</v>
      </c>
      <c r="H422" s="14"/>
      <c r="I422" s="128">
        <v>43843</v>
      </c>
      <c r="J422" s="16">
        <v>1281.25</v>
      </c>
      <c r="K422" s="15">
        <f t="shared" si="39"/>
        <v>128.125</v>
      </c>
      <c r="L422" s="15">
        <f t="shared" si="40"/>
        <v>1153.125</v>
      </c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>
        <v>230.63</v>
      </c>
      <c r="AM422" s="15">
        <f t="shared" ref="AM422:AM441" si="53">+AL422</f>
        <v>230.63</v>
      </c>
      <c r="AN422" s="15">
        <f t="shared" si="41"/>
        <v>1050.6199999999999</v>
      </c>
      <c r="AO422" s="57"/>
      <c r="AP422" s="59"/>
      <c r="AR422" s="61"/>
    </row>
    <row r="423" spans="1:44" s="60" customFormat="1" ht="50.1" customHeight="1">
      <c r="A423" s="125" t="s">
        <v>2278</v>
      </c>
      <c r="B423" s="56" t="s">
        <v>2293</v>
      </c>
      <c r="C423" s="56" t="s">
        <v>2062</v>
      </c>
      <c r="D423" s="14" t="s">
        <v>2294</v>
      </c>
      <c r="E423" s="14" t="s">
        <v>2295</v>
      </c>
      <c r="F423" s="14" t="s">
        <v>2296</v>
      </c>
      <c r="G423" s="56" t="s">
        <v>1103</v>
      </c>
      <c r="H423" s="14"/>
      <c r="I423" s="128">
        <v>43843</v>
      </c>
      <c r="J423" s="16">
        <v>1281.25</v>
      </c>
      <c r="K423" s="15">
        <f t="shared" ref="K423:K438" si="54">+J423*0.1</f>
        <v>128.125</v>
      </c>
      <c r="L423" s="15">
        <f t="shared" si="40"/>
        <v>1153.125</v>
      </c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>
        <v>230.63</v>
      </c>
      <c r="AM423" s="15">
        <f t="shared" si="53"/>
        <v>230.63</v>
      </c>
      <c r="AN423" s="15">
        <f t="shared" si="41"/>
        <v>1050.6199999999999</v>
      </c>
      <c r="AO423" s="57"/>
      <c r="AP423" s="59"/>
      <c r="AR423" s="61"/>
    </row>
    <row r="424" spans="1:44" s="60" customFormat="1" ht="50.1" customHeight="1">
      <c r="A424" s="125" t="s">
        <v>2279</v>
      </c>
      <c r="B424" s="56" t="s">
        <v>2293</v>
      </c>
      <c r="C424" s="56" t="s">
        <v>2062</v>
      </c>
      <c r="D424" s="14" t="s">
        <v>2294</v>
      </c>
      <c r="E424" s="14" t="s">
        <v>2295</v>
      </c>
      <c r="F424" s="14" t="s">
        <v>2296</v>
      </c>
      <c r="G424" s="56" t="s">
        <v>1103</v>
      </c>
      <c r="H424" s="14"/>
      <c r="I424" s="128">
        <v>43843</v>
      </c>
      <c r="J424" s="16">
        <v>1281.25</v>
      </c>
      <c r="K424" s="15">
        <f t="shared" si="54"/>
        <v>128.125</v>
      </c>
      <c r="L424" s="15">
        <f t="shared" si="40"/>
        <v>1153.125</v>
      </c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>
        <v>230.63</v>
      </c>
      <c r="AM424" s="15">
        <f t="shared" si="53"/>
        <v>230.63</v>
      </c>
      <c r="AN424" s="15">
        <f t="shared" si="41"/>
        <v>1050.6199999999999</v>
      </c>
      <c r="AO424" s="57"/>
      <c r="AP424" s="59"/>
      <c r="AR424" s="61"/>
    </row>
    <row r="425" spans="1:44" s="60" customFormat="1" ht="50.1" customHeight="1">
      <c r="A425" s="125" t="s">
        <v>2280</v>
      </c>
      <c r="B425" s="56" t="s">
        <v>2293</v>
      </c>
      <c r="C425" s="56" t="s">
        <v>2062</v>
      </c>
      <c r="D425" s="14" t="s">
        <v>2294</v>
      </c>
      <c r="E425" s="14" t="s">
        <v>2295</v>
      </c>
      <c r="F425" s="14" t="s">
        <v>2296</v>
      </c>
      <c r="G425" s="56" t="s">
        <v>1103</v>
      </c>
      <c r="H425" s="14"/>
      <c r="I425" s="128">
        <v>43843</v>
      </c>
      <c r="J425" s="16">
        <v>1281.25</v>
      </c>
      <c r="K425" s="15">
        <f t="shared" si="54"/>
        <v>128.125</v>
      </c>
      <c r="L425" s="15">
        <f t="shared" si="40"/>
        <v>1153.125</v>
      </c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>
        <v>230.63</v>
      </c>
      <c r="AM425" s="15">
        <f t="shared" si="53"/>
        <v>230.63</v>
      </c>
      <c r="AN425" s="15">
        <f t="shared" si="41"/>
        <v>1050.6199999999999</v>
      </c>
      <c r="AO425" s="57"/>
      <c r="AP425" s="59"/>
      <c r="AR425" s="61"/>
    </row>
    <row r="426" spans="1:44" s="60" customFormat="1" ht="50.1" customHeight="1">
      <c r="A426" s="125" t="s">
        <v>2281</v>
      </c>
      <c r="B426" s="56" t="s">
        <v>2293</v>
      </c>
      <c r="C426" s="56" t="s">
        <v>2062</v>
      </c>
      <c r="D426" s="14" t="s">
        <v>2294</v>
      </c>
      <c r="E426" s="14" t="s">
        <v>2295</v>
      </c>
      <c r="F426" s="14" t="s">
        <v>2296</v>
      </c>
      <c r="G426" s="56" t="s">
        <v>1103</v>
      </c>
      <c r="H426" s="14"/>
      <c r="I426" s="128">
        <v>43843</v>
      </c>
      <c r="J426" s="16">
        <v>1281.25</v>
      </c>
      <c r="K426" s="15">
        <f t="shared" si="54"/>
        <v>128.125</v>
      </c>
      <c r="L426" s="15">
        <f t="shared" si="40"/>
        <v>1153.125</v>
      </c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>
        <v>230.63</v>
      </c>
      <c r="AM426" s="15">
        <f t="shared" si="53"/>
        <v>230.63</v>
      </c>
      <c r="AN426" s="15">
        <f t="shared" si="41"/>
        <v>1050.6199999999999</v>
      </c>
      <c r="AO426" s="57"/>
      <c r="AP426" s="59"/>
      <c r="AR426" s="61"/>
    </row>
    <row r="427" spans="1:44" s="60" customFormat="1" ht="50.1" customHeight="1">
      <c r="A427" s="125" t="s">
        <v>2282</v>
      </c>
      <c r="B427" s="56" t="s">
        <v>2293</v>
      </c>
      <c r="C427" s="56" t="s">
        <v>2062</v>
      </c>
      <c r="D427" s="14" t="s">
        <v>2294</v>
      </c>
      <c r="E427" s="14" t="s">
        <v>2295</v>
      </c>
      <c r="F427" s="14" t="s">
        <v>2296</v>
      </c>
      <c r="G427" s="56" t="s">
        <v>1103</v>
      </c>
      <c r="H427" s="14"/>
      <c r="I427" s="128">
        <v>43843</v>
      </c>
      <c r="J427" s="16">
        <v>1281.25</v>
      </c>
      <c r="K427" s="15">
        <f t="shared" si="54"/>
        <v>128.125</v>
      </c>
      <c r="L427" s="15">
        <f t="shared" si="40"/>
        <v>1153.125</v>
      </c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>
        <v>230.63</v>
      </c>
      <c r="AM427" s="15">
        <f t="shared" si="53"/>
        <v>230.63</v>
      </c>
      <c r="AN427" s="15">
        <f t="shared" si="41"/>
        <v>1050.6199999999999</v>
      </c>
      <c r="AO427" s="57"/>
      <c r="AP427" s="59"/>
      <c r="AR427" s="61"/>
    </row>
    <row r="428" spans="1:44" s="60" customFormat="1" ht="50.1" customHeight="1">
      <c r="A428" s="125" t="s">
        <v>2283</v>
      </c>
      <c r="B428" s="56" t="s">
        <v>2293</v>
      </c>
      <c r="C428" s="56" t="s">
        <v>2062</v>
      </c>
      <c r="D428" s="14" t="s">
        <v>2294</v>
      </c>
      <c r="E428" s="14" t="s">
        <v>2295</v>
      </c>
      <c r="F428" s="14" t="s">
        <v>2296</v>
      </c>
      <c r="G428" s="56" t="s">
        <v>1103</v>
      </c>
      <c r="H428" s="14"/>
      <c r="I428" s="128">
        <v>43843</v>
      </c>
      <c r="J428" s="16">
        <v>1281.25</v>
      </c>
      <c r="K428" s="15">
        <f t="shared" si="54"/>
        <v>128.125</v>
      </c>
      <c r="L428" s="15">
        <f t="shared" si="40"/>
        <v>1153.125</v>
      </c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>
        <v>230.63</v>
      </c>
      <c r="AM428" s="15">
        <f t="shared" si="53"/>
        <v>230.63</v>
      </c>
      <c r="AN428" s="15">
        <f t="shared" si="41"/>
        <v>1050.6199999999999</v>
      </c>
      <c r="AO428" s="57"/>
      <c r="AP428" s="59"/>
      <c r="AR428" s="61"/>
    </row>
    <row r="429" spans="1:44" s="60" customFormat="1" ht="50.1" customHeight="1">
      <c r="A429" s="125" t="s">
        <v>2284</v>
      </c>
      <c r="B429" s="56" t="s">
        <v>2293</v>
      </c>
      <c r="C429" s="56" t="s">
        <v>2062</v>
      </c>
      <c r="D429" s="14" t="s">
        <v>2294</v>
      </c>
      <c r="E429" s="14" t="s">
        <v>2295</v>
      </c>
      <c r="F429" s="14" t="s">
        <v>2296</v>
      </c>
      <c r="G429" s="56" t="s">
        <v>1103</v>
      </c>
      <c r="H429" s="14"/>
      <c r="I429" s="128">
        <v>43843</v>
      </c>
      <c r="J429" s="16">
        <v>1281.25</v>
      </c>
      <c r="K429" s="15">
        <f t="shared" si="54"/>
        <v>128.125</v>
      </c>
      <c r="L429" s="15">
        <f t="shared" si="40"/>
        <v>1153.125</v>
      </c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>
        <v>230.63</v>
      </c>
      <c r="AM429" s="15">
        <f t="shared" si="53"/>
        <v>230.63</v>
      </c>
      <c r="AN429" s="15">
        <f t="shared" si="41"/>
        <v>1050.6199999999999</v>
      </c>
      <c r="AO429" s="57"/>
      <c r="AP429" s="59"/>
      <c r="AR429" s="61"/>
    </row>
    <row r="430" spans="1:44" s="60" customFormat="1" ht="50.1" customHeight="1">
      <c r="A430" s="125" t="s">
        <v>2285</v>
      </c>
      <c r="B430" s="56" t="s">
        <v>2293</v>
      </c>
      <c r="C430" s="56" t="s">
        <v>2062</v>
      </c>
      <c r="D430" s="14" t="s">
        <v>2294</v>
      </c>
      <c r="E430" s="14" t="s">
        <v>2295</v>
      </c>
      <c r="F430" s="14" t="s">
        <v>2296</v>
      </c>
      <c r="G430" s="56" t="s">
        <v>1103</v>
      </c>
      <c r="H430" s="14"/>
      <c r="I430" s="128">
        <v>43843</v>
      </c>
      <c r="J430" s="16">
        <v>1281.25</v>
      </c>
      <c r="K430" s="15">
        <f t="shared" si="54"/>
        <v>128.125</v>
      </c>
      <c r="L430" s="15">
        <f t="shared" si="40"/>
        <v>1153.125</v>
      </c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>
        <v>230.63</v>
      </c>
      <c r="AM430" s="15">
        <f t="shared" si="53"/>
        <v>230.63</v>
      </c>
      <c r="AN430" s="15">
        <f t="shared" si="41"/>
        <v>1050.6199999999999</v>
      </c>
      <c r="AO430" s="57"/>
      <c r="AP430" s="59"/>
      <c r="AR430" s="61"/>
    </row>
    <row r="431" spans="1:44" s="60" customFormat="1" ht="50.1" customHeight="1">
      <c r="A431" s="125" t="s">
        <v>2286</v>
      </c>
      <c r="B431" s="56" t="s">
        <v>2293</v>
      </c>
      <c r="C431" s="56" t="s">
        <v>2062</v>
      </c>
      <c r="D431" s="14" t="s">
        <v>2294</v>
      </c>
      <c r="E431" s="14" t="s">
        <v>2295</v>
      </c>
      <c r="F431" s="14" t="s">
        <v>2296</v>
      </c>
      <c r="G431" s="56" t="s">
        <v>1103</v>
      </c>
      <c r="H431" s="14"/>
      <c r="I431" s="128">
        <v>43843</v>
      </c>
      <c r="J431" s="16">
        <v>1281.25</v>
      </c>
      <c r="K431" s="15">
        <f t="shared" si="54"/>
        <v>128.125</v>
      </c>
      <c r="L431" s="15">
        <f t="shared" si="40"/>
        <v>1153.125</v>
      </c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>
        <v>230.63</v>
      </c>
      <c r="AM431" s="15">
        <f t="shared" si="53"/>
        <v>230.63</v>
      </c>
      <c r="AN431" s="15">
        <f t="shared" si="41"/>
        <v>1050.6199999999999</v>
      </c>
      <c r="AO431" s="57"/>
      <c r="AP431" s="59"/>
      <c r="AR431" s="61"/>
    </row>
    <row r="432" spans="1:44" s="60" customFormat="1" ht="50.1" customHeight="1">
      <c r="A432" s="125" t="s">
        <v>2287</v>
      </c>
      <c r="B432" s="56" t="s">
        <v>2293</v>
      </c>
      <c r="C432" s="56" t="s">
        <v>2062</v>
      </c>
      <c r="D432" s="14" t="s">
        <v>2294</v>
      </c>
      <c r="E432" s="14" t="s">
        <v>2295</v>
      </c>
      <c r="F432" s="14" t="s">
        <v>2296</v>
      </c>
      <c r="G432" s="56" t="s">
        <v>1103</v>
      </c>
      <c r="H432" s="14"/>
      <c r="I432" s="128">
        <v>43843</v>
      </c>
      <c r="J432" s="16">
        <v>1281.25</v>
      </c>
      <c r="K432" s="15">
        <f t="shared" si="54"/>
        <v>128.125</v>
      </c>
      <c r="L432" s="15">
        <f t="shared" si="40"/>
        <v>1153.125</v>
      </c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>
        <v>230.63</v>
      </c>
      <c r="AM432" s="15">
        <f t="shared" si="53"/>
        <v>230.63</v>
      </c>
      <c r="AN432" s="15">
        <f t="shared" si="41"/>
        <v>1050.6199999999999</v>
      </c>
      <c r="AO432" s="57"/>
      <c r="AP432" s="59"/>
      <c r="AR432" s="61"/>
    </row>
    <row r="433" spans="1:44" s="60" customFormat="1" ht="50.1" customHeight="1">
      <c r="A433" s="125" t="s">
        <v>2288</v>
      </c>
      <c r="B433" s="56" t="s">
        <v>2293</v>
      </c>
      <c r="C433" s="56" t="s">
        <v>2062</v>
      </c>
      <c r="D433" s="14" t="s">
        <v>2294</v>
      </c>
      <c r="E433" s="14" t="s">
        <v>2295</v>
      </c>
      <c r="F433" s="14" t="s">
        <v>2296</v>
      </c>
      <c r="G433" s="56" t="s">
        <v>1103</v>
      </c>
      <c r="H433" s="14"/>
      <c r="I433" s="128">
        <v>43843</v>
      </c>
      <c r="J433" s="16">
        <v>1281.25</v>
      </c>
      <c r="K433" s="15">
        <f t="shared" si="54"/>
        <v>128.125</v>
      </c>
      <c r="L433" s="15">
        <f t="shared" si="40"/>
        <v>1153.125</v>
      </c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>
        <v>230.63</v>
      </c>
      <c r="AM433" s="15">
        <f t="shared" si="53"/>
        <v>230.63</v>
      </c>
      <c r="AN433" s="15">
        <f t="shared" si="41"/>
        <v>1050.6199999999999</v>
      </c>
      <c r="AO433" s="57"/>
      <c r="AP433" s="59"/>
      <c r="AR433" s="61"/>
    </row>
    <row r="434" spans="1:44" s="60" customFormat="1" ht="50.1" customHeight="1">
      <c r="A434" s="125" t="s">
        <v>2289</v>
      </c>
      <c r="B434" s="56" t="s">
        <v>2293</v>
      </c>
      <c r="C434" s="56" t="s">
        <v>2062</v>
      </c>
      <c r="D434" s="14" t="s">
        <v>2294</v>
      </c>
      <c r="E434" s="14" t="s">
        <v>2295</v>
      </c>
      <c r="F434" s="14" t="s">
        <v>2296</v>
      </c>
      <c r="G434" s="56" t="s">
        <v>1103</v>
      </c>
      <c r="H434" s="14"/>
      <c r="I434" s="128">
        <v>43843</v>
      </c>
      <c r="J434" s="16">
        <v>1281.25</v>
      </c>
      <c r="K434" s="15">
        <f t="shared" si="54"/>
        <v>128.125</v>
      </c>
      <c r="L434" s="15">
        <f t="shared" si="40"/>
        <v>1153.125</v>
      </c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>
        <v>230.63</v>
      </c>
      <c r="AM434" s="15">
        <f t="shared" si="53"/>
        <v>230.63</v>
      </c>
      <c r="AN434" s="15">
        <f t="shared" si="41"/>
        <v>1050.6199999999999</v>
      </c>
      <c r="AO434" s="57"/>
      <c r="AP434" s="59"/>
      <c r="AR434" s="61"/>
    </row>
    <row r="435" spans="1:44" s="60" customFormat="1" ht="50.1" customHeight="1">
      <c r="A435" s="125" t="s">
        <v>2290</v>
      </c>
      <c r="B435" s="56" t="s">
        <v>2293</v>
      </c>
      <c r="C435" s="56" t="s">
        <v>2062</v>
      </c>
      <c r="D435" s="14" t="s">
        <v>2294</v>
      </c>
      <c r="E435" s="14" t="s">
        <v>2295</v>
      </c>
      <c r="F435" s="14" t="s">
        <v>2296</v>
      </c>
      <c r="G435" s="56" t="s">
        <v>1103</v>
      </c>
      <c r="H435" s="14"/>
      <c r="I435" s="128">
        <v>43843</v>
      </c>
      <c r="J435" s="16">
        <v>1281.25</v>
      </c>
      <c r="K435" s="15">
        <f t="shared" si="54"/>
        <v>128.125</v>
      </c>
      <c r="L435" s="15">
        <f t="shared" si="40"/>
        <v>1153.125</v>
      </c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>
        <v>230.63</v>
      </c>
      <c r="AM435" s="15">
        <f t="shared" si="53"/>
        <v>230.63</v>
      </c>
      <c r="AN435" s="15">
        <f t="shared" si="41"/>
        <v>1050.6199999999999</v>
      </c>
      <c r="AO435" s="57"/>
      <c r="AP435" s="59"/>
      <c r="AR435" s="61"/>
    </row>
    <row r="436" spans="1:44" s="60" customFormat="1" ht="50.1" customHeight="1">
      <c r="A436" s="125" t="s">
        <v>2291</v>
      </c>
      <c r="B436" s="56" t="s">
        <v>2293</v>
      </c>
      <c r="C436" s="56" t="s">
        <v>2062</v>
      </c>
      <c r="D436" s="14" t="s">
        <v>2294</v>
      </c>
      <c r="E436" s="14" t="s">
        <v>2295</v>
      </c>
      <c r="F436" s="14" t="s">
        <v>2296</v>
      </c>
      <c r="G436" s="56" t="s">
        <v>1103</v>
      </c>
      <c r="H436" s="14"/>
      <c r="I436" s="128">
        <v>43843</v>
      </c>
      <c r="J436" s="16">
        <v>1281.25</v>
      </c>
      <c r="K436" s="15">
        <f t="shared" si="54"/>
        <v>128.125</v>
      </c>
      <c r="L436" s="15">
        <f t="shared" si="40"/>
        <v>1153.125</v>
      </c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>
        <v>230.63</v>
      </c>
      <c r="AM436" s="15">
        <f t="shared" si="53"/>
        <v>230.63</v>
      </c>
      <c r="AN436" s="15">
        <f t="shared" si="41"/>
        <v>1050.6199999999999</v>
      </c>
      <c r="AO436" s="57"/>
      <c r="AP436" s="59"/>
      <c r="AR436" s="61"/>
    </row>
    <row r="437" spans="1:44" s="60" customFormat="1" ht="50.1" customHeight="1">
      <c r="A437" s="125" t="s">
        <v>2292</v>
      </c>
      <c r="B437" s="56" t="s">
        <v>2293</v>
      </c>
      <c r="C437" s="56" t="s">
        <v>2062</v>
      </c>
      <c r="D437" s="14" t="s">
        <v>2294</v>
      </c>
      <c r="E437" s="14" t="s">
        <v>2295</v>
      </c>
      <c r="F437" s="14" t="s">
        <v>2296</v>
      </c>
      <c r="G437" s="56" t="s">
        <v>1103</v>
      </c>
      <c r="H437" s="14"/>
      <c r="I437" s="128">
        <v>43843</v>
      </c>
      <c r="J437" s="16">
        <v>1281.25</v>
      </c>
      <c r="K437" s="15">
        <f t="shared" si="54"/>
        <v>128.125</v>
      </c>
      <c r="L437" s="15">
        <f t="shared" si="40"/>
        <v>1153.125</v>
      </c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>
        <v>230.63</v>
      </c>
      <c r="AM437" s="15">
        <f t="shared" si="53"/>
        <v>230.63</v>
      </c>
      <c r="AN437" s="15">
        <f t="shared" si="41"/>
        <v>1050.6199999999999</v>
      </c>
      <c r="AO437" s="57"/>
      <c r="AP437" s="59"/>
      <c r="AR437" s="61"/>
    </row>
    <row r="438" spans="1:44" s="5" customFormat="1" ht="50.1" customHeight="1">
      <c r="A438" s="125" t="s">
        <v>2342</v>
      </c>
      <c r="B438" s="56" t="s">
        <v>2343</v>
      </c>
      <c r="C438" s="56" t="s">
        <v>2344</v>
      </c>
      <c r="D438" s="14" t="s">
        <v>496</v>
      </c>
      <c r="E438" s="14" t="s">
        <v>430</v>
      </c>
      <c r="F438" s="14" t="s">
        <v>406</v>
      </c>
      <c r="G438" s="56" t="s">
        <v>1103</v>
      </c>
      <c r="H438" s="14"/>
      <c r="I438" s="128">
        <v>44196</v>
      </c>
      <c r="J438" s="16">
        <v>5221.5600000000004</v>
      </c>
      <c r="K438" s="15">
        <f t="shared" si="54"/>
        <v>522.15600000000006</v>
      </c>
      <c r="L438" s="15">
        <f t="shared" si="40"/>
        <v>4699.4040000000005</v>
      </c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>
        <f t="shared" si="53"/>
        <v>0</v>
      </c>
      <c r="AN438" s="15">
        <f t="shared" si="41"/>
        <v>5221.5600000000004</v>
      </c>
      <c r="AO438" s="14"/>
      <c r="AP438" s="53"/>
      <c r="AR438" s="44"/>
    </row>
    <row r="439" spans="1:44" s="5" customFormat="1" ht="69.75" customHeight="1">
      <c r="A439" s="125" t="s">
        <v>2299</v>
      </c>
      <c r="B439" s="56" t="s">
        <v>2064</v>
      </c>
      <c r="C439" s="56" t="s">
        <v>997</v>
      </c>
      <c r="D439" s="14" t="s">
        <v>2297</v>
      </c>
      <c r="E439" s="14" t="s">
        <v>2295</v>
      </c>
      <c r="F439" s="14" t="s">
        <v>2298</v>
      </c>
      <c r="G439" s="56" t="s">
        <v>1103</v>
      </c>
      <c r="H439" s="14"/>
      <c r="I439" s="128">
        <v>43990</v>
      </c>
      <c r="J439" s="16">
        <v>15694.68</v>
      </c>
      <c r="K439" s="15">
        <f t="shared" si="39"/>
        <v>1569.4680000000001</v>
      </c>
      <c r="L439" s="15">
        <f t="shared" si="40"/>
        <v>14125.212</v>
      </c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>
        <v>1647.94</v>
      </c>
      <c r="AM439" s="15">
        <f t="shared" si="53"/>
        <v>1647.94</v>
      </c>
      <c r="AN439" s="15">
        <f t="shared" si="41"/>
        <v>14046.74</v>
      </c>
      <c r="AO439" s="14"/>
      <c r="AP439" s="53"/>
      <c r="AR439" s="52"/>
    </row>
    <row r="440" spans="1:44" s="5" customFormat="1" ht="50.1" customHeight="1">
      <c r="A440" s="125" t="s">
        <v>2304</v>
      </c>
      <c r="B440" s="56" t="s">
        <v>2300</v>
      </c>
      <c r="C440" s="56" t="s">
        <v>1186</v>
      </c>
      <c r="D440" s="14" t="s">
        <v>96</v>
      </c>
      <c r="E440" s="14" t="s">
        <v>2301</v>
      </c>
      <c r="F440" s="14" t="s">
        <v>2302</v>
      </c>
      <c r="G440" s="56" t="s">
        <v>1103</v>
      </c>
      <c r="H440" s="14" t="s">
        <v>2303</v>
      </c>
      <c r="I440" s="128">
        <v>44001</v>
      </c>
      <c r="J440" s="16">
        <v>4800</v>
      </c>
      <c r="K440" s="15">
        <f t="shared" si="39"/>
        <v>480</v>
      </c>
      <c r="L440" s="15">
        <f t="shared" si="40"/>
        <v>4320</v>
      </c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>
        <v>432</v>
      </c>
      <c r="AM440" s="15">
        <f t="shared" si="53"/>
        <v>432</v>
      </c>
      <c r="AN440" s="15">
        <f t="shared" si="41"/>
        <v>4368</v>
      </c>
      <c r="AO440" s="14"/>
      <c r="AP440" s="53"/>
      <c r="AR440" s="52"/>
    </row>
    <row r="441" spans="1:44" s="5" customFormat="1" ht="50.1" customHeight="1">
      <c r="A441" s="125" t="s">
        <v>2353</v>
      </c>
      <c r="B441" s="56" t="s">
        <v>2300</v>
      </c>
      <c r="C441" s="56" t="s">
        <v>2346</v>
      </c>
      <c r="D441" s="14" t="s">
        <v>96</v>
      </c>
      <c r="E441" s="14" t="s">
        <v>2354</v>
      </c>
      <c r="F441" s="14" t="s">
        <v>2355</v>
      </c>
      <c r="G441" s="56" t="s">
        <v>1103</v>
      </c>
      <c r="H441" s="14"/>
      <c r="I441" s="128">
        <v>44271</v>
      </c>
      <c r="J441" s="16">
        <v>4787.5200000000004</v>
      </c>
      <c r="K441" s="15">
        <f t="shared" si="39"/>
        <v>478.75200000000007</v>
      </c>
      <c r="L441" s="15">
        <f t="shared" si="40"/>
        <v>4308.768</v>
      </c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>
        <v>0</v>
      </c>
      <c r="AL441" s="15">
        <v>0</v>
      </c>
      <c r="AM441" s="15">
        <f t="shared" si="53"/>
        <v>0</v>
      </c>
      <c r="AN441" s="15">
        <f t="shared" si="41"/>
        <v>4787.5200000000004</v>
      </c>
      <c r="AO441" s="14"/>
      <c r="AP441" s="53"/>
      <c r="AR441" s="52"/>
    </row>
    <row r="442" spans="1:44" s="5" customFormat="1" ht="50.1" customHeight="1">
      <c r="A442" s="125" t="s">
        <v>158</v>
      </c>
      <c r="B442" s="14" t="s">
        <v>156</v>
      </c>
      <c r="C442" s="14" t="s">
        <v>109</v>
      </c>
      <c r="D442" s="14" t="s">
        <v>84</v>
      </c>
      <c r="E442" s="14" t="s">
        <v>159</v>
      </c>
      <c r="F442" s="14" t="s">
        <v>157</v>
      </c>
      <c r="G442" s="56" t="s">
        <v>1103</v>
      </c>
      <c r="H442" s="14" t="s">
        <v>32</v>
      </c>
      <c r="I442" s="127">
        <v>39569</v>
      </c>
      <c r="J442" s="15">
        <v>2769.63</v>
      </c>
      <c r="K442" s="15">
        <f t="shared" si="39"/>
        <v>276.96300000000002</v>
      </c>
      <c r="L442" s="15">
        <f t="shared" si="40"/>
        <v>2492.6669999999999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5">
        <v>0</v>
      </c>
      <c r="T442" s="15">
        <v>0</v>
      </c>
      <c r="U442" s="15">
        <v>0</v>
      </c>
      <c r="V442" s="16">
        <v>0</v>
      </c>
      <c r="W442" s="15">
        <v>339.28</v>
      </c>
      <c r="X442" s="15">
        <v>498.53</v>
      </c>
      <c r="Y442" s="15">
        <v>498.53</v>
      </c>
      <c r="Z442" s="15">
        <v>498.53</v>
      </c>
      <c r="AA442" s="15">
        <v>498.53</v>
      </c>
      <c r="AB442" s="15">
        <v>0</v>
      </c>
      <c r="AC442" s="15">
        <v>159.27000000000001</v>
      </c>
      <c r="AD442" s="15">
        <v>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/>
      <c r="AK442" s="15">
        <v>0</v>
      </c>
      <c r="AL442" s="15"/>
      <c r="AM442" s="15">
        <f t="shared" si="52"/>
        <v>2492.6699999999996</v>
      </c>
      <c r="AN442" s="15">
        <f t="shared" si="41"/>
        <v>276.96000000000049</v>
      </c>
      <c r="AO442" s="14" t="s">
        <v>267</v>
      </c>
      <c r="AP442" s="53" t="s">
        <v>206</v>
      </c>
      <c r="AR442" s="44">
        <f t="shared" ref="AR442:AR523" si="55">L442-AM442</f>
        <v>-2.9999999997016857E-3</v>
      </c>
    </row>
    <row r="443" spans="1:44" s="60" customFormat="1" ht="50.1" customHeight="1">
      <c r="A443" s="137" t="s">
        <v>160</v>
      </c>
      <c r="B443" s="14" t="s">
        <v>161</v>
      </c>
      <c r="C443" s="14" t="s">
        <v>139</v>
      </c>
      <c r="D443" s="14" t="s">
        <v>162</v>
      </c>
      <c r="E443" s="14" t="s">
        <v>166</v>
      </c>
      <c r="F443" s="14" t="s">
        <v>164</v>
      </c>
      <c r="G443" s="56" t="s">
        <v>1103</v>
      </c>
      <c r="H443" s="14" t="s">
        <v>32</v>
      </c>
      <c r="I443" s="127">
        <v>39722</v>
      </c>
      <c r="J443" s="15">
        <v>1625</v>
      </c>
      <c r="K443" s="15">
        <f t="shared" si="39"/>
        <v>162.5</v>
      </c>
      <c r="L443" s="15">
        <f t="shared" si="40"/>
        <v>1462.5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5">
        <v>0</v>
      </c>
      <c r="T443" s="15">
        <v>0</v>
      </c>
      <c r="U443" s="15">
        <v>0</v>
      </c>
      <c r="V443" s="16">
        <v>0</v>
      </c>
      <c r="W443" s="15">
        <v>99.13</v>
      </c>
      <c r="X443" s="15">
        <v>292.5</v>
      </c>
      <c r="Y443" s="15">
        <v>292.5</v>
      </c>
      <c r="Z443" s="15">
        <v>292.5</v>
      </c>
      <c r="AA443" s="15">
        <v>292.5</v>
      </c>
      <c r="AB443" s="15">
        <v>0</v>
      </c>
      <c r="AC443" s="15">
        <v>193.37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>
        <v>0</v>
      </c>
      <c r="AL443" s="15"/>
      <c r="AM443" s="15">
        <f t="shared" si="52"/>
        <v>1462.5</v>
      </c>
      <c r="AN443" s="15">
        <f t="shared" si="41"/>
        <v>162.5</v>
      </c>
      <c r="AO443" s="57" t="s">
        <v>1593</v>
      </c>
      <c r="AP443" s="59" t="s">
        <v>1285</v>
      </c>
      <c r="AR443" s="61">
        <f t="shared" si="55"/>
        <v>0</v>
      </c>
    </row>
    <row r="444" spans="1:44" s="60" customFormat="1" ht="50.1" customHeight="1">
      <c r="A444" s="137" t="s">
        <v>165</v>
      </c>
      <c r="B444" s="14" t="s">
        <v>161</v>
      </c>
      <c r="C444" s="14" t="s">
        <v>139</v>
      </c>
      <c r="D444" s="14" t="s">
        <v>162</v>
      </c>
      <c r="E444" s="14" t="s">
        <v>163</v>
      </c>
      <c r="F444" s="14" t="s">
        <v>164</v>
      </c>
      <c r="G444" s="56" t="s">
        <v>1103</v>
      </c>
      <c r="H444" s="14" t="s">
        <v>32</v>
      </c>
      <c r="I444" s="127">
        <v>39722</v>
      </c>
      <c r="J444" s="15">
        <v>1625</v>
      </c>
      <c r="K444" s="15">
        <f t="shared" si="39"/>
        <v>162.5</v>
      </c>
      <c r="L444" s="15">
        <f t="shared" si="40"/>
        <v>1462.5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5">
        <v>0</v>
      </c>
      <c r="T444" s="15">
        <v>0</v>
      </c>
      <c r="U444" s="15">
        <v>0</v>
      </c>
      <c r="V444" s="16">
        <v>0</v>
      </c>
      <c r="W444" s="15">
        <v>99.13</v>
      </c>
      <c r="X444" s="15">
        <v>292.5</v>
      </c>
      <c r="Y444" s="15">
        <v>292.5</v>
      </c>
      <c r="Z444" s="15">
        <v>292.5</v>
      </c>
      <c r="AA444" s="15">
        <v>292.5</v>
      </c>
      <c r="AB444" s="15">
        <v>0</v>
      </c>
      <c r="AC444" s="15">
        <v>193.37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>
        <v>0</v>
      </c>
      <c r="AL444" s="15"/>
      <c r="AM444" s="15">
        <f t="shared" si="52"/>
        <v>1462.5</v>
      </c>
      <c r="AN444" s="15">
        <f t="shared" si="41"/>
        <v>162.5</v>
      </c>
      <c r="AO444" s="57" t="s">
        <v>1738</v>
      </c>
      <c r="AP444" s="59" t="s">
        <v>1107</v>
      </c>
      <c r="AR444" s="61">
        <f t="shared" si="55"/>
        <v>0</v>
      </c>
    </row>
    <row r="445" spans="1:44" s="60" customFormat="1" ht="50.1" customHeight="1">
      <c r="A445" s="137" t="s">
        <v>168</v>
      </c>
      <c r="B445" s="14" t="s">
        <v>1846</v>
      </c>
      <c r="C445" s="14" t="s">
        <v>139</v>
      </c>
      <c r="D445" s="14" t="s">
        <v>162</v>
      </c>
      <c r="E445" s="14" t="s">
        <v>169</v>
      </c>
      <c r="F445" s="14" t="s">
        <v>167</v>
      </c>
      <c r="G445" s="56" t="s">
        <v>1103</v>
      </c>
      <c r="H445" s="14" t="s">
        <v>32</v>
      </c>
      <c r="I445" s="127">
        <v>39722</v>
      </c>
      <c r="J445" s="15">
        <v>1625</v>
      </c>
      <c r="K445" s="15">
        <f t="shared" si="39"/>
        <v>162.5</v>
      </c>
      <c r="L445" s="15">
        <f t="shared" si="40"/>
        <v>1462.5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5">
        <v>0</v>
      </c>
      <c r="T445" s="15">
        <v>0</v>
      </c>
      <c r="U445" s="15">
        <v>0</v>
      </c>
      <c r="V445" s="16">
        <v>0</v>
      </c>
      <c r="W445" s="15">
        <v>0</v>
      </c>
      <c r="X445" s="15">
        <v>292.5</v>
      </c>
      <c r="Y445" s="15">
        <v>292.5</v>
      </c>
      <c r="Z445" s="15">
        <v>292.5</v>
      </c>
      <c r="AA445" s="15">
        <v>292.5</v>
      </c>
      <c r="AB445" s="15">
        <v>0</v>
      </c>
      <c r="AC445" s="15">
        <v>292.5</v>
      </c>
      <c r="AD445" s="15">
        <v>0</v>
      </c>
      <c r="AE445" s="15">
        <v>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>
        <v>0</v>
      </c>
      <c r="AL445" s="15"/>
      <c r="AM445" s="15">
        <f t="shared" si="52"/>
        <v>1462.5</v>
      </c>
      <c r="AN445" s="15">
        <f t="shared" si="41"/>
        <v>162.5</v>
      </c>
      <c r="AO445" s="57" t="s">
        <v>1741</v>
      </c>
      <c r="AP445" s="59" t="s">
        <v>1518</v>
      </c>
      <c r="AR445" s="61">
        <f t="shared" si="55"/>
        <v>0</v>
      </c>
    </row>
    <row r="446" spans="1:44" s="60" customFormat="1" ht="50.1" customHeight="1">
      <c r="A446" s="125" t="s">
        <v>967</v>
      </c>
      <c r="B446" s="14" t="s">
        <v>1670</v>
      </c>
      <c r="C446" s="14" t="s">
        <v>968</v>
      </c>
      <c r="D446" s="14" t="s">
        <v>969</v>
      </c>
      <c r="E446" s="14" t="s">
        <v>970</v>
      </c>
      <c r="F446" s="14" t="s">
        <v>971</v>
      </c>
      <c r="G446" s="56" t="s">
        <v>1103</v>
      </c>
      <c r="H446" s="14" t="s">
        <v>25</v>
      </c>
      <c r="I446" s="127">
        <v>41518</v>
      </c>
      <c r="J446" s="15">
        <v>16655.36</v>
      </c>
      <c r="K446" s="15">
        <f t="shared" si="39"/>
        <v>1665.5360000000001</v>
      </c>
      <c r="L446" s="15">
        <f t="shared" si="40"/>
        <v>14989.824000000001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0</v>
      </c>
      <c r="U446" s="15">
        <v>0</v>
      </c>
      <c r="V446" s="16">
        <v>0</v>
      </c>
      <c r="W446" s="15">
        <v>0</v>
      </c>
      <c r="X446" s="15">
        <v>0</v>
      </c>
      <c r="Y446" s="15">
        <v>0</v>
      </c>
      <c r="Z446" s="15">
        <v>0</v>
      </c>
      <c r="AA446" s="15">
        <v>0</v>
      </c>
      <c r="AB446" s="15">
        <v>0</v>
      </c>
      <c r="AC446" s="15">
        <v>999.31</v>
      </c>
      <c r="AD446" s="15">
        <v>2997.96</v>
      </c>
      <c r="AE446" s="15">
        <v>2997.96</v>
      </c>
      <c r="AF446" s="15">
        <v>0</v>
      </c>
      <c r="AG446" s="15">
        <v>2997.96</v>
      </c>
      <c r="AH446" s="15">
        <v>0</v>
      </c>
      <c r="AI446" s="15">
        <v>2997.96</v>
      </c>
      <c r="AJ446" s="15">
        <v>1998.67</v>
      </c>
      <c r="AK446" s="15">
        <v>0</v>
      </c>
      <c r="AL446" s="15"/>
      <c r="AM446" s="15">
        <f t="shared" si="52"/>
        <v>14989.819999999998</v>
      </c>
      <c r="AN446" s="15">
        <f t="shared" si="41"/>
        <v>1665.5400000000027</v>
      </c>
      <c r="AO446" s="57" t="s">
        <v>1585</v>
      </c>
      <c r="AP446" s="59" t="s">
        <v>1682</v>
      </c>
      <c r="AR446" s="61">
        <f t="shared" si="55"/>
        <v>4.0000000026338967E-3</v>
      </c>
    </row>
    <row r="447" spans="1:44" s="60" customFormat="1" ht="50.1" customHeight="1">
      <c r="A447" s="137" t="s">
        <v>972</v>
      </c>
      <c r="B447" s="14" t="s">
        <v>1670</v>
      </c>
      <c r="C447" s="14" t="s">
        <v>968</v>
      </c>
      <c r="D447" s="14" t="s">
        <v>969</v>
      </c>
      <c r="E447" s="14" t="s">
        <v>973</v>
      </c>
      <c r="F447" s="14" t="s">
        <v>971</v>
      </c>
      <c r="G447" s="56" t="s">
        <v>1103</v>
      </c>
      <c r="H447" s="14" t="s">
        <v>25</v>
      </c>
      <c r="I447" s="127">
        <v>41518</v>
      </c>
      <c r="J447" s="15">
        <v>16655.36</v>
      </c>
      <c r="K447" s="15">
        <f t="shared" si="39"/>
        <v>1665.5360000000001</v>
      </c>
      <c r="L447" s="15">
        <f t="shared" si="40"/>
        <v>14989.824000000001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5">
        <v>0</v>
      </c>
      <c r="T447" s="15">
        <v>0</v>
      </c>
      <c r="U447" s="15">
        <v>0</v>
      </c>
      <c r="V447" s="16">
        <v>0</v>
      </c>
      <c r="W447" s="15">
        <v>0</v>
      </c>
      <c r="X447" s="15">
        <v>0</v>
      </c>
      <c r="Y447" s="15">
        <v>0</v>
      </c>
      <c r="Z447" s="15">
        <v>0</v>
      </c>
      <c r="AA447" s="15">
        <v>0</v>
      </c>
      <c r="AB447" s="15">
        <v>0</v>
      </c>
      <c r="AC447" s="15">
        <v>999.31</v>
      </c>
      <c r="AD447" s="15">
        <v>2997.96</v>
      </c>
      <c r="AE447" s="15">
        <v>2997.96</v>
      </c>
      <c r="AF447" s="15">
        <v>0</v>
      </c>
      <c r="AG447" s="15">
        <v>2997.96</v>
      </c>
      <c r="AH447" s="15">
        <v>0</v>
      </c>
      <c r="AI447" s="15">
        <v>2997.96</v>
      </c>
      <c r="AJ447" s="15">
        <v>1998.67</v>
      </c>
      <c r="AK447" s="15">
        <v>0</v>
      </c>
      <c r="AL447" s="15"/>
      <c r="AM447" s="15">
        <f t="shared" si="52"/>
        <v>14989.819999999998</v>
      </c>
      <c r="AN447" s="15">
        <f t="shared" si="41"/>
        <v>1665.5400000000027</v>
      </c>
      <c r="AO447" s="57" t="s">
        <v>1764</v>
      </c>
      <c r="AP447" s="59" t="s">
        <v>1827</v>
      </c>
      <c r="AR447" s="61">
        <f t="shared" si="55"/>
        <v>4.0000000026338967E-3</v>
      </c>
    </row>
    <row r="448" spans="1:44" s="60" customFormat="1" ht="50.1" customHeight="1">
      <c r="A448" s="137" t="s">
        <v>974</v>
      </c>
      <c r="B448" s="14" t="s">
        <v>1670</v>
      </c>
      <c r="C448" s="14" t="s">
        <v>968</v>
      </c>
      <c r="D448" s="14" t="s">
        <v>969</v>
      </c>
      <c r="E448" s="14" t="s">
        <v>975</v>
      </c>
      <c r="F448" s="14" t="s">
        <v>971</v>
      </c>
      <c r="G448" s="56" t="s">
        <v>1103</v>
      </c>
      <c r="H448" s="14" t="s">
        <v>25</v>
      </c>
      <c r="I448" s="127">
        <v>41518</v>
      </c>
      <c r="J448" s="15">
        <v>16655.36</v>
      </c>
      <c r="K448" s="15">
        <f t="shared" si="39"/>
        <v>1665.5360000000001</v>
      </c>
      <c r="L448" s="15">
        <f t="shared" si="40"/>
        <v>14989.824000000001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15">
        <v>0</v>
      </c>
      <c r="U448" s="15">
        <v>0</v>
      </c>
      <c r="V448" s="16">
        <v>0</v>
      </c>
      <c r="W448" s="15">
        <v>0</v>
      </c>
      <c r="X448" s="15">
        <v>0</v>
      </c>
      <c r="Y448" s="15">
        <v>0</v>
      </c>
      <c r="Z448" s="15">
        <v>0</v>
      </c>
      <c r="AA448" s="15">
        <v>0</v>
      </c>
      <c r="AB448" s="15">
        <v>0</v>
      </c>
      <c r="AC448" s="15">
        <v>999.31</v>
      </c>
      <c r="AD448" s="15">
        <v>2997.96</v>
      </c>
      <c r="AE448" s="15">
        <v>2997.96</v>
      </c>
      <c r="AF448" s="15">
        <v>0</v>
      </c>
      <c r="AG448" s="15">
        <v>2997.96</v>
      </c>
      <c r="AH448" s="15">
        <v>0</v>
      </c>
      <c r="AI448" s="15">
        <v>2997.96</v>
      </c>
      <c r="AJ448" s="15">
        <v>1998.67</v>
      </c>
      <c r="AK448" s="15">
        <v>0</v>
      </c>
      <c r="AL448" s="15"/>
      <c r="AM448" s="15">
        <f t="shared" si="52"/>
        <v>14989.819999999998</v>
      </c>
      <c r="AN448" s="15">
        <f t="shared" si="41"/>
        <v>1665.5400000000027</v>
      </c>
      <c r="AO448" s="57" t="s">
        <v>1764</v>
      </c>
      <c r="AP448" s="59" t="s">
        <v>1827</v>
      </c>
      <c r="AR448" s="61">
        <f t="shared" si="55"/>
        <v>4.0000000026338967E-3</v>
      </c>
    </row>
    <row r="449" spans="1:44" s="60" customFormat="1" ht="50.1" customHeight="1">
      <c r="A449" s="137" t="s">
        <v>1821</v>
      </c>
      <c r="B449" s="14" t="s">
        <v>1114</v>
      </c>
      <c r="C449" s="152" t="s">
        <v>1115</v>
      </c>
      <c r="D449" s="14" t="s">
        <v>943</v>
      </c>
      <c r="E449" s="14" t="s">
        <v>1822</v>
      </c>
      <c r="F449" s="56" t="s">
        <v>1823</v>
      </c>
      <c r="G449" s="14" t="s">
        <v>1103</v>
      </c>
      <c r="H449" s="14" t="s">
        <v>32</v>
      </c>
      <c r="I449" s="138">
        <v>42887</v>
      </c>
      <c r="J449" s="15">
        <v>895</v>
      </c>
      <c r="K449" s="15">
        <f t="shared" si="39"/>
        <v>89.5</v>
      </c>
      <c r="L449" s="15">
        <f t="shared" si="40"/>
        <v>805.5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5">
        <v>0</v>
      </c>
      <c r="T449" s="15">
        <v>0</v>
      </c>
      <c r="U449" s="15">
        <v>0</v>
      </c>
      <c r="V449" s="15">
        <v>0</v>
      </c>
      <c r="W449" s="15">
        <v>0</v>
      </c>
      <c r="X449" s="15">
        <v>0</v>
      </c>
      <c r="Y449" s="15">
        <v>0</v>
      </c>
      <c r="Z449" s="15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94</v>
      </c>
      <c r="AJ449" s="15">
        <v>161.1</v>
      </c>
      <c r="AK449" s="15">
        <v>161.1</v>
      </c>
      <c r="AL449" s="15">
        <v>161.1</v>
      </c>
      <c r="AM449" s="15">
        <f>SUM(M449:AL449)</f>
        <v>577.29999999999995</v>
      </c>
      <c r="AN449" s="15">
        <f t="shared" si="41"/>
        <v>317.70000000000005</v>
      </c>
      <c r="AO449" s="57" t="s">
        <v>1913</v>
      </c>
      <c r="AP449" s="59" t="s">
        <v>1914</v>
      </c>
      <c r="AR449" s="61">
        <f t="shared" si="55"/>
        <v>228.20000000000005</v>
      </c>
    </row>
    <row r="450" spans="1:44" s="60" customFormat="1" ht="50.1" customHeight="1">
      <c r="A450" s="137" t="s">
        <v>1833</v>
      </c>
      <c r="B450" s="14" t="s">
        <v>1114</v>
      </c>
      <c r="C450" s="152" t="s">
        <v>1115</v>
      </c>
      <c r="D450" s="14" t="s">
        <v>943</v>
      </c>
      <c r="E450" s="14" t="s">
        <v>1834</v>
      </c>
      <c r="F450" s="56" t="s">
        <v>1823</v>
      </c>
      <c r="G450" s="14" t="s">
        <v>1103</v>
      </c>
      <c r="H450" s="14" t="s">
        <v>32</v>
      </c>
      <c r="I450" s="138">
        <v>42929</v>
      </c>
      <c r="J450" s="15">
        <v>895</v>
      </c>
      <c r="K450" s="15">
        <f t="shared" si="39"/>
        <v>89.5</v>
      </c>
      <c r="L450" s="15">
        <f t="shared" si="40"/>
        <v>805.5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5">
        <v>0</v>
      </c>
      <c r="T450" s="15">
        <v>0</v>
      </c>
      <c r="U450" s="15">
        <v>0</v>
      </c>
      <c r="V450" s="15">
        <v>0</v>
      </c>
      <c r="W450" s="15">
        <v>0</v>
      </c>
      <c r="X450" s="15">
        <v>0</v>
      </c>
      <c r="Y450" s="15">
        <v>0</v>
      </c>
      <c r="Z450" s="15">
        <v>0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80.55</v>
      </c>
      <c r="AJ450" s="15">
        <v>161.1</v>
      </c>
      <c r="AK450" s="15">
        <v>161.1</v>
      </c>
      <c r="AL450" s="15">
        <v>161.1</v>
      </c>
      <c r="AM450" s="15">
        <f>SUM(M450:AL450)</f>
        <v>563.85</v>
      </c>
      <c r="AN450" s="15">
        <f t="shared" si="41"/>
        <v>331.15</v>
      </c>
      <c r="AO450" s="57" t="s">
        <v>1539</v>
      </c>
      <c r="AP450" s="59" t="s">
        <v>1835</v>
      </c>
      <c r="AR450" s="61">
        <f t="shared" si="55"/>
        <v>241.64999999999998</v>
      </c>
    </row>
    <row r="451" spans="1:44" s="60" customFormat="1" ht="50.1" customHeight="1">
      <c r="A451" s="137" t="s">
        <v>365</v>
      </c>
      <c r="B451" s="14" t="s">
        <v>360</v>
      </c>
      <c r="C451" s="14" t="s">
        <v>362</v>
      </c>
      <c r="D451" s="14" t="s">
        <v>363</v>
      </c>
      <c r="E451" s="14" t="s">
        <v>366</v>
      </c>
      <c r="F451" s="14" t="s">
        <v>364</v>
      </c>
      <c r="G451" s="56" t="s">
        <v>1103</v>
      </c>
      <c r="H451" s="14" t="s">
        <v>33</v>
      </c>
      <c r="I451" s="127">
        <v>39326</v>
      </c>
      <c r="J451" s="15">
        <v>1442</v>
      </c>
      <c r="K451" s="15">
        <f t="shared" si="39"/>
        <v>144.20000000000002</v>
      </c>
      <c r="L451" s="15">
        <f t="shared" si="40"/>
        <v>1297.8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0</v>
      </c>
      <c r="U451" s="15">
        <v>0</v>
      </c>
      <c r="V451" s="16">
        <v>86.52</v>
      </c>
      <c r="W451" s="15">
        <v>259.56</v>
      </c>
      <c r="X451" s="15">
        <v>259.56</v>
      </c>
      <c r="Y451" s="15">
        <v>259.56</v>
      </c>
      <c r="Z451" s="15">
        <v>259.56</v>
      </c>
      <c r="AA451" s="15">
        <v>173.04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/>
      <c r="AM451" s="15">
        <f t="shared" si="52"/>
        <v>1297.8</v>
      </c>
      <c r="AN451" s="15">
        <f t="shared" si="41"/>
        <v>144.20000000000005</v>
      </c>
      <c r="AO451" s="57" t="s">
        <v>1585</v>
      </c>
      <c r="AP451" s="59" t="s">
        <v>1277</v>
      </c>
      <c r="AR451" s="61">
        <f t="shared" si="55"/>
        <v>0</v>
      </c>
    </row>
    <row r="452" spans="1:44" s="60" customFormat="1" ht="50.1" customHeight="1">
      <c r="A452" s="137" t="s">
        <v>367</v>
      </c>
      <c r="B452" s="14" t="s">
        <v>360</v>
      </c>
      <c r="C452" s="14" t="s">
        <v>362</v>
      </c>
      <c r="D452" s="14" t="s">
        <v>363</v>
      </c>
      <c r="E452" s="14" t="s">
        <v>368</v>
      </c>
      <c r="F452" s="14" t="s">
        <v>364</v>
      </c>
      <c r="G452" s="56" t="s">
        <v>1103</v>
      </c>
      <c r="H452" s="14" t="s">
        <v>33</v>
      </c>
      <c r="I452" s="127">
        <v>39326</v>
      </c>
      <c r="J452" s="15">
        <v>1442</v>
      </c>
      <c r="K452" s="15">
        <f t="shared" si="39"/>
        <v>144.20000000000002</v>
      </c>
      <c r="L452" s="15">
        <f t="shared" si="40"/>
        <v>1297.8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0</v>
      </c>
      <c r="U452" s="15">
        <v>0</v>
      </c>
      <c r="V452" s="16">
        <v>86.52</v>
      </c>
      <c r="W452" s="15">
        <v>259.56</v>
      </c>
      <c r="X452" s="15">
        <v>259.56</v>
      </c>
      <c r="Y452" s="15">
        <v>259.56</v>
      </c>
      <c r="Z452" s="15">
        <v>259.56</v>
      </c>
      <c r="AA452" s="15">
        <v>173.04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/>
      <c r="AM452" s="15">
        <f t="shared" si="52"/>
        <v>1297.8</v>
      </c>
      <c r="AN452" s="15">
        <f t="shared" si="41"/>
        <v>144.20000000000005</v>
      </c>
      <c r="AO452" s="57" t="s">
        <v>171</v>
      </c>
      <c r="AP452" s="59" t="s">
        <v>1285</v>
      </c>
      <c r="AR452" s="61">
        <f t="shared" si="55"/>
        <v>0</v>
      </c>
    </row>
    <row r="453" spans="1:44" s="60" customFormat="1" ht="50.1" customHeight="1">
      <c r="A453" s="137" t="s">
        <v>370</v>
      </c>
      <c r="B453" s="14" t="s">
        <v>360</v>
      </c>
      <c r="C453" s="56" t="s">
        <v>109</v>
      </c>
      <c r="D453" s="14" t="s">
        <v>96</v>
      </c>
      <c r="E453" s="14" t="s">
        <v>371</v>
      </c>
      <c r="F453" s="14" t="s">
        <v>369</v>
      </c>
      <c r="G453" s="56" t="s">
        <v>1103</v>
      </c>
      <c r="H453" s="14" t="s">
        <v>32</v>
      </c>
      <c r="I453" s="127">
        <v>39783</v>
      </c>
      <c r="J453" s="15">
        <v>620</v>
      </c>
      <c r="K453" s="15">
        <f t="shared" si="39"/>
        <v>62</v>
      </c>
      <c r="L453" s="15">
        <f t="shared" si="40"/>
        <v>558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5">
        <v>0</v>
      </c>
      <c r="T453" s="15">
        <v>0</v>
      </c>
      <c r="U453" s="15">
        <v>0</v>
      </c>
      <c r="V453" s="16">
        <v>0</v>
      </c>
      <c r="W453" s="15">
        <v>0</v>
      </c>
      <c r="X453" s="15">
        <v>111.6</v>
      </c>
      <c r="Y453" s="15">
        <v>111.6</v>
      </c>
      <c r="Z453" s="15">
        <v>111.6</v>
      </c>
      <c r="AA453" s="15">
        <v>111.6</v>
      </c>
      <c r="AB453" s="15">
        <v>0</v>
      </c>
      <c r="AC453" s="15">
        <v>111.6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>
        <v>0</v>
      </c>
      <c r="AL453" s="15"/>
      <c r="AM453" s="15">
        <f t="shared" si="52"/>
        <v>558</v>
      </c>
      <c r="AN453" s="15">
        <f t="shared" si="41"/>
        <v>62</v>
      </c>
      <c r="AO453" s="57" t="s">
        <v>1282</v>
      </c>
      <c r="AP453" s="59" t="s">
        <v>1107</v>
      </c>
      <c r="AR453" s="61">
        <f t="shared" si="55"/>
        <v>0</v>
      </c>
    </row>
    <row r="454" spans="1:44" s="60" customFormat="1" ht="50.1" customHeight="1">
      <c r="A454" s="137" t="s">
        <v>372</v>
      </c>
      <c r="B454" s="14" t="s">
        <v>360</v>
      </c>
      <c r="C454" s="56" t="s">
        <v>109</v>
      </c>
      <c r="D454" s="14" t="s">
        <v>96</v>
      </c>
      <c r="E454" s="14" t="s">
        <v>373</v>
      </c>
      <c r="F454" s="14" t="s">
        <v>369</v>
      </c>
      <c r="G454" s="56" t="s">
        <v>1103</v>
      </c>
      <c r="H454" s="14" t="s">
        <v>32</v>
      </c>
      <c r="I454" s="127">
        <v>39783</v>
      </c>
      <c r="J454" s="15">
        <v>620</v>
      </c>
      <c r="K454" s="15">
        <f t="shared" si="39"/>
        <v>62</v>
      </c>
      <c r="L454" s="15">
        <f t="shared" si="40"/>
        <v>558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5">
        <v>0</v>
      </c>
      <c r="T454" s="15">
        <v>0</v>
      </c>
      <c r="U454" s="15">
        <v>0</v>
      </c>
      <c r="V454" s="16">
        <v>0</v>
      </c>
      <c r="W454" s="15">
        <v>0</v>
      </c>
      <c r="X454" s="15">
        <v>111.6</v>
      </c>
      <c r="Y454" s="15">
        <v>111.6</v>
      </c>
      <c r="Z454" s="15">
        <v>111.6</v>
      </c>
      <c r="AA454" s="15">
        <v>111.6</v>
      </c>
      <c r="AB454" s="15">
        <v>0</v>
      </c>
      <c r="AC454" s="15">
        <v>111.6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/>
      <c r="AM454" s="15">
        <f t="shared" si="52"/>
        <v>558</v>
      </c>
      <c r="AN454" s="15">
        <f t="shared" si="41"/>
        <v>62</v>
      </c>
      <c r="AO454" s="57" t="s">
        <v>1275</v>
      </c>
      <c r="AP454" s="59" t="s">
        <v>175</v>
      </c>
      <c r="AR454" s="61">
        <f t="shared" si="55"/>
        <v>0</v>
      </c>
    </row>
    <row r="455" spans="1:44" s="60" customFormat="1" ht="50.1" customHeight="1">
      <c r="A455" s="137" t="s">
        <v>375</v>
      </c>
      <c r="B455" s="14" t="s">
        <v>360</v>
      </c>
      <c r="C455" s="56" t="s">
        <v>362</v>
      </c>
      <c r="D455" s="14" t="s">
        <v>363</v>
      </c>
      <c r="E455" s="14" t="s">
        <v>376</v>
      </c>
      <c r="F455" s="14" t="s">
        <v>374</v>
      </c>
      <c r="G455" s="56" t="s">
        <v>1103</v>
      </c>
      <c r="H455" s="14" t="s">
        <v>32</v>
      </c>
      <c r="I455" s="127">
        <v>40603</v>
      </c>
      <c r="J455" s="15">
        <v>1350</v>
      </c>
      <c r="K455" s="15">
        <f t="shared" si="39"/>
        <v>135</v>
      </c>
      <c r="L455" s="15">
        <f t="shared" si="40"/>
        <v>1215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5">
        <v>0</v>
      </c>
      <c r="T455" s="15">
        <v>0</v>
      </c>
      <c r="U455" s="15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182.25</v>
      </c>
      <c r="AA455" s="15">
        <v>243</v>
      </c>
      <c r="AB455" s="15">
        <v>0</v>
      </c>
      <c r="AC455" s="16">
        <v>243</v>
      </c>
      <c r="AD455" s="15">
        <v>243</v>
      </c>
      <c r="AE455" s="15">
        <v>243</v>
      </c>
      <c r="AF455" s="15">
        <v>0</v>
      </c>
      <c r="AG455" s="15">
        <v>60.75</v>
      </c>
      <c r="AH455" s="15">
        <v>0</v>
      </c>
      <c r="AI455" s="15">
        <v>0</v>
      </c>
      <c r="AJ455" s="15">
        <v>0</v>
      </c>
      <c r="AK455" s="15">
        <v>0</v>
      </c>
      <c r="AL455" s="15"/>
      <c r="AM455" s="15">
        <f t="shared" si="52"/>
        <v>1215</v>
      </c>
      <c r="AN455" s="15">
        <f t="shared" si="41"/>
        <v>135</v>
      </c>
      <c r="AO455" s="57" t="s">
        <v>1754</v>
      </c>
      <c r="AP455" s="59" t="s">
        <v>1322</v>
      </c>
      <c r="AR455" s="61">
        <f t="shared" si="55"/>
        <v>0</v>
      </c>
    </row>
    <row r="456" spans="1:44" s="60" customFormat="1" ht="50.1" customHeight="1">
      <c r="A456" s="137" t="s">
        <v>378</v>
      </c>
      <c r="B456" s="14" t="s">
        <v>360</v>
      </c>
      <c r="C456" s="56" t="s">
        <v>362</v>
      </c>
      <c r="D456" s="14" t="s">
        <v>363</v>
      </c>
      <c r="E456" s="14" t="s">
        <v>379</v>
      </c>
      <c r="F456" s="14" t="s">
        <v>377</v>
      </c>
      <c r="G456" s="56" t="s">
        <v>1103</v>
      </c>
      <c r="H456" s="56" t="s">
        <v>18</v>
      </c>
      <c r="I456" s="127">
        <v>40878</v>
      </c>
      <c r="J456" s="15">
        <v>1345</v>
      </c>
      <c r="K456" s="15">
        <f t="shared" si="39"/>
        <v>134.5</v>
      </c>
      <c r="L456" s="15">
        <f t="shared" si="40"/>
        <v>1210.5</v>
      </c>
      <c r="M456" s="15">
        <v>0</v>
      </c>
      <c r="N456" s="15">
        <f>M456*10%</f>
        <v>0</v>
      </c>
      <c r="O456" s="15">
        <v>0</v>
      </c>
      <c r="P456" s="15">
        <v>0</v>
      </c>
      <c r="Q456" s="15">
        <v>0</v>
      </c>
      <c r="R456" s="15">
        <v>0</v>
      </c>
      <c r="S456" s="15">
        <v>0</v>
      </c>
      <c r="T456" s="15">
        <v>0</v>
      </c>
      <c r="U456" s="15">
        <v>0</v>
      </c>
      <c r="V456" s="16">
        <v>0</v>
      </c>
      <c r="W456" s="15">
        <v>0</v>
      </c>
      <c r="X456" s="15">
        <v>0</v>
      </c>
      <c r="Y456" s="15">
        <v>0</v>
      </c>
      <c r="Z456" s="15">
        <v>0</v>
      </c>
      <c r="AA456" s="15">
        <v>242.1</v>
      </c>
      <c r="AB456" s="15">
        <v>0</v>
      </c>
      <c r="AC456" s="15">
        <v>242.1</v>
      </c>
      <c r="AD456" s="15">
        <v>242.1</v>
      </c>
      <c r="AE456" s="15">
        <v>242.1</v>
      </c>
      <c r="AF456" s="15">
        <v>0</v>
      </c>
      <c r="AG456" s="15">
        <v>242.1</v>
      </c>
      <c r="AH456" s="15">
        <v>0</v>
      </c>
      <c r="AI456" s="15">
        <v>0</v>
      </c>
      <c r="AJ456" s="15">
        <v>0</v>
      </c>
      <c r="AK456" s="15">
        <v>0</v>
      </c>
      <c r="AL456" s="15"/>
      <c r="AM456" s="15">
        <f t="shared" si="52"/>
        <v>1210.5</v>
      </c>
      <c r="AN456" s="15">
        <f t="shared" si="41"/>
        <v>134.5</v>
      </c>
      <c r="AO456" s="57" t="s">
        <v>344</v>
      </c>
      <c r="AP456" s="59" t="s">
        <v>189</v>
      </c>
      <c r="AR456" s="61">
        <f t="shared" si="55"/>
        <v>0</v>
      </c>
    </row>
    <row r="457" spans="1:44" s="60" customFormat="1" ht="50.1" customHeight="1">
      <c r="A457" s="137" t="s">
        <v>380</v>
      </c>
      <c r="B457" s="14" t="s">
        <v>360</v>
      </c>
      <c r="C457" s="56" t="s">
        <v>362</v>
      </c>
      <c r="D457" s="14" t="s">
        <v>363</v>
      </c>
      <c r="E457" s="14" t="s">
        <v>381</v>
      </c>
      <c r="F457" s="14" t="s">
        <v>377</v>
      </c>
      <c r="G457" s="56" t="s">
        <v>1103</v>
      </c>
      <c r="H457" s="56" t="s">
        <v>18</v>
      </c>
      <c r="I457" s="127">
        <v>40878</v>
      </c>
      <c r="J457" s="15">
        <v>1345</v>
      </c>
      <c r="K457" s="15">
        <f t="shared" si="39"/>
        <v>134.5</v>
      </c>
      <c r="L457" s="15">
        <f t="shared" si="40"/>
        <v>1210.5</v>
      </c>
      <c r="M457" s="15">
        <v>0</v>
      </c>
      <c r="N457" s="15">
        <f>M457*10%</f>
        <v>0</v>
      </c>
      <c r="O457" s="15">
        <v>0</v>
      </c>
      <c r="P457" s="15">
        <v>0</v>
      </c>
      <c r="Q457" s="15">
        <v>0</v>
      </c>
      <c r="R457" s="15">
        <v>0</v>
      </c>
      <c r="S457" s="15">
        <v>0</v>
      </c>
      <c r="T457" s="15">
        <v>0</v>
      </c>
      <c r="U457" s="15">
        <v>0</v>
      </c>
      <c r="V457" s="16">
        <v>0</v>
      </c>
      <c r="W457" s="15">
        <v>0</v>
      </c>
      <c r="X457" s="15">
        <v>0</v>
      </c>
      <c r="Y457" s="15">
        <v>0</v>
      </c>
      <c r="Z457" s="15">
        <v>0</v>
      </c>
      <c r="AA457" s="15">
        <v>242.1</v>
      </c>
      <c r="AB457" s="15">
        <v>0</v>
      </c>
      <c r="AC457" s="15">
        <v>242.1</v>
      </c>
      <c r="AD457" s="15">
        <v>242.1</v>
      </c>
      <c r="AE457" s="15">
        <v>242.1</v>
      </c>
      <c r="AF457" s="15">
        <v>0</v>
      </c>
      <c r="AG457" s="15">
        <v>242.1</v>
      </c>
      <c r="AH457" s="15">
        <v>0</v>
      </c>
      <c r="AI457" s="15">
        <v>0</v>
      </c>
      <c r="AJ457" s="15">
        <v>0</v>
      </c>
      <c r="AK457" s="15">
        <v>0</v>
      </c>
      <c r="AL457" s="15"/>
      <c r="AM457" s="15">
        <f t="shared" si="52"/>
        <v>1210.5</v>
      </c>
      <c r="AN457" s="15">
        <f t="shared" si="41"/>
        <v>134.5</v>
      </c>
      <c r="AO457" s="57" t="s">
        <v>1300</v>
      </c>
      <c r="AP457" s="59" t="s">
        <v>129</v>
      </c>
      <c r="AR457" s="61">
        <f t="shared" si="55"/>
        <v>0</v>
      </c>
    </row>
    <row r="458" spans="1:44" s="60" customFormat="1" ht="50.1" customHeight="1">
      <c r="A458" s="155" t="s">
        <v>1507</v>
      </c>
      <c r="B458" s="130" t="s">
        <v>360</v>
      </c>
      <c r="C458" s="14" t="s">
        <v>679</v>
      </c>
      <c r="D458" s="131" t="s">
        <v>1504</v>
      </c>
      <c r="E458" s="135" t="s">
        <v>1505</v>
      </c>
      <c r="F458" s="136" t="s">
        <v>1506</v>
      </c>
      <c r="G458" s="14" t="s">
        <v>1103</v>
      </c>
      <c r="H458" s="56" t="s">
        <v>10</v>
      </c>
      <c r="I458" s="138">
        <v>42339</v>
      </c>
      <c r="J458" s="132">
        <v>744</v>
      </c>
      <c r="K458" s="15">
        <f t="shared" si="39"/>
        <v>74.400000000000006</v>
      </c>
      <c r="L458" s="15">
        <f t="shared" si="40"/>
        <v>669.6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5">
        <v>0</v>
      </c>
      <c r="T458" s="15">
        <v>0</v>
      </c>
      <c r="U458" s="15">
        <v>0</v>
      </c>
      <c r="V458" s="15">
        <v>0</v>
      </c>
      <c r="W458" s="15">
        <v>0</v>
      </c>
      <c r="X458" s="15">
        <v>0</v>
      </c>
      <c r="Y458" s="15">
        <v>0</v>
      </c>
      <c r="Z458" s="15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133.91999999999999</v>
      </c>
      <c r="AH458" s="15">
        <v>0</v>
      </c>
      <c r="AI458" s="15">
        <v>133.91999999999999</v>
      </c>
      <c r="AJ458" s="15">
        <v>133.91999999999999</v>
      </c>
      <c r="AK458" s="15">
        <v>133.91999999999999</v>
      </c>
      <c r="AL458" s="15">
        <v>133.91999999999999</v>
      </c>
      <c r="AM458" s="15">
        <f>SUM(M458:AL458)</f>
        <v>669.59999999999991</v>
      </c>
      <c r="AN458" s="15">
        <f t="shared" si="41"/>
        <v>74.400000000000091</v>
      </c>
      <c r="AO458" s="57" t="s">
        <v>1764</v>
      </c>
      <c r="AP458" s="59" t="s">
        <v>1827</v>
      </c>
      <c r="AR458" s="61">
        <f t="shared" si="55"/>
        <v>0</v>
      </c>
    </row>
    <row r="459" spans="1:44" s="60" customFormat="1" ht="50.1" customHeight="1">
      <c r="A459" s="129" t="s">
        <v>1745</v>
      </c>
      <c r="B459" s="130" t="s">
        <v>360</v>
      </c>
      <c r="C459" s="14" t="s">
        <v>1747</v>
      </c>
      <c r="D459" s="131" t="s">
        <v>363</v>
      </c>
      <c r="E459" s="135" t="s">
        <v>1748</v>
      </c>
      <c r="F459" s="136" t="s">
        <v>1750</v>
      </c>
      <c r="G459" s="14" t="s">
        <v>1103</v>
      </c>
      <c r="H459" s="56" t="s">
        <v>1685</v>
      </c>
      <c r="I459" s="138">
        <v>42664</v>
      </c>
      <c r="J459" s="132">
        <v>895</v>
      </c>
      <c r="K459" s="15">
        <f t="shared" si="39"/>
        <v>89.5</v>
      </c>
      <c r="L459" s="15">
        <f t="shared" si="40"/>
        <v>805.5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5">
        <v>0</v>
      </c>
      <c r="T459" s="15">
        <v>0</v>
      </c>
      <c r="U459" s="15">
        <v>0</v>
      </c>
      <c r="V459" s="15">
        <v>0</v>
      </c>
      <c r="W459" s="15">
        <v>0</v>
      </c>
      <c r="X459" s="15">
        <v>0</v>
      </c>
      <c r="Y459" s="15">
        <v>0</v>
      </c>
      <c r="Z459" s="15">
        <v>0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147.68</v>
      </c>
      <c r="AH459" s="15">
        <v>-120.83</v>
      </c>
      <c r="AI459" s="15">
        <v>161.1</v>
      </c>
      <c r="AJ459" s="15">
        <v>161.1</v>
      </c>
      <c r="AK459" s="15">
        <v>161.1</v>
      </c>
      <c r="AL459" s="15">
        <v>161.1</v>
      </c>
      <c r="AM459" s="15">
        <f t="shared" ref="AM459:AM469" si="56">SUM(M459:AL459)</f>
        <v>671.25</v>
      </c>
      <c r="AN459" s="15">
        <f t="shared" si="41"/>
        <v>223.75</v>
      </c>
      <c r="AO459" s="57" t="s">
        <v>1300</v>
      </c>
      <c r="AP459" s="59" t="s">
        <v>129</v>
      </c>
      <c r="AR459" s="61">
        <f t="shared" si="55"/>
        <v>134.25</v>
      </c>
    </row>
    <row r="460" spans="1:44" s="60" customFormat="1" ht="50.1" customHeight="1">
      <c r="A460" s="129" t="s">
        <v>1746</v>
      </c>
      <c r="B460" s="130" t="s">
        <v>360</v>
      </c>
      <c r="C460" s="14" t="s">
        <v>1747</v>
      </c>
      <c r="D460" s="131" t="s">
        <v>363</v>
      </c>
      <c r="E460" s="135" t="s">
        <v>1749</v>
      </c>
      <c r="F460" s="136" t="s">
        <v>1750</v>
      </c>
      <c r="G460" s="14" t="s">
        <v>1103</v>
      </c>
      <c r="H460" s="56" t="s">
        <v>1685</v>
      </c>
      <c r="I460" s="138">
        <v>42664</v>
      </c>
      <c r="J460" s="132">
        <v>895</v>
      </c>
      <c r="K460" s="15">
        <f t="shared" si="39"/>
        <v>89.5</v>
      </c>
      <c r="L460" s="15">
        <f t="shared" si="40"/>
        <v>805.5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0</v>
      </c>
      <c r="Y460" s="15">
        <v>0</v>
      </c>
      <c r="Z460" s="15">
        <v>0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147.68</v>
      </c>
      <c r="AH460" s="15">
        <v>-120.83</v>
      </c>
      <c r="AI460" s="15">
        <v>161.1</v>
      </c>
      <c r="AJ460" s="15">
        <v>161.1</v>
      </c>
      <c r="AK460" s="15">
        <v>161.1</v>
      </c>
      <c r="AL460" s="15">
        <v>161.1</v>
      </c>
      <c r="AM460" s="15">
        <f t="shared" si="56"/>
        <v>671.25</v>
      </c>
      <c r="AN460" s="15">
        <f t="shared" si="41"/>
        <v>223.75</v>
      </c>
      <c r="AO460" s="57" t="s">
        <v>1300</v>
      </c>
      <c r="AP460" s="59" t="s">
        <v>510</v>
      </c>
      <c r="AR460" s="61">
        <f t="shared" si="55"/>
        <v>134.25</v>
      </c>
    </row>
    <row r="461" spans="1:44" s="60" customFormat="1" ht="50.1" customHeight="1">
      <c r="A461" s="129" t="s">
        <v>1765</v>
      </c>
      <c r="B461" s="130" t="s">
        <v>360</v>
      </c>
      <c r="C461" s="14" t="s">
        <v>679</v>
      </c>
      <c r="D461" s="131" t="s">
        <v>1504</v>
      </c>
      <c r="E461" s="135" t="s">
        <v>1755</v>
      </c>
      <c r="F461" s="136" t="s">
        <v>1831</v>
      </c>
      <c r="G461" s="14" t="s">
        <v>1103</v>
      </c>
      <c r="H461" s="56" t="s">
        <v>32</v>
      </c>
      <c r="I461" s="138">
        <v>42668</v>
      </c>
      <c r="J461" s="132">
        <v>904</v>
      </c>
      <c r="K461" s="15">
        <f t="shared" si="39"/>
        <v>90.4</v>
      </c>
      <c r="L461" s="15">
        <f t="shared" si="40"/>
        <v>813.6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149.16</v>
      </c>
      <c r="AH461" s="15">
        <v>-122.04</v>
      </c>
      <c r="AI461" s="15">
        <v>162.72</v>
      </c>
      <c r="AJ461" s="15">
        <v>162.72</v>
      </c>
      <c r="AK461" s="15">
        <v>162.72</v>
      </c>
      <c r="AL461" s="15">
        <v>162.72</v>
      </c>
      <c r="AM461" s="15">
        <f t="shared" si="56"/>
        <v>678</v>
      </c>
      <c r="AN461" s="15">
        <f t="shared" si="41"/>
        <v>226</v>
      </c>
      <c r="AO461" s="57" t="s">
        <v>1478</v>
      </c>
      <c r="AP461" s="59" t="s">
        <v>1768</v>
      </c>
      <c r="AR461" s="61">
        <f t="shared" si="55"/>
        <v>135.60000000000002</v>
      </c>
    </row>
    <row r="462" spans="1:44" s="60" customFormat="1" ht="50.1" customHeight="1">
      <c r="A462" s="129" t="s">
        <v>1766</v>
      </c>
      <c r="B462" s="130" t="s">
        <v>360</v>
      </c>
      <c r="C462" s="14" t="s">
        <v>679</v>
      </c>
      <c r="D462" s="131" t="s">
        <v>1504</v>
      </c>
      <c r="E462" s="135" t="s">
        <v>1767</v>
      </c>
      <c r="F462" s="136" t="s">
        <v>1831</v>
      </c>
      <c r="G462" s="14" t="s">
        <v>1103</v>
      </c>
      <c r="H462" s="56" t="s">
        <v>32</v>
      </c>
      <c r="I462" s="138">
        <v>42684</v>
      </c>
      <c r="J462" s="132">
        <v>904</v>
      </c>
      <c r="K462" s="15">
        <f t="shared" si="39"/>
        <v>90.4</v>
      </c>
      <c r="L462" s="15">
        <f t="shared" si="40"/>
        <v>813.6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>
        <v>0</v>
      </c>
      <c r="T462" s="15">
        <v>0</v>
      </c>
      <c r="U462" s="15">
        <v>0</v>
      </c>
      <c r="V462" s="15">
        <v>0</v>
      </c>
      <c r="W462" s="15">
        <v>0</v>
      </c>
      <c r="X462" s="15">
        <v>0</v>
      </c>
      <c r="Y462" s="15">
        <v>0</v>
      </c>
      <c r="Z462" s="15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149.16</v>
      </c>
      <c r="AH462" s="15">
        <v>-122.04</v>
      </c>
      <c r="AI462" s="15">
        <v>162.72</v>
      </c>
      <c r="AJ462" s="15">
        <v>162.72</v>
      </c>
      <c r="AK462" s="15">
        <v>162.72</v>
      </c>
      <c r="AL462" s="15">
        <v>162.72</v>
      </c>
      <c r="AM462" s="15">
        <f t="shared" si="56"/>
        <v>678</v>
      </c>
      <c r="AN462" s="15">
        <f t="shared" si="41"/>
        <v>226</v>
      </c>
      <c r="AO462" s="57" t="s">
        <v>1296</v>
      </c>
      <c r="AP462" s="59" t="s">
        <v>1938</v>
      </c>
      <c r="AR462" s="61">
        <f t="shared" si="55"/>
        <v>135.60000000000002</v>
      </c>
    </row>
    <row r="463" spans="1:44" s="60" customFormat="1" ht="50.1" customHeight="1">
      <c r="A463" s="129" t="s">
        <v>1901</v>
      </c>
      <c r="B463" s="130" t="s">
        <v>360</v>
      </c>
      <c r="C463" s="14" t="s">
        <v>126</v>
      </c>
      <c r="D463" s="131" t="s">
        <v>170</v>
      </c>
      <c r="E463" s="135" t="s">
        <v>1902</v>
      </c>
      <c r="F463" s="136" t="s">
        <v>1903</v>
      </c>
      <c r="G463" s="14" t="s">
        <v>1103</v>
      </c>
      <c r="H463" s="56" t="s">
        <v>1685</v>
      </c>
      <c r="I463" s="138">
        <v>43084</v>
      </c>
      <c r="J463" s="132">
        <v>875</v>
      </c>
      <c r="K463" s="15">
        <f t="shared" ref="K463:K476" si="57">+J463*0.1</f>
        <v>87.5</v>
      </c>
      <c r="L463" s="15">
        <f t="shared" ref="L463:L476" si="58">+J463-K463</f>
        <v>787.5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>
        <v>0</v>
      </c>
      <c r="T463" s="15">
        <v>0</v>
      </c>
      <c r="U463" s="15">
        <v>0</v>
      </c>
      <c r="V463" s="15">
        <v>0</v>
      </c>
      <c r="W463" s="15">
        <v>0</v>
      </c>
      <c r="X463" s="15">
        <v>0</v>
      </c>
      <c r="Y463" s="15">
        <v>0</v>
      </c>
      <c r="Z463" s="15">
        <v>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157.5</v>
      </c>
      <c r="AK463" s="15">
        <v>157.5</v>
      </c>
      <c r="AL463" s="15">
        <v>157.5</v>
      </c>
      <c r="AM463" s="15">
        <f t="shared" si="56"/>
        <v>472.5</v>
      </c>
      <c r="AN463" s="15">
        <f t="shared" si="41"/>
        <v>402.5</v>
      </c>
      <c r="AO463" s="57" t="s">
        <v>1904</v>
      </c>
      <c r="AP463" s="59" t="s">
        <v>174</v>
      </c>
      <c r="AR463" s="61">
        <f t="shared" si="55"/>
        <v>315</v>
      </c>
    </row>
    <row r="464" spans="1:44" s="60" customFormat="1" ht="50.1" customHeight="1">
      <c r="A464" s="129" t="s">
        <v>1905</v>
      </c>
      <c r="B464" s="130" t="s">
        <v>360</v>
      </c>
      <c r="C464" s="14" t="s">
        <v>126</v>
      </c>
      <c r="D464" s="131" t="s">
        <v>170</v>
      </c>
      <c r="E464" s="135" t="s">
        <v>1907</v>
      </c>
      <c r="F464" s="136" t="s">
        <v>1909</v>
      </c>
      <c r="G464" s="14" t="s">
        <v>1103</v>
      </c>
      <c r="H464" s="56" t="s">
        <v>1685</v>
      </c>
      <c r="I464" s="127">
        <v>43088</v>
      </c>
      <c r="J464" s="132">
        <v>1243.05</v>
      </c>
      <c r="K464" s="15">
        <f t="shared" si="57"/>
        <v>124.30500000000001</v>
      </c>
      <c r="L464" s="15">
        <f t="shared" si="58"/>
        <v>1118.7449999999999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223.75</v>
      </c>
      <c r="AK464" s="15">
        <v>223.75</v>
      </c>
      <c r="AL464" s="15">
        <v>223.75</v>
      </c>
      <c r="AM464" s="15">
        <f t="shared" si="56"/>
        <v>671.25</v>
      </c>
      <c r="AN464" s="15">
        <f t="shared" si="41"/>
        <v>571.79999999999995</v>
      </c>
      <c r="AO464" s="57" t="s">
        <v>1108</v>
      </c>
      <c r="AP464" s="59" t="s">
        <v>1107</v>
      </c>
      <c r="AR464" s="61">
        <f t="shared" si="55"/>
        <v>447.49499999999989</v>
      </c>
    </row>
    <row r="465" spans="1:44" s="60" customFormat="1" ht="50.1" customHeight="1">
      <c r="A465" s="129" t="s">
        <v>1906</v>
      </c>
      <c r="B465" s="130" t="s">
        <v>360</v>
      </c>
      <c r="C465" s="14" t="s">
        <v>126</v>
      </c>
      <c r="D465" s="131" t="s">
        <v>170</v>
      </c>
      <c r="E465" s="135" t="s">
        <v>1908</v>
      </c>
      <c r="F465" s="136" t="s">
        <v>1909</v>
      </c>
      <c r="G465" s="14" t="s">
        <v>1103</v>
      </c>
      <c r="H465" s="56" t="s">
        <v>1685</v>
      </c>
      <c r="I465" s="127">
        <v>43088</v>
      </c>
      <c r="J465" s="132">
        <v>1243.05</v>
      </c>
      <c r="K465" s="15">
        <f t="shared" si="57"/>
        <v>124.30500000000001</v>
      </c>
      <c r="L465" s="15">
        <f t="shared" si="58"/>
        <v>1118.7449999999999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0</v>
      </c>
      <c r="U465" s="15">
        <v>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223.75</v>
      </c>
      <c r="AK465" s="15">
        <v>223.75</v>
      </c>
      <c r="AL465" s="15">
        <v>223.75</v>
      </c>
      <c r="AM465" s="15">
        <f t="shared" si="56"/>
        <v>671.25</v>
      </c>
      <c r="AN465" s="15">
        <f t="shared" si="41"/>
        <v>571.79999999999995</v>
      </c>
      <c r="AO465" s="57" t="s">
        <v>1108</v>
      </c>
      <c r="AP465" s="59" t="s">
        <v>1107</v>
      </c>
      <c r="AR465" s="61">
        <f t="shared" si="55"/>
        <v>447.49499999999989</v>
      </c>
    </row>
    <row r="466" spans="1:44" s="100" customFormat="1" ht="50.1" customHeight="1">
      <c r="A466" s="129" t="s">
        <v>1992</v>
      </c>
      <c r="B466" s="130" t="s">
        <v>360</v>
      </c>
      <c r="C466" s="14" t="s">
        <v>1747</v>
      </c>
      <c r="D466" s="131" t="s">
        <v>363</v>
      </c>
      <c r="E466" s="135" t="s">
        <v>1993</v>
      </c>
      <c r="F466" s="136" t="s">
        <v>1994</v>
      </c>
      <c r="G466" s="14" t="s">
        <v>1103</v>
      </c>
      <c r="H466" s="56" t="s">
        <v>1997</v>
      </c>
      <c r="I466" s="127">
        <v>43273</v>
      </c>
      <c r="J466" s="132">
        <v>1150</v>
      </c>
      <c r="K466" s="15">
        <f t="shared" si="57"/>
        <v>115</v>
      </c>
      <c r="L466" s="15">
        <f t="shared" si="58"/>
        <v>1035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5">
        <v>0</v>
      </c>
      <c r="T466" s="15">
        <v>0</v>
      </c>
      <c r="U466" s="15">
        <v>0</v>
      </c>
      <c r="V466" s="15">
        <v>0</v>
      </c>
      <c r="W466" s="15">
        <v>0</v>
      </c>
      <c r="X466" s="15">
        <v>0</v>
      </c>
      <c r="Y466" s="15">
        <v>0</v>
      </c>
      <c r="Z466" s="15">
        <v>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103.5</v>
      </c>
      <c r="AK466" s="15">
        <v>207</v>
      </c>
      <c r="AL466" s="15">
        <v>207</v>
      </c>
      <c r="AM466" s="15">
        <f t="shared" si="56"/>
        <v>517.5</v>
      </c>
      <c r="AN466" s="15">
        <f t="shared" si="41"/>
        <v>632.5</v>
      </c>
      <c r="AO466" s="62" t="s">
        <v>1998</v>
      </c>
      <c r="AP466" s="63" t="s">
        <v>1361</v>
      </c>
      <c r="AR466" s="61">
        <f t="shared" si="55"/>
        <v>517.5</v>
      </c>
    </row>
    <row r="467" spans="1:44" s="100" customFormat="1" ht="50.1" customHeight="1">
      <c r="A467" s="129" t="s">
        <v>1995</v>
      </c>
      <c r="B467" s="130" t="s">
        <v>360</v>
      </c>
      <c r="C467" s="14" t="s">
        <v>1747</v>
      </c>
      <c r="D467" s="131" t="s">
        <v>363</v>
      </c>
      <c r="E467" s="135" t="s">
        <v>1999</v>
      </c>
      <c r="F467" s="136" t="s">
        <v>1994</v>
      </c>
      <c r="G467" s="14" t="s">
        <v>1103</v>
      </c>
      <c r="H467" s="56" t="s">
        <v>32</v>
      </c>
      <c r="I467" s="127">
        <v>43299</v>
      </c>
      <c r="J467" s="132">
        <v>1150</v>
      </c>
      <c r="K467" s="15">
        <f t="shared" si="57"/>
        <v>115</v>
      </c>
      <c r="L467" s="15">
        <f t="shared" si="58"/>
        <v>1035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86.25</v>
      </c>
      <c r="AK467" s="15">
        <v>207</v>
      </c>
      <c r="AL467" s="15">
        <v>207</v>
      </c>
      <c r="AM467" s="15">
        <f t="shared" si="56"/>
        <v>500.25</v>
      </c>
      <c r="AN467" s="15">
        <f t="shared" si="41"/>
        <v>649.75</v>
      </c>
      <c r="AO467" s="62" t="s">
        <v>1941</v>
      </c>
      <c r="AP467" s="63" t="s">
        <v>195</v>
      </c>
      <c r="AR467" s="61">
        <f t="shared" si="55"/>
        <v>534.75</v>
      </c>
    </row>
    <row r="468" spans="1:44" s="100" customFormat="1" ht="50.1" customHeight="1">
      <c r="A468" s="129" t="s">
        <v>1996</v>
      </c>
      <c r="B468" s="130" t="s">
        <v>360</v>
      </c>
      <c r="C468" s="14" t="s">
        <v>1747</v>
      </c>
      <c r="D468" s="131" t="s">
        <v>363</v>
      </c>
      <c r="E468" s="135" t="s">
        <v>2000</v>
      </c>
      <c r="F468" s="136" t="s">
        <v>1994</v>
      </c>
      <c r="G468" s="14" t="s">
        <v>1103</v>
      </c>
      <c r="H468" s="56" t="s">
        <v>32</v>
      </c>
      <c r="I468" s="127">
        <v>43299</v>
      </c>
      <c r="J468" s="132">
        <v>1150</v>
      </c>
      <c r="K468" s="15">
        <f t="shared" si="57"/>
        <v>115</v>
      </c>
      <c r="L468" s="15">
        <f t="shared" si="58"/>
        <v>1035</v>
      </c>
      <c r="M468" s="15">
        <v>0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U468" s="15">
        <v>0</v>
      </c>
      <c r="V468" s="15">
        <v>0</v>
      </c>
      <c r="W468" s="15">
        <v>0</v>
      </c>
      <c r="X468" s="15">
        <v>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86.25</v>
      </c>
      <c r="AK468" s="15">
        <v>207</v>
      </c>
      <c r="AL468" s="15">
        <v>207</v>
      </c>
      <c r="AM468" s="15">
        <f t="shared" si="56"/>
        <v>500.25</v>
      </c>
      <c r="AN468" s="15">
        <f t="shared" ref="AN468:AN549" si="59">J468-AM468</f>
        <v>649.75</v>
      </c>
      <c r="AO468" s="62" t="s">
        <v>1344</v>
      </c>
      <c r="AP468" s="63" t="s">
        <v>1095</v>
      </c>
      <c r="AR468" s="61">
        <f t="shared" si="55"/>
        <v>534.75</v>
      </c>
    </row>
    <row r="469" spans="1:44" s="100" customFormat="1" ht="50.1" customHeight="1">
      <c r="A469" s="129" t="s">
        <v>2020</v>
      </c>
      <c r="B469" s="130" t="s">
        <v>360</v>
      </c>
      <c r="C469" s="14" t="s">
        <v>1747</v>
      </c>
      <c r="D469" s="131" t="s">
        <v>363</v>
      </c>
      <c r="E469" s="135" t="s">
        <v>2021</v>
      </c>
      <c r="F469" s="136" t="s">
        <v>1994</v>
      </c>
      <c r="G469" s="14" t="s">
        <v>1103</v>
      </c>
      <c r="H469" s="56" t="s">
        <v>1685</v>
      </c>
      <c r="I469" s="127">
        <v>43452</v>
      </c>
      <c r="J469" s="132">
        <v>900</v>
      </c>
      <c r="K469" s="15">
        <f t="shared" si="57"/>
        <v>90</v>
      </c>
      <c r="L469" s="15">
        <f t="shared" si="58"/>
        <v>810</v>
      </c>
      <c r="M469" s="15">
        <v>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5">
        <v>0</v>
      </c>
      <c r="T469" s="15">
        <v>0</v>
      </c>
      <c r="U469" s="15">
        <v>0</v>
      </c>
      <c r="V469" s="15">
        <v>0</v>
      </c>
      <c r="W469" s="15">
        <v>0</v>
      </c>
      <c r="X469" s="15">
        <v>0</v>
      </c>
      <c r="Y469" s="15">
        <v>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>
        <v>162</v>
      </c>
      <c r="AL469" s="15">
        <v>162</v>
      </c>
      <c r="AM469" s="15">
        <f t="shared" si="56"/>
        <v>324</v>
      </c>
      <c r="AN469" s="15">
        <f t="shared" si="59"/>
        <v>576</v>
      </c>
      <c r="AO469" s="62" t="s">
        <v>2022</v>
      </c>
      <c r="AP469" s="63" t="s">
        <v>1315</v>
      </c>
      <c r="AR469" s="61">
        <f t="shared" si="55"/>
        <v>486</v>
      </c>
    </row>
    <row r="470" spans="1:44" s="100" customFormat="1" ht="50.1" customHeight="1">
      <c r="A470" s="129" t="s">
        <v>2023</v>
      </c>
      <c r="B470" s="130" t="s">
        <v>360</v>
      </c>
      <c r="C470" s="14" t="s">
        <v>1747</v>
      </c>
      <c r="D470" s="131" t="s">
        <v>363</v>
      </c>
      <c r="E470" s="135" t="s">
        <v>2024</v>
      </c>
      <c r="F470" s="136" t="s">
        <v>1994</v>
      </c>
      <c r="G470" s="14" t="s">
        <v>1103</v>
      </c>
      <c r="H470" s="56" t="s">
        <v>1685</v>
      </c>
      <c r="I470" s="127">
        <v>43455</v>
      </c>
      <c r="J470" s="132">
        <v>900</v>
      </c>
      <c r="K470" s="15">
        <f t="shared" si="57"/>
        <v>90</v>
      </c>
      <c r="L470" s="15">
        <f t="shared" si="58"/>
        <v>810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>
        <v>0</v>
      </c>
      <c r="T470" s="15">
        <v>0</v>
      </c>
      <c r="U470" s="15">
        <v>0</v>
      </c>
      <c r="V470" s="15">
        <v>0</v>
      </c>
      <c r="W470" s="15">
        <v>0</v>
      </c>
      <c r="X470" s="15">
        <v>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162</v>
      </c>
      <c r="AL470" s="15">
        <v>162</v>
      </c>
      <c r="AM470" s="15">
        <f>SUM(M470:AL470)</f>
        <v>324</v>
      </c>
      <c r="AN470" s="15">
        <f t="shared" si="59"/>
        <v>576</v>
      </c>
      <c r="AO470" s="62" t="s">
        <v>1184</v>
      </c>
      <c r="AP470" s="63" t="s">
        <v>2025</v>
      </c>
      <c r="AR470" s="61">
        <f t="shared" si="55"/>
        <v>486</v>
      </c>
    </row>
    <row r="471" spans="1:44" s="100" customFormat="1" ht="50.1" customHeight="1">
      <c r="A471" s="129" t="s">
        <v>2100</v>
      </c>
      <c r="B471" s="130" t="s">
        <v>360</v>
      </c>
      <c r="C471" s="14" t="s">
        <v>1747</v>
      </c>
      <c r="D471" s="131" t="s">
        <v>363</v>
      </c>
      <c r="E471" s="131" t="s">
        <v>2106</v>
      </c>
      <c r="F471" s="131" t="s">
        <v>2107</v>
      </c>
      <c r="G471" s="14" t="s">
        <v>1103</v>
      </c>
      <c r="H471" s="56"/>
      <c r="I471" s="127">
        <v>43846</v>
      </c>
      <c r="J471" s="132">
        <v>950</v>
      </c>
      <c r="K471" s="15">
        <f t="shared" si="57"/>
        <v>95</v>
      </c>
      <c r="L471" s="15">
        <f t="shared" si="58"/>
        <v>855</v>
      </c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>
        <v>156.75</v>
      </c>
      <c r="AM471" s="15">
        <f t="shared" ref="AM471:AM474" si="60">SUM(M471:AL471)</f>
        <v>156.75</v>
      </c>
      <c r="AN471" s="15">
        <f t="shared" si="59"/>
        <v>793.25</v>
      </c>
      <c r="AO471" s="62"/>
      <c r="AP471" s="63"/>
      <c r="AR471" s="61"/>
    </row>
    <row r="472" spans="1:44" s="100" customFormat="1" ht="50.1" customHeight="1">
      <c r="A472" s="129" t="s">
        <v>2101</v>
      </c>
      <c r="B472" s="130" t="s">
        <v>360</v>
      </c>
      <c r="C472" s="14" t="s">
        <v>1747</v>
      </c>
      <c r="D472" s="131" t="s">
        <v>363</v>
      </c>
      <c r="E472" s="131" t="s">
        <v>2108</v>
      </c>
      <c r="F472" s="131" t="s">
        <v>2107</v>
      </c>
      <c r="G472" s="14" t="s">
        <v>1103</v>
      </c>
      <c r="H472" s="56"/>
      <c r="I472" s="127">
        <v>43846</v>
      </c>
      <c r="J472" s="132">
        <v>950</v>
      </c>
      <c r="K472" s="15">
        <f t="shared" si="57"/>
        <v>95</v>
      </c>
      <c r="L472" s="15">
        <f t="shared" si="58"/>
        <v>855</v>
      </c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>
        <v>156.75</v>
      </c>
      <c r="AM472" s="15">
        <f t="shared" si="60"/>
        <v>156.75</v>
      </c>
      <c r="AN472" s="15">
        <f t="shared" si="59"/>
        <v>793.25</v>
      </c>
      <c r="AO472" s="62"/>
      <c r="AP472" s="63"/>
      <c r="AR472" s="61"/>
    </row>
    <row r="473" spans="1:44" s="45" customFormat="1" ht="50.1" customHeight="1">
      <c r="A473" s="129" t="s">
        <v>2307</v>
      </c>
      <c r="B473" s="130" t="s">
        <v>360</v>
      </c>
      <c r="C473" s="14" t="s">
        <v>1747</v>
      </c>
      <c r="D473" s="131" t="s">
        <v>363</v>
      </c>
      <c r="E473" s="131" t="s">
        <v>2305</v>
      </c>
      <c r="F473" s="131" t="s">
        <v>2306</v>
      </c>
      <c r="G473" s="14" t="s">
        <v>1103</v>
      </c>
      <c r="H473" s="56"/>
      <c r="I473" s="127">
        <v>44124</v>
      </c>
      <c r="J473" s="132">
        <v>1550</v>
      </c>
      <c r="K473" s="15">
        <f t="shared" si="57"/>
        <v>155</v>
      </c>
      <c r="L473" s="15">
        <f t="shared" si="58"/>
        <v>1395</v>
      </c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>
        <v>46.5</v>
      </c>
      <c r="AM473" s="15">
        <f t="shared" si="60"/>
        <v>46.5</v>
      </c>
      <c r="AN473" s="133">
        <f t="shared" si="59"/>
        <v>1503.5</v>
      </c>
      <c r="AO473" s="54"/>
      <c r="AP473" s="55"/>
      <c r="AR473" s="44"/>
    </row>
    <row r="474" spans="1:44" s="45" customFormat="1" ht="50.1" customHeight="1">
      <c r="A474" s="129" t="s">
        <v>2318</v>
      </c>
      <c r="B474" s="130" t="s">
        <v>360</v>
      </c>
      <c r="C474" s="14" t="s">
        <v>1747</v>
      </c>
      <c r="D474" s="131" t="s">
        <v>363</v>
      </c>
      <c r="E474" s="131" t="s">
        <v>2319</v>
      </c>
      <c r="F474" s="131" t="s">
        <v>2107</v>
      </c>
      <c r="G474" s="14" t="s">
        <v>1103</v>
      </c>
      <c r="H474" s="134"/>
      <c r="I474" s="127">
        <v>44133</v>
      </c>
      <c r="J474" s="132">
        <v>950</v>
      </c>
      <c r="K474" s="15">
        <f t="shared" si="57"/>
        <v>95</v>
      </c>
      <c r="L474" s="15">
        <f t="shared" si="58"/>
        <v>855</v>
      </c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  <c r="AE474" s="133"/>
      <c r="AF474" s="133"/>
      <c r="AG474" s="133"/>
      <c r="AH474" s="133"/>
      <c r="AI474" s="133"/>
      <c r="AJ474" s="133"/>
      <c r="AK474" s="133"/>
      <c r="AL474" s="15">
        <v>14.25</v>
      </c>
      <c r="AM474" s="15">
        <f t="shared" si="60"/>
        <v>14.25</v>
      </c>
      <c r="AN474" s="133">
        <f t="shared" si="59"/>
        <v>935.75</v>
      </c>
      <c r="AO474" s="54"/>
      <c r="AP474" s="55"/>
      <c r="AR474" s="44"/>
    </row>
    <row r="475" spans="1:44" s="45" customFormat="1" ht="50.1" customHeight="1">
      <c r="A475" s="129" t="s">
        <v>1934</v>
      </c>
      <c r="B475" s="130" t="s">
        <v>1114</v>
      </c>
      <c r="C475" s="14" t="s">
        <v>139</v>
      </c>
      <c r="D475" s="131" t="s">
        <v>500</v>
      </c>
      <c r="E475" s="135" t="s">
        <v>1935</v>
      </c>
      <c r="F475" s="136" t="s">
        <v>1932</v>
      </c>
      <c r="G475" s="14" t="s">
        <v>1103</v>
      </c>
      <c r="H475" s="56" t="s">
        <v>10</v>
      </c>
      <c r="I475" s="127">
        <v>43144</v>
      </c>
      <c r="J475" s="132">
        <v>614.72</v>
      </c>
      <c r="K475" s="15">
        <f t="shared" si="57"/>
        <v>61.472000000000008</v>
      </c>
      <c r="L475" s="15">
        <f t="shared" si="58"/>
        <v>553.24800000000005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v>0</v>
      </c>
      <c r="U475" s="15">
        <v>0</v>
      </c>
      <c r="V475" s="15">
        <v>0</v>
      </c>
      <c r="W475" s="15">
        <v>0</v>
      </c>
      <c r="X475" s="15">
        <v>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101.43</v>
      </c>
      <c r="AK475" s="15">
        <v>110.65</v>
      </c>
      <c r="AL475" s="15">
        <v>110.65</v>
      </c>
      <c r="AM475" s="15">
        <f>SUM(M475:AL475)</f>
        <v>322.73</v>
      </c>
      <c r="AN475" s="15">
        <f t="shared" si="59"/>
        <v>291.99</v>
      </c>
      <c r="AO475" s="54" t="s">
        <v>171</v>
      </c>
      <c r="AP475" s="55" t="s">
        <v>1285</v>
      </c>
      <c r="AR475" s="44">
        <f t="shared" si="55"/>
        <v>230.51800000000003</v>
      </c>
    </row>
    <row r="476" spans="1:44" s="100" customFormat="1" ht="50.1" customHeight="1">
      <c r="A476" s="129" t="s">
        <v>1948</v>
      </c>
      <c r="B476" s="130" t="s">
        <v>1114</v>
      </c>
      <c r="C476" s="14" t="s">
        <v>139</v>
      </c>
      <c r="D476" s="131" t="s">
        <v>500</v>
      </c>
      <c r="E476" s="135" t="s">
        <v>1936</v>
      </c>
      <c r="F476" s="136" t="s">
        <v>1932</v>
      </c>
      <c r="G476" s="14" t="s">
        <v>1103</v>
      </c>
      <c r="H476" s="56" t="s">
        <v>10</v>
      </c>
      <c r="I476" s="127">
        <v>43144</v>
      </c>
      <c r="J476" s="132">
        <v>614.72</v>
      </c>
      <c r="K476" s="15">
        <f t="shared" si="57"/>
        <v>61.472000000000008</v>
      </c>
      <c r="L476" s="15">
        <f t="shared" si="58"/>
        <v>553.24800000000005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0</v>
      </c>
      <c r="U476" s="15">
        <v>0</v>
      </c>
      <c r="V476" s="15">
        <v>0</v>
      </c>
      <c r="W476" s="15">
        <v>0</v>
      </c>
      <c r="X476" s="15">
        <v>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101.43</v>
      </c>
      <c r="AK476" s="15">
        <v>110.65</v>
      </c>
      <c r="AL476" s="15">
        <v>110.65</v>
      </c>
      <c r="AM476" s="15">
        <f t="shared" ref="AM476:AM479" si="61">SUM(M476:AL476)</f>
        <v>322.73</v>
      </c>
      <c r="AN476" s="15">
        <f t="shared" si="59"/>
        <v>291.99</v>
      </c>
      <c r="AO476" s="62" t="s">
        <v>171</v>
      </c>
      <c r="AP476" s="63" t="s">
        <v>1285</v>
      </c>
      <c r="AR476" s="61">
        <f t="shared" si="55"/>
        <v>230.51800000000003</v>
      </c>
    </row>
    <row r="477" spans="1:44" s="100" customFormat="1" ht="50.1" customHeight="1">
      <c r="A477" s="129" t="s">
        <v>2001</v>
      </c>
      <c r="B477" s="130" t="s">
        <v>1114</v>
      </c>
      <c r="C477" s="14" t="s">
        <v>135</v>
      </c>
      <c r="D477" s="131" t="s">
        <v>943</v>
      </c>
      <c r="E477" s="135" t="s">
        <v>2002</v>
      </c>
      <c r="F477" s="136" t="s">
        <v>2003</v>
      </c>
      <c r="G477" s="14" t="s">
        <v>1103</v>
      </c>
      <c r="H477" s="56" t="s">
        <v>112</v>
      </c>
      <c r="I477" s="127">
        <v>43348</v>
      </c>
      <c r="J477" s="132">
        <v>1100</v>
      </c>
      <c r="K477" s="15">
        <f>+J477*0.1</f>
        <v>110</v>
      </c>
      <c r="L477" s="15">
        <f>+J477-K477</f>
        <v>990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U477" s="15">
        <v>0</v>
      </c>
      <c r="V477" s="15">
        <v>0</v>
      </c>
      <c r="W477" s="15">
        <v>0</v>
      </c>
      <c r="X477" s="15">
        <v>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66</v>
      </c>
      <c r="AK477" s="15">
        <v>198</v>
      </c>
      <c r="AL477" s="15">
        <v>198</v>
      </c>
      <c r="AM477" s="15">
        <f t="shared" si="61"/>
        <v>462</v>
      </c>
      <c r="AN477" s="15">
        <f t="shared" si="59"/>
        <v>638</v>
      </c>
      <c r="AO477" s="62" t="s">
        <v>1116</v>
      </c>
      <c r="AP477" s="63" t="s">
        <v>1376</v>
      </c>
      <c r="AR477" s="61">
        <f t="shared" si="55"/>
        <v>528</v>
      </c>
    </row>
    <row r="478" spans="1:44" s="100" customFormat="1" ht="50.1" customHeight="1">
      <c r="A478" s="129" t="s">
        <v>2356</v>
      </c>
      <c r="B478" s="130" t="s">
        <v>1114</v>
      </c>
      <c r="C478" s="14" t="s">
        <v>2346</v>
      </c>
      <c r="D478" s="131" t="s">
        <v>162</v>
      </c>
      <c r="E478" s="135">
        <v>54918844</v>
      </c>
      <c r="F478" s="136" t="s">
        <v>2357</v>
      </c>
      <c r="G478" s="14" t="s">
        <v>1103</v>
      </c>
      <c r="H478" s="56"/>
      <c r="I478" s="127">
        <v>44271</v>
      </c>
      <c r="J478" s="132">
        <v>10699.11</v>
      </c>
      <c r="K478" s="15">
        <f>+J478*0.1</f>
        <v>1069.9110000000001</v>
      </c>
      <c r="L478" s="15">
        <f>+J478-K478</f>
        <v>9629.1990000000005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>
        <v>0</v>
      </c>
      <c r="AL478" s="15">
        <v>0</v>
      </c>
      <c r="AM478" s="15">
        <f t="shared" si="61"/>
        <v>0</v>
      </c>
      <c r="AN478" s="15">
        <f t="shared" si="59"/>
        <v>10699.11</v>
      </c>
      <c r="AO478" s="62"/>
      <c r="AP478" s="63"/>
      <c r="AR478" s="61"/>
    </row>
    <row r="479" spans="1:44" s="100" customFormat="1" ht="50.1" customHeight="1">
      <c r="A479" s="129" t="s">
        <v>2358</v>
      </c>
      <c r="B479" s="130" t="s">
        <v>1114</v>
      </c>
      <c r="C479" s="14" t="s">
        <v>2346</v>
      </c>
      <c r="D479" s="131" t="s">
        <v>162</v>
      </c>
      <c r="E479" s="135">
        <v>54918842</v>
      </c>
      <c r="F479" s="136" t="s">
        <v>2357</v>
      </c>
      <c r="G479" s="14" t="s">
        <v>1103</v>
      </c>
      <c r="H479" s="56"/>
      <c r="I479" s="127">
        <v>44271</v>
      </c>
      <c r="J479" s="132">
        <v>10699.11</v>
      </c>
      <c r="K479" s="15">
        <f>+J479*0.1</f>
        <v>1069.9110000000001</v>
      </c>
      <c r="L479" s="15">
        <f>+J479-K479</f>
        <v>9629.1990000000005</v>
      </c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>
        <v>0</v>
      </c>
      <c r="AL479" s="15">
        <v>0</v>
      </c>
      <c r="AM479" s="15">
        <f t="shared" si="61"/>
        <v>0</v>
      </c>
      <c r="AN479" s="15">
        <f t="shared" si="59"/>
        <v>10699.11</v>
      </c>
      <c r="AO479" s="62"/>
      <c r="AP479" s="63"/>
      <c r="AR479" s="61"/>
    </row>
    <row r="480" spans="1:44" s="60" customFormat="1" ht="50.1" customHeight="1">
      <c r="A480" s="125" t="s">
        <v>382</v>
      </c>
      <c r="B480" s="56" t="s">
        <v>383</v>
      </c>
      <c r="C480" s="56" t="s">
        <v>256</v>
      </c>
      <c r="D480" s="56" t="s">
        <v>90</v>
      </c>
      <c r="E480" s="56" t="s">
        <v>384</v>
      </c>
      <c r="F480" s="56" t="s">
        <v>385</v>
      </c>
      <c r="G480" s="56" t="s">
        <v>1103</v>
      </c>
      <c r="H480" s="56" t="s">
        <v>102</v>
      </c>
      <c r="I480" s="127">
        <v>39965</v>
      </c>
      <c r="J480" s="15">
        <v>23111</v>
      </c>
      <c r="K480" s="15">
        <f t="shared" ref="K480:K531" si="62">+J480*0.1</f>
        <v>2311.1</v>
      </c>
      <c r="L480" s="15">
        <f t="shared" ref="L480:L531" si="63">+J480-K480</f>
        <v>20799.900000000001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>
        <v>0</v>
      </c>
      <c r="T480" s="15">
        <v>0</v>
      </c>
      <c r="U480" s="15">
        <v>0</v>
      </c>
      <c r="V480" s="16">
        <v>0</v>
      </c>
      <c r="W480" s="15">
        <v>0</v>
      </c>
      <c r="X480" s="15">
        <v>2831.1</v>
      </c>
      <c r="Y480" s="15">
        <v>2831.1</v>
      </c>
      <c r="Z480" s="15">
        <v>2831.1</v>
      </c>
      <c r="AA480" s="15">
        <v>2831.1</v>
      </c>
      <c r="AB480" s="15">
        <v>0</v>
      </c>
      <c r="AC480" s="15">
        <v>2831.1</v>
      </c>
      <c r="AD480" s="15">
        <v>2831.1</v>
      </c>
      <c r="AE480" s="15">
        <v>2831.1</v>
      </c>
      <c r="AF480" s="15">
        <v>982.2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/>
      <c r="AM480" s="15">
        <f t="shared" ref="AM480:AM519" si="64">SUM(M480:AK480)</f>
        <v>20799.899999999998</v>
      </c>
      <c r="AN480" s="15">
        <f t="shared" si="59"/>
        <v>2311.1000000000022</v>
      </c>
      <c r="AO480" s="57" t="s">
        <v>1585</v>
      </c>
      <c r="AP480" s="59" t="s">
        <v>1277</v>
      </c>
      <c r="AR480" s="61">
        <f t="shared" si="55"/>
        <v>0</v>
      </c>
    </row>
    <row r="481" spans="1:44" s="60" customFormat="1" ht="50.1" customHeight="1">
      <c r="A481" s="125" t="s">
        <v>386</v>
      </c>
      <c r="B481" s="56" t="s">
        <v>387</v>
      </c>
      <c r="C481" s="56" t="s">
        <v>388</v>
      </c>
      <c r="D481" s="56" t="s">
        <v>96</v>
      </c>
      <c r="E481" s="56" t="s">
        <v>389</v>
      </c>
      <c r="F481" s="56" t="s">
        <v>390</v>
      </c>
      <c r="G481" s="56" t="s">
        <v>1103</v>
      </c>
      <c r="H481" s="56" t="s">
        <v>391</v>
      </c>
      <c r="I481" s="127">
        <v>40756</v>
      </c>
      <c r="J481" s="15">
        <v>7609.83</v>
      </c>
      <c r="K481" s="15">
        <f t="shared" si="62"/>
        <v>760.98300000000006</v>
      </c>
      <c r="L481" s="15">
        <f t="shared" si="63"/>
        <v>6848.8469999999998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0</v>
      </c>
      <c r="S481" s="15">
        <v>0</v>
      </c>
      <c r="T481" s="15">
        <v>0</v>
      </c>
      <c r="U481" s="15">
        <v>0</v>
      </c>
      <c r="V481" s="16">
        <v>0</v>
      </c>
      <c r="W481" s="15">
        <v>0</v>
      </c>
      <c r="X481" s="15">
        <v>0</v>
      </c>
      <c r="Y481" s="15">
        <v>0</v>
      </c>
      <c r="Z481" s="15">
        <v>456.59</v>
      </c>
      <c r="AA481" s="15">
        <v>1369.77</v>
      </c>
      <c r="AB481" s="15">
        <v>0</v>
      </c>
      <c r="AC481" s="15">
        <v>1369.77</v>
      </c>
      <c r="AD481" s="15">
        <v>1369.77</v>
      </c>
      <c r="AE481" s="15">
        <v>1369.77</v>
      </c>
      <c r="AF481" s="15">
        <v>0</v>
      </c>
      <c r="AG481" s="15">
        <v>913.18</v>
      </c>
      <c r="AH481" s="15">
        <v>0</v>
      </c>
      <c r="AI481" s="15">
        <v>0</v>
      </c>
      <c r="AJ481" s="15">
        <v>0</v>
      </c>
      <c r="AK481" s="15">
        <v>0</v>
      </c>
      <c r="AL481" s="15"/>
      <c r="AM481" s="15">
        <f t="shared" si="64"/>
        <v>6848.85</v>
      </c>
      <c r="AN481" s="15">
        <f t="shared" si="59"/>
        <v>760.97999999999956</v>
      </c>
      <c r="AO481" s="57" t="s">
        <v>119</v>
      </c>
      <c r="AP481" s="59" t="s">
        <v>236</v>
      </c>
      <c r="AR481" s="61">
        <f t="shared" si="55"/>
        <v>-3.0000000006111804E-3</v>
      </c>
    </row>
    <row r="482" spans="1:44" s="60" customFormat="1" ht="50.1" customHeight="1">
      <c r="A482" s="125" t="s">
        <v>845</v>
      </c>
      <c r="B482" s="56" t="s">
        <v>387</v>
      </c>
      <c r="C482" s="56" t="s">
        <v>699</v>
      </c>
      <c r="D482" s="56" t="s">
        <v>847</v>
      </c>
      <c r="E482" s="56" t="s">
        <v>848</v>
      </c>
      <c r="F482" s="56" t="s">
        <v>850</v>
      </c>
      <c r="G482" s="56" t="s">
        <v>1103</v>
      </c>
      <c r="H482" s="56" t="s">
        <v>102</v>
      </c>
      <c r="I482" s="127">
        <v>41214</v>
      </c>
      <c r="J482" s="15">
        <v>5945.47</v>
      </c>
      <c r="K482" s="15">
        <f>+J482*0.1</f>
        <v>594.54700000000003</v>
      </c>
      <c r="L482" s="15">
        <f>+J482-K482</f>
        <v>5350.9230000000007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5">
        <v>0</v>
      </c>
      <c r="V482" s="15">
        <v>0</v>
      </c>
      <c r="W482" s="15">
        <v>0</v>
      </c>
      <c r="X482" s="15">
        <v>0</v>
      </c>
      <c r="Y482" s="15">
        <v>0</v>
      </c>
      <c r="Z482" s="15">
        <v>0</v>
      </c>
      <c r="AA482" s="15">
        <v>181.34</v>
      </c>
      <c r="AB482" s="15">
        <v>0</v>
      </c>
      <c r="AC482" s="15">
        <v>181.34</v>
      </c>
      <c r="AD482" s="15">
        <v>181.34</v>
      </c>
      <c r="AE482" s="15">
        <v>181.34</v>
      </c>
      <c r="AF482" s="15">
        <v>0</v>
      </c>
      <c r="AG482" s="15">
        <v>3736.7</v>
      </c>
      <c r="AH482" s="15">
        <v>0</v>
      </c>
      <c r="AI482" s="15">
        <v>888.86</v>
      </c>
      <c r="AJ482" s="15">
        <v>0</v>
      </c>
      <c r="AK482" s="15">
        <v>0</v>
      </c>
      <c r="AL482" s="15"/>
      <c r="AM482" s="15">
        <f t="shared" si="64"/>
        <v>5350.9199999999992</v>
      </c>
      <c r="AN482" s="15">
        <f t="shared" si="59"/>
        <v>594.55000000000109</v>
      </c>
      <c r="AO482" s="57" t="s">
        <v>119</v>
      </c>
      <c r="AP482" s="59" t="s">
        <v>1679</v>
      </c>
      <c r="AR482" s="61">
        <f t="shared" si="55"/>
        <v>3.0000000015206751E-3</v>
      </c>
    </row>
    <row r="483" spans="1:44" s="60" customFormat="1" ht="50.1" customHeight="1">
      <c r="A483" s="125" t="s">
        <v>846</v>
      </c>
      <c r="B483" s="56" t="s">
        <v>387</v>
      </c>
      <c r="C483" s="56" t="s">
        <v>699</v>
      </c>
      <c r="D483" s="56" t="s">
        <v>99</v>
      </c>
      <c r="E483" s="56" t="s">
        <v>849</v>
      </c>
      <c r="F483" s="56" t="s">
        <v>850</v>
      </c>
      <c r="G483" s="56" t="s">
        <v>1103</v>
      </c>
      <c r="H483" s="56" t="s">
        <v>102</v>
      </c>
      <c r="I483" s="127">
        <v>41214</v>
      </c>
      <c r="J483" s="15">
        <v>5945.47</v>
      </c>
      <c r="K483" s="15">
        <f t="shared" si="62"/>
        <v>594.54700000000003</v>
      </c>
      <c r="L483" s="15">
        <f t="shared" si="63"/>
        <v>5350.9230000000007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U483" s="15">
        <v>0</v>
      </c>
      <c r="V483" s="15">
        <v>0</v>
      </c>
      <c r="W483" s="15">
        <v>0</v>
      </c>
      <c r="X483" s="15">
        <v>0</v>
      </c>
      <c r="Y483" s="15">
        <v>0</v>
      </c>
      <c r="Z483" s="15">
        <v>0</v>
      </c>
      <c r="AA483" s="15">
        <v>181.34</v>
      </c>
      <c r="AB483" s="15">
        <v>0</v>
      </c>
      <c r="AC483" s="15">
        <v>181.34</v>
      </c>
      <c r="AD483" s="15">
        <v>181.34</v>
      </c>
      <c r="AE483" s="15">
        <v>181.34</v>
      </c>
      <c r="AF483" s="15">
        <v>0</v>
      </c>
      <c r="AG483" s="15">
        <v>3736.7</v>
      </c>
      <c r="AH483" s="15">
        <v>0</v>
      </c>
      <c r="AI483" s="15">
        <v>888.86</v>
      </c>
      <c r="AJ483" s="15">
        <v>0</v>
      </c>
      <c r="AK483" s="15">
        <v>0</v>
      </c>
      <c r="AL483" s="15"/>
      <c r="AM483" s="15">
        <f t="shared" si="64"/>
        <v>5350.9199999999992</v>
      </c>
      <c r="AN483" s="15">
        <f t="shared" si="59"/>
        <v>594.55000000000109</v>
      </c>
      <c r="AO483" s="57" t="s">
        <v>119</v>
      </c>
      <c r="AP483" s="59" t="s">
        <v>1679</v>
      </c>
      <c r="AR483" s="61">
        <f t="shared" si="55"/>
        <v>3.0000000015206751E-3</v>
      </c>
    </row>
    <row r="484" spans="1:44" s="60" customFormat="1" ht="50.1" customHeight="1">
      <c r="A484" s="125" t="s">
        <v>393</v>
      </c>
      <c r="B484" s="56" t="s">
        <v>1832</v>
      </c>
      <c r="C484" s="56" t="s">
        <v>14</v>
      </c>
      <c r="D484" s="56" t="s">
        <v>394</v>
      </c>
      <c r="E484" s="56" t="s">
        <v>395</v>
      </c>
      <c r="F484" s="56" t="s">
        <v>396</v>
      </c>
      <c r="G484" s="56" t="s">
        <v>1103</v>
      </c>
      <c r="H484" s="56" t="s">
        <v>30</v>
      </c>
      <c r="I484" s="127">
        <v>37438</v>
      </c>
      <c r="J484" s="15">
        <v>2419.5300000000002</v>
      </c>
      <c r="K484" s="15">
        <f t="shared" si="62"/>
        <v>241.95300000000003</v>
      </c>
      <c r="L484" s="15">
        <f t="shared" si="63"/>
        <v>2177.5770000000002</v>
      </c>
      <c r="M484" s="15">
        <v>0</v>
      </c>
      <c r="N484" s="15">
        <v>0</v>
      </c>
      <c r="O484" s="15">
        <v>0</v>
      </c>
      <c r="P484" s="15">
        <v>0</v>
      </c>
      <c r="Q484" s="15">
        <v>217.76</v>
      </c>
      <c r="R484" s="15">
        <v>1125.0899999999999</v>
      </c>
      <c r="S484" s="15">
        <v>435.52</v>
      </c>
      <c r="T484" s="15">
        <v>399.21</v>
      </c>
      <c r="U484" s="15">
        <v>0</v>
      </c>
      <c r="V484" s="16">
        <v>0</v>
      </c>
      <c r="W484" s="15">
        <v>0</v>
      </c>
      <c r="X484" s="15">
        <v>0</v>
      </c>
      <c r="Y484" s="15">
        <v>0</v>
      </c>
      <c r="Z484" s="15">
        <v>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>
        <v>0</v>
      </c>
      <c r="AL484" s="15"/>
      <c r="AM484" s="15">
        <f t="shared" si="64"/>
        <v>2177.58</v>
      </c>
      <c r="AN484" s="15">
        <f t="shared" si="59"/>
        <v>241.95000000000027</v>
      </c>
      <c r="AO484" s="57" t="s">
        <v>119</v>
      </c>
      <c r="AP484" s="59" t="s">
        <v>155</v>
      </c>
      <c r="AR484" s="61">
        <f t="shared" si="55"/>
        <v>-2.9999999997016857E-3</v>
      </c>
    </row>
    <row r="485" spans="1:44" s="60" customFormat="1" ht="50.1" customHeight="1">
      <c r="A485" s="125" t="s">
        <v>397</v>
      </c>
      <c r="B485" s="56" t="s">
        <v>398</v>
      </c>
      <c r="C485" s="56" t="s">
        <v>256</v>
      </c>
      <c r="D485" s="56" t="s">
        <v>399</v>
      </c>
      <c r="E485" s="14" t="s">
        <v>400</v>
      </c>
      <c r="F485" s="14" t="s">
        <v>401</v>
      </c>
      <c r="G485" s="56" t="s">
        <v>1103</v>
      </c>
      <c r="H485" s="56" t="s">
        <v>102</v>
      </c>
      <c r="I485" s="127">
        <v>39965</v>
      </c>
      <c r="J485" s="15">
        <v>6536</v>
      </c>
      <c r="K485" s="15">
        <f t="shared" si="62"/>
        <v>653.6</v>
      </c>
      <c r="L485" s="15">
        <f t="shared" si="63"/>
        <v>5882.4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U485" s="15">
        <v>0</v>
      </c>
      <c r="V485" s="16">
        <v>0</v>
      </c>
      <c r="W485" s="15">
        <v>0</v>
      </c>
      <c r="X485" s="15">
        <v>800.66</v>
      </c>
      <c r="Y485" s="15">
        <v>800.66</v>
      </c>
      <c r="Z485" s="15">
        <v>800.66</v>
      </c>
      <c r="AA485" s="15">
        <v>800.66</v>
      </c>
      <c r="AB485" s="15">
        <v>0</v>
      </c>
      <c r="AC485" s="15">
        <v>800.66</v>
      </c>
      <c r="AD485" s="15">
        <v>800.66</v>
      </c>
      <c r="AE485" s="15">
        <v>800.66</v>
      </c>
      <c r="AF485" s="15">
        <v>0</v>
      </c>
      <c r="AG485" s="15">
        <v>277.77999999999997</v>
      </c>
      <c r="AH485" s="15">
        <v>0</v>
      </c>
      <c r="AI485" s="15">
        <v>0</v>
      </c>
      <c r="AJ485" s="15">
        <v>0</v>
      </c>
      <c r="AK485" s="15">
        <v>0</v>
      </c>
      <c r="AL485" s="15"/>
      <c r="AM485" s="15">
        <f t="shared" si="64"/>
        <v>5882.4</v>
      </c>
      <c r="AN485" s="15">
        <f t="shared" si="59"/>
        <v>653.60000000000036</v>
      </c>
      <c r="AO485" s="57" t="s">
        <v>119</v>
      </c>
      <c r="AP485" s="59" t="s">
        <v>1581</v>
      </c>
      <c r="AR485" s="61">
        <f t="shared" si="55"/>
        <v>0</v>
      </c>
    </row>
    <row r="486" spans="1:44" s="60" customFormat="1" ht="50.1" customHeight="1">
      <c r="A486" s="125" t="s">
        <v>402</v>
      </c>
      <c r="B486" s="56" t="s">
        <v>398</v>
      </c>
      <c r="C486" s="56" t="s">
        <v>403</v>
      </c>
      <c r="D486" s="56" t="s">
        <v>399</v>
      </c>
      <c r="E486" s="14" t="s">
        <v>404</v>
      </c>
      <c r="F486" s="14" t="s">
        <v>405</v>
      </c>
      <c r="G486" s="56" t="s">
        <v>1103</v>
      </c>
      <c r="H486" s="56" t="s">
        <v>32</v>
      </c>
      <c r="I486" s="127">
        <v>39722</v>
      </c>
      <c r="J486" s="15">
        <v>4636.46</v>
      </c>
      <c r="K486" s="15">
        <f t="shared" si="62"/>
        <v>463.64600000000002</v>
      </c>
      <c r="L486" s="15">
        <f t="shared" si="63"/>
        <v>4172.8140000000003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U486" s="15">
        <v>0</v>
      </c>
      <c r="V486" s="16">
        <v>0</v>
      </c>
      <c r="W486" s="15">
        <v>0</v>
      </c>
      <c r="X486" s="15">
        <v>0</v>
      </c>
      <c r="Y486" s="15">
        <v>208.64</v>
      </c>
      <c r="Z486" s="15">
        <v>834.56</v>
      </c>
      <c r="AA486" s="15">
        <v>834.56</v>
      </c>
      <c r="AB486" s="15">
        <v>0</v>
      </c>
      <c r="AC486" s="15">
        <v>834.56</v>
      </c>
      <c r="AD486" s="15">
        <v>834.56</v>
      </c>
      <c r="AE486" s="15">
        <v>625.92999999999995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>
        <v>0</v>
      </c>
      <c r="AL486" s="15"/>
      <c r="AM486" s="15">
        <f t="shared" si="64"/>
        <v>4172.8099999999995</v>
      </c>
      <c r="AN486" s="15">
        <f t="shared" si="59"/>
        <v>463.65000000000055</v>
      </c>
      <c r="AO486" s="57" t="s">
        <v>1585</v>
      </c>
      <c r="AP486" s="59" t="s">
        <v>1277</v>
      </c>
      <c r="AR486" s="61">
        <f t="shared" si="55"/>
        <v>4.0000000008149073E-3</v>
      </c>
    </row>
    <row r="487" spans="1:44" s="60" customFormat="1" ht="50.1" customHeight="1">
      <c r="A487" s="125" t="s">
        <v>852</v>
      </c>
      <c r="B487" s="56" t="s">
        <v>851</v>
      </c>
      <c r="C487" s="56" t="s">
        <v>91</v>
      </c>
      <c r="D487" s="56" t="s">
        <v>90</v>
      </c>
      <c r="E487" s="56" t="s">
        <v>418</v>
      </c>
      <c r="F487" s="56" t="s">
        <v>419</v>
      </c>
      <c r="G487" s="56" t="s">
        <v>1103</v>
      </c>
      <c r="H487" s="56" t="s">
        <v>10</v>
      </c>
      <c r="I487" s="127">
        <v>39722</v>
      </c>
      <c r="J487" s="15">
        <v>14300</v>
      </c>
      <c r="K487" s="15">
        <f t="shared" si="62"/>
        <v>1430</v>
      </c>
      <c r="L487" s="15">
        <f t="shared" si="63"/>
        <v>12870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U487" s="15">
        <v>0</v>
      </c>
      <c r="V487" s="16">
        <v>0</v>
      </c>
      <c r="W487" s="15">
        <v>657.8</v>
      </c>
      <c r="X487" s="15">
        <v>2574</v>
      </c>
      <c r="Y487" s="15">
        <v>2574</v>
      </c>
      <c r="Z487" s="15">
        <v>2574</v>
      </c>
      <c r="AA487" s="15">
        <v>2574</v>
      </c>
      <c r="AB487" s="15">
        <v>0</v>
      </c>
      <c r="AC487" s="15">
        <v>1916.2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/>
      <c r="AM487" s="15">
        <f t="shared" si="64"/>
        <v>12870</v>
      </c>
      <c r="AN487" s="15">
        <f t="shared" si="59"/>
        <v>1430</v>
      </c>
      <c r="AO487" s="57" t="s">
        <v>119</v>
      </c>
      <c r="AP487" s="59" t="s">
        <v>155</v>
      </c>
      <c r="AR487" s="61">
        <f t="shared" si="55"/>
        <v>0</v>
      </c>
    </row>
    <row r="488" spans="1:44" s="60" customFormat="1" ht="50.1" customHeight="1">
      <c r="A488" s="125" t="s">
        <v>853</v>
      </c>
      <c r="B488" s="56" t="s">
        <v>856</v>
      </c>
      <c r="C488" s="56" t="s">
        <v>699</v>
      </c>
      <c r="D488" s="56" t="s">
        <v>99</v>
      </c>
      <c r="E488" s="56" t="s">
        <v>854</v>
      </c>
      <c r="F488" s="56" t="s">
        <v>855</v>
      </c>
      <c r="G488" s="56" t="s">
        <v>1103</v>
      </c>
      <c r="H488" s="56" t="s">
        <v>102</v>
      </c>
      <c r="I488" s="127">
        <v>41579</v>
      </c>
      <c r="J488" s="15">
        <v>19236.14</v>
      </c>
      <c r="K488" s="15">
        <f t="shared" si="62"/>
        <v>1923.614</v>
      </c>
      <c r="L488" s="15">
        <f t="shared" si="63"/>
        <v>17312.525999999998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  <c r="W488" s="15">
        <v>0</v>
      </c>
      <c r="X488" s="15">
        <v>0</v>
      </c>
      <c r="Y488" s="15">
        <v>0</v>
      </c>
      <c r="Z488" s="15">
        <v>0</v>
      </c>
      <c r="AA488" s="15">
        <v>586.70000000000005</v>
      </c>
      <c r="AB488" s="15">
        <v>0</v>
      </c>
      <c r="AC488" s="15">
        <v>586.70000000000005</v>
      </c>
      <c r="AD488" s="15">
        <v>586.70000000000005</v>
      </c>
      <c r="AE488" s="15">
        <v>586.70000000000005</v>
      </c>
      <c r="AF488" s="15">
        <v>8627.43</v>
      </c>
      <c r="AG488" s="15">
        <v>3462.51</v>
      </c>
      <c r="AH488" s="15">
        <v>0</v>
      </c>
      <c r="AI488" s="15">
        <v>2875.79</v>
      </c>
      <c r="AJ488" s="15">
        <v>0</v>
      </c>
      <c r="AK488" s="15">
        <v>0</v>
      </c>
      <c r="AL488" s="15"/>
      <c r="AM488" s="15">
        <f t="shared" si="64"/>
        <v>17312.53</v>
      </c>
      <c r="AN488" s="15">
        <f t="shared" si="59"/>
        <v>1923.6100000000006</v>
      </c>
      <c r="AO488" s="57" t="s">
        <v>119</v>
      </c>
      <c r="AP488" s="59" t="s">
        <v>1679</v>
      </c>
      <c r="AR488" s="61">
        <f t="shared" si="55"/>
        <v>-4.0000000008149073E-3</v>
      </c>
    </row>
    <row r="489" spans="1:44" s="60" customFormat="1" ht="50.1" customHeight="1">
      <c r="A489" s="125" t="s">
        <v>1369</v>
      </c>
      <c r="B489" s="56" t="s">
        <v>407</v>
      </c>
      <c r="C489" s="56" t="s">
        <v>388</v>
      </c>
      <c r="D489" s="56" t="s">
        <v>408</v>
      </c>
      <c r="E489" s="56" t="s">
        <v>409</v>
      </c>
      <c r="F489" s="56" t="s">
        <v>410</v>
      </c>
      <c r="G489" s="56" t="s">
        <v>1103</v>
      </c>
      <c r="H489" s="56" t="s">
        <v>102</v>
      </c>
      <c r="I489" s="127">
        <v>40878</v>
      </c>
      <c r="J489" s="15">
        <v>2850</v>
      </c>
      <c r="K489" s="15">
        <f t="shared" si="62"/>
        <v>285</v>
      </c>
      <c r="L489" s="15">
        <f t="shared" si="63"/>
        <v>2565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5">
        <v>0</v>
      </c>
      <c r="T489" s="15">
        <v>0</v>
      </c>
      <c r="U489" s="15">
        <v>0</v>
      </c>
      <c r="V489" s="15">
        <v>0</v>
      </c>
      <c r="W489" s="15">
        <v>0</v>
      </c>
      <c r="X489" s="15">
        <v>0</v>
      </c>
      <c r="Y489" s="15">
        <v>0</v>
      </c>
      <c r="Z489" s="15">
        <v>0</v>
      </c>
      <c r="AA489" s="15">
        <v>513</v>
      </c>
      <c r="AB489" s="15">
        <v>0</v>
      </c>
      <c r="AC489" s="15">
        <v>513</v>
      </c>
      <c r="AD489" s="15">
        <v>513</v>
      </c>
      <c r="AE489" s="15">
        <v>513</v>
      </c>
      <c r="AF489" s="15">
        <v>0</v>
      </c>
      <c r="AG489" s="15">
        <v>513</v>
      </c>
      <c r="AH489" s="15">
        <v>0</v>
      </c>
      <c r="AI489" s="15">
        <v>0</v>
      </c>
      <c r="AJ489" s="15">
        <v>0</v>
      </c>
      <c r="AK489" s="15">
        <v>0</v>
      </c>
      <c r="AL489" s="15"/>
      <c r="AM489" s="15">
        <f t="shared" si="64"/>
        <v>2565</v>
      </c>
      <c r="AN489" s="15">
        <f t="shared" si="59"/>
        <v>285</v>
      </c>
      <c r="AO489" s="66" t="s">
        <v>1460</v>
      </c>
      <c r="AP489" s="83" t="s">
        <v>1812</v>
      </c>
      <c r="AR489" s="61">
        <f t="shared" si="55"/>
        <v>0</v>
      </c>
    </row>
    <row r="490" spans="1:44" s="60" customFormat="1" ht="50.1" customHeight="1">
      <c r="A490" s="125" t="s">
        <v>1498</v>
      </c>
      <c r="B490" s="56" t="s">
        <v>1495</v>
      </c>
      <c r="C490" s="56" t="s">
        <v>1496</v>
      </c>
      <c r="D490" s="56" t="s">
        <v>1497</v>
      </c>
      <c r="E490" s="56" t="s">
        <v>1499</v>
      </c>
      <c r="F490" s="56" t="s">
        <v>1500</v>
      </c>
      <c r="G490" s="56" t="s">
        <v>1103</v>
      </c>
      <c r="H490" s="56" t="s">
        <v>10</v>
      </c>
      <c r="I490" s="127">
        <v>42217</v>
      </c>
      <c r="J490" s="15">
        <v>19600</v>
      </c>
      <c r="K490" s="15">
        <f t="shared" si="62"/>
        <v>1960</v>
      </c>
      <c r="L490" s="15">
        <f t="shared" si="63"/>
        <v>17640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>
        <v>0</v>
      </c>
      <c r="T490" s="15">
        <v>0</v>
      </c>
      <c r="U490" s="15">
        <v>0</v>
      </c>
      <c r="V490" s="15">
        <v>0</v>
      </c>
      <c r="W490" s="15">
        <v>0</v>
      </c>
      <c r="X490" s="15">
        <v>0</v>
      </c>
      <c r="Y490" s="15">
        <v>0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1470</v>
      </c>
      <c r="AF490" s="15">
        <v>0</v>
      </c>
      <c r="AG490" s="15">
        <v>3528</v>
      </c>
      <c r="AH490" s="15">
        <v>0</v>
      </c>
      <c r="AI490" s="15">
        <v>3528</v>
      </c>
      <c r="AJ490" s="15">
        <v>3528</v>
      </c>
      <c r="AK490" s="15">
        <v>3528</v>
      </c>
      <c r="AL490" s="15">
        <v>2058</v>
      </c>
      <c r="AM490" s="15">
        <f>SUM(M490:AL490)</f>
        <v>17640</v>
      </c>
      <c r="AN490" s="15">
        <f t="shared" si="59"/>
        <v>1960</v>
      </c>
      <c r="AO490" s="57" t="s">
        <v>119</v>
      </c>
      <c r="AP490" s="59" t="s">
        <v>1501</v>
      </c>
      <c r="AR490" s="61">
        <f t="shared" si="55"/>
        <v>0</v>
      </c>
    </row>
    <row r="491" spans="1:44" s="60" customFormat="1" ht="50.1" customHeight="1">
      <c r="A491" s="125" t="s">
        <v>1502</v>
      </c>
      <c r="B491" s="56" t="s">
        <v>1495</v>
      </c>
      <c r="C491" s="56" t="s">
        <v>1496</v>
      </c>
      <c r="D491" s="56" t="s">
        <v>1497</v>
      </c>
      <c r="E491" s="56" t="s">
        <v>1503</v>
      </c>
      <c r="F491" s="56" t="s">
        <v>1500</v>
      </c>
      <c r="G491" s="56" t="s">
        <v>1103</v>
      </c>
      <c r="H491" s="56" t="s">
        <v>10</v>
      </c>
      <c r="I491" s="127">
        <v>42217</v>
      </c>
      <c r="J491" s="15">
        <v>19600</v>
      </c>
      <c r="K491" s="15">
        <f t="shared" si="62"/>
        <v>1960</v>
      </c>
      <c r="L491" s="15">
        <f t="shared" si="63"/>
        <v>17640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5">
        <v>0</v>
      </c>
      <c r="T491" s="15">
        <v>0</v>
      </c>
      <c r="U491" s="15">
        <v>0</v>
      </c>
      <c r="V491" s="15">
        <v>0</v>
      </c>
      <c r="W491" s="15">
        <v>0</v>
      </c>
      <c r="X491" s="15">
        <v>0</v>
      </c>
      <c r="Y491" s="15">
        <v>0</v>
      </c>
      <c r="Z491" s="15">
        <v>0</v>
      </c>
      <c r="AA491" s="15">
        <v>0</v>
      </c>
      <c r="AB491" s="15">
        <v>0</v>
      </c>
      <c r="AC491" s="15">
        <v>0</v>
      </c>
      <c r="AD491" s="15">
        <v>0</v>
      </c>
      <c r="AE491" s="15">
        <v>1470</v>
      </c>
      <c r="AF491" s="15">
        <v>0</v>
      </c>
      <c r="AG491" s="15">
        <v>3528</v>
      </c>
      <c r="AH491" s="15">
        <v>0</v>
      </c>
      <c r="AI491" s="15">
        <v>3528</v>
      </c>
      <c r="AJ491" s="15">
        <v>3528</v>
      </c>
      <c r="AK491" s="15">
        <v>3528</v>
      </c>
      <c r="AL491" s="15">
        <v>2058</v>
      </c>
      <c r="AM491" s="15">
        <f>SUM(M491:AL491)</f>
        <v>17640</v>
      </c>
      <c r="AN491" s="15">
        <f t="shared" si="59"/>
        <v>1960</v>
      </c>
      <c r="AO491" s="57" t="s">
        <v>119</v>
      </c>
      <c r="AP491" s="59" t="s">
        <v>1501</v>
      </c>
      <c r="AR491" s="61">
        <f t="shared" si="55"/>
        <v>0</v>
      </c>
    </row>
    <row r="492" spans="1:44" s="60" customFormat="1" ht="50.1" customHeight="1">
      <c r="A492" s="137" t="s">
        <v>2320</v>
      </c>
      <c r="B492" s="14" t="s">
        <v>2337</v>
      </c>
      <c r="C492" s="14" t="s">
        <v>139</v>
      </c>
      <c r="D492" s="14" t="s">
        <v>99</v>
      </c>
      <c r="E492" s="14" t="s">
        <v>2322</v>
      </c>
      <c r="F492" s="136" t="s">
        <v>2323</v>
      </c>
      <c r="G492" s="14" t="s">
        <v>1103</v>
      </c>
      <c r="H492" s="56"/>
      <c r="I492" s="138">
        <v>44172</v>
      </c>
      <c r="J492" s="15">
        <v>1036.04</v>
      </c>
      <c r="K492" s="15">
        <f t="shared" ref="K492:K500" si="65">J492*10%</f>
        <v>103.604</v>
      </c>
      <c r="L492" s="15">
        <f t="shared" ref="L492:L500" si="66">J492-K492</f>
        <v>932.43599999999992</v>
      </c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>
        <v>15.54</v>
      </c>
      <c r="AM492" s="15">
        <f>SUM(M492:AL492)</f>
        <v>15.54</v>
      </c>
      <c r="AN492" s="15">
        <f>J492-AM492</f>
        <v>1020.5</v>
      </c>
      <c r="AO492" s="57"/>
      <c r="AP492" s="59"/>
      <c r="AR492" s="61"/>
    </row>
    <row r="493" spans="1:44" s="60" customFormat="1" ht="50.1" customHeight="1">
      <c r="A493" s="137" t="s">
        <v>2321</v>
      </c>
      <c r="B493" s="14" t="s">
        <v>2337</v>
      </c>
      <c r="C493" s="14" t="s">
        <v>139</v>
      </c>
      <c r="D493" s="14" t="s">
        <v>99</v>
      </c>
      <c r="E493" s="14" t="s">
        <v>2325</v>
      </c>
      <c r="F493" s="136" t="s">
        <v>2323</v>
      </c>
      <c r="G493" s="14" t="s">
        <v>1103</v>
      </c>
      <c r="H493" s="56"/>
      <c r="I493" s="138">
        <v>44172</v>
      </c>
      <c r="J493" s="15">
        <v>1036.04</v>
      </c>
      <c r="K493" s="15">
        <f t="shared" si="65"/>
        <v>103.604</v>
      </c>
      <c r="L493" s="15">
        <f t="shared" si="66"/>
        <v>932.43599999999992</v>
      </c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33">
        <v>15.54</v>
      </c>
      <c r="AM493" s="15">
        <f t="shared" ref="AM493:AM500" si="67">SUM(M493:AL493)</f>
        <v>15.54</v>
      </c>
      <c r="AN493" s="15">
        <f t="shared" ref="AN493:AN500" si="68">J493-AM493</f>
        <v>1020.5</v>
      </c>
      <c r="AO493" s="57"/>
      <c r="AP493" s="59"/>
      <c r="AR493" s="61"/>
    </row>
    <row r="494" spans="1:44" s="60" customFormat="1" ht="50.1" customHeight="1">
      <c r="A494" s="137" t="s">
        <v>2324</v>
      </c>
      <c r="B494" s="14" t="s">
        <v>2337</v>
      </c>
      <c r="C494" s="14" t="s">
        <v>139</v>
      </c>
      <c r="D494" s="14" t="s">
        <v>99</v>
      </c>
      <c r="E494" s="14" t="s">
        <v>2326</v>
      </c>
      <c r="F494" s="136" t="s">
        <v>2323</v>
      </c>
      <c r="G494" s="14" t="s">
        <v>1103</v>
      </c>
      <c r="H494" s="56"/>
      <c r="I494" s="138">
        <v>44172</v>
      </c>
      <c r="J494" s="15">
        <v>1036.04</v>
      </c>
      <c r="K494" s="15">
        <f t="shared" si="65"/>
        <v>103.604</v>
      </c>
      <c r="L494" s="15">
        <f t="shared" si="66"/>
        <v>932.43599999999992</v>
      </c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33">
        <v>15.54</v>
      </c>
      <c r="AM494" s="15">
        <f t="shared" si="67"/>
        <v>15.54</v>
      </c>
      <c r="AN494" s="15">
        <f t="shared" si="68"/>
        <v>1020.5</v>
      </c>
      <c r="AO494" s="57"/>
      <c r="AP494" s="59"/>
      <c r="AR494" s="61"/>
    </row>
    <row r="495" spans="1:44" s="60" customFormat="1" ht="50.1" customHeight="1">
      <c r="A495" s="137" t="s">
        <v>2332</v>
      </c>
      <c r="B495" s="14" t="s">
        <v>2337</v>
      </c>
      <c r="C495" s="14" t="s">
        <v>139</v>
      </c>
      <c r="D495" s="14" t="s">
        <v>99</v>
      </c>
      <c r="E495" s="14" t="s">
        <v>2327</v>
      </c>
      <c r="F495" s="136" t="s">
        <v>2323</v>
      </c>
      <c r="G495" s="14" t="s">
        <v>1103</v>
      </c>
      <c r="H495" s="56"/>
      <c r="I495" s="138">
        <v>44172</v>
      </c>
      <c r="J495" s="15">
        <v>1036.04</v>
      </c>
      <c r="K495" s="15">
        <f t="shared" si="65"/>
        <v>103.604</v>
      </c>
      <c r="L495" s="15">
        <f t="shared" si="66"/>
        <v>932.43599999999992</v>
      </c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33">
        <v>15.54</v>
      </c>
      <c r="AM495" s="15">
        <f t="shared" si="67"/>
        <v>15.54</v>
      </c>
      <c r="AN495" s="15">
        <f t="shared" si="68"/>
        <v>1020.5</v>
      </c>
      <c r="AO495" s="57"/>
      <c r="AP495" s="59"/>
      <c r="AR495" s="61"/>
    </row>
    <row r="496" spans="1:44" s="60" customFormat="1" ht="50.1" customHeight="1">
      <c r="A496" s="137" t="s">
        <v>2333</v>
      </c>
      <c r="B496" s="14" t="s">
        <v>2337</v>
      </c>
      <c r="C496" s="14" t="s">
        <v>139</v>
      </c>
      <c r="D496" s="14" t="s">
        <v>99</v>
      </c>
      <c r="E496" s="14" t="s">
        <v>2328</v>
      </c>
      <c r="F496" s="136" t="s">
        <v>2323</v>
      </c>
      <c r="G496" s="14" t="s">
        <v>1103</v>
      </c>
      <c r="H496" s="56"/>
      <c r="I496" s="138">
        <v>44172</v>
      </c>
      <c r="J496" s="15">
        <v>1036.04</v>
      </c>
      <c r="K496" s="15">
        <f t="shared" si="65"/>
        <v>103.604</v>
      </c>
      <c r="L496" s="15">
        <f t="shared" si="66"/>
        <v>932.43599999999992</v>
      </c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33">
        <v>15.54</v>
      </c>
      <c r="AM496" s="15">
        <f t="shared" si="67"/>
        <v>15.54</v>
      </c>
      <c r="AN496" s="15">
        <f t="shared" si="68"/>
        <v>1020.5</v>
      </c>
      <c r="AO496" s="57"/>
      <c r="AP496" s="59"/>
      <c r="AR496" s="61"/>
    </row>
    <row r="497" spans="1:44" s="60" customFormat="1" ht="50.1" customHeight="1">
      <c r="A497" s="137" t="s">
        <v>2334</v>
      </c>
      <c r="B497" s="14" t="s">
        <v>2337</v>
      </c>
      <c r="C497" s="14" t="s">
        <v>139</v>
      </c>
      <c r="D497" s="14" t="s">
        <v>99</v>
      </c>
      <c r="E497" s="14" t="s">
        <v>2329</v>
      </c>
      <c r="F497" s="136" t="s">
        <v>2323</v>
      </c>
      <c r="G497" s="14" t="s">
        <v>1103</v>
      </c>
      <c r="H497" s="56"/>
      <c r="I497" s="138">
        <v>44172</v>
      </c>
      <c r="J497" s="15">
        <v>1036.04</v>
      </c>
      <c r="K497" s="15">
        <f t="shared" si="65"/>
        <v>103.604</v>
      </c>
      <c r="L497" s="15">
        <f t="shared" si="66"/>
        <v>932.43599999999992</v>
      </c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33">
        <v>15.54</v>
      </c>
      <c r="AM497" s="15">
        <f t="shared" si="67"/>
        <v>15.54</v>
      </c>
      <c r="AN497" s="15">
        <f t="shared" si="68"/>
        <v>1020.5</v>
      </c>
      <c r="AO497" s="57"/>
      <c r="AP497" s="59"/>
      <c r="AR497" s="61"/>
    </row>
    <row r="498" spans="1:44" s="60" customFormat="1" ht="50.1" customHeight="1">
      <c r="A498" s="137" t="s">
        <v>2331</v>
      </c>
      <c r="B498" s="14" t="s">
        <v>2337</v>
      </c>
      <c r="C498" s="14" t="s">
        <v>139</v>
      </c>
      <c r="D498" s="14" t="s">
        <v>99</v>
      </c>
      <c r="E498" s="14" t="s">
        <v>2330</v>
      </c>
      <c r="F498" s="136" t="s">
        <v>2323</v>
      </c>
      <c r="G498" s="14" t="s">
        <v>1103</v>
      </c>
      <c r="H498" s="56"/>
      <c r="I498" s="138">
        <v>44172</v>
      </c>
      <c r="J498" s="15">
        <v>1036.04</v>
      </c>
      <c r="K498" s="15">
        <f t="shared" si="65"/>
        <v>103.604</v>
      </c>
      <c r="L498" s="15">
        <f t="shared" si="66"/>
        <v>932.43599999999992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33">
        <v>15.54</v>
      </c>
      <c r="AM498" s="15">
        <f t="shared" si="67"/>
        <v>15.54</v>
      </c>
      <c r="AN498" s="15">
        <f t="shared" si="68"/>
        <v>1020.5</v>
      </c>
      <c r="AO498" s="57"/>
      <c r="AP498" s="59"/>
      <c r="AR498" s="61"/>
    </row>
    <row r="499" spans="1:44" s="60" customFormat="1" ht="50.1" customHeight="1">
      <c r="A499" s="137" t="s">
        <v>2335</v>
      </c>
      <c r="B499" s="14" t="s">
        <v>2338</v>
      </c>
      <c r="C499" s="14" t="s">
        <v>139</v>
      </c>
      <c r="D499" s="14" t="s">
        <v>99</v>
      </c>
      <c r="E499" s="14" t="s">
        <v>2340</v>
      </c>
      <c r="F499" s="14" t="s">
        <v>2339</v>
      </c>
      <c r="G499" s="14" t="s">
        <v>1103</v>
      </c>
      <c r="H499" s="56"/>
      <c r="I499" s="138">
        <v>44172</v>
      </c>
      <c r="J499" s="15">
        <v>3299.69</v>
      </c>
      <c r="K499" s="15">
        <f t="shared" si="65"/>
        <v>329.96900000000005</v>
      </c>
      <c r="L499" s="15">
        <f t="shared" si="66"/>
        <v>2969.721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>
        <v>49.5</v>
      </c>
      <c r="AM499" s="15">
        <f t="shared" si="67"/>
        <v>49.5</v>
      </c>
      <c r="AN499" s="15">
        <f t="shared" si="68"/>
        <v>3250.19</v>
      </c>
      <c r="AO499" s="57"/>
      <c r="AP499" s="59"/>
      <c r="AR499" s="61"/>
    </row>
    <row r="500" spans="1:44" s="60" customFormat="1" ht="50.1" customHeight="1">
      <c r="A500" s="137" t="s">
        <v>2336</v>
      </c>
      <c r="B500" s="14" t="s">
        <v>2338</v>
      </c>
      <c r="C500" s="14" t="s">
        <v>139</v>
      </c>
      <c r="D500" s="14" t="s">
        <v>99</v>
      </c>
      <c r="E500" s="14" t="s">
        <v>2341</v>
      </c>
      <c r="F500" s="14" t="s">
        <v>2339</v>
      </c>
      <c r="G500" s="14" t="s">
        <v>1103</v>
      </c>
      <c r="H500" s="56"/>
      <c r="I500" s="138">
        <v>44172</v>
      </c>
      <c r="J500" s="15">
        <v>3299.69</v>
      </c>
      <c r="K500" s="15">
        <f t="shared" si="65"/>
        <v>329.96900000000005</v>
      </c>
      <c r="L500" s="15">
        <f t="shared" si="66"/>
        <v>2969.721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>
        <v>49.5</v>
      </c>
      <c r="AM500" s="15">
        <f t="shared" si="67"/>
        <v>49.5</v>
      </c>
      <c r="AN500" s="15">
        <f t="shared" si="68"/>
        <v>3250.19</v>
      </c>
      <c r="AO500" s="57"/>
      <c r="AP500" s="59"/>
      <c r="AR500" s="61"/>
    </row>
    <row r="501" spans="1:44" s="60" customFormat="1" ht="50.1" customHeight="1">
      <c r="A501" s="145" t="s">
        <v>2347</v>
      </c>
      <c r="B501" s="140" t="s">
        <v>2345</v>
      </c>
      <c r="C501" s="140" t="s">
        <v>2346</v>
      </c>
      <c r="D501" s="140" t="s">
        <v>496</v>
      </c>
      <c r="E501" s="140" t="s">
        <v>430</v>
      </c>
      <c r="F501" s="141" t="s">
        <v>406</v>
      </c>
      <c r="G501" s="140" t="s">
        <v>1103</v>
      </c>
      <c r="H501" s="140"/>
      <c r="I501" s="142">
        <v>44196</v>
      </c>
      <c r="J501" s="143">
        <v>4787.5200000000004</v>
      </c>
      <c r="K501" s="143">
        <f>+J501*0.1</f>
        <v>478.75200000000007</v>
      </c>
      <c r="L501" s="143">
        <f>+J501-K501</f>
        <v>4308.768</v>
      </c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  <c r="AB501" s="143"/>
      <c r="AC501" s="143"/>
      <c r="AD501" s="143"/>
      <c r="AE501" s="143"/>
      <c r="AF501" s="143"/>
      <c r="AG501" s="143"/>
      <c r="AH501" s="143"/>
      <c r="AI501" s="143"/>
      <c r="AJ501" s="143"/>
      <c r="AK501" s="143"/>
      <c r="AL501" s="143"/>
      <c r="AM501" s="143">
        <f>SUM(M501:AK501)</f>
        <v>0</v>
      </c>
      <c r="AN501" s="143">
        <f>J501-AM501</f>
        <v>4787.5200000000004</v>
      </c>
      <c r="AO501" s="57"/>
      <c r="AP501" s="59"/>
      <c r="AR501" s="61"/>
    </row>
    <row r="502" spans="1:44" s="60" customFormat="1" ht="50.1" customHeight="1">
      <c r="A502" s="145" t="s">
        <v>2348</v>
      </c>
      <c r="B502" s="140" t="s">
        <v>2345</v>
      </c>
      <c r="C502" s="140" t="s">
        <v>2346</v>
      </c>
      <c r="D502" s="140" t="s">
        <v>496</v>
      </c>
      <c r="E502" s="140" t="s">
        <v>430</v>
      </c>
      <c r="F502" s="141" t="s">
        <v>406</v>
      </c>
      <c r="G502" s="140" t="s">
        <v>1103</v>
      </c>
      <c r="H502" s="140"/>
      <c r="I502" s="142">
        <v>44196</v>
      </c>
      <c r="J502" s="143">
        <v>10699.11</v>
      </c>
      <c r="K502" s="143">
        <f>+J502*0.1</f>
        <v>1069.9110000000001</v>
      </c>
      <c r="L502" s="143">
        <f>+J502-K502</f>
        <v>9629.1990000000005</v>
      </c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  <c r="AB502" s="143"/>
      <c r="AC502" s="143"/>
      <c r="AD502" s="143"/>
      <c r="AE502" s="143"/>
      <c r="AF502" s="143"/>
      <c r="AG502" s="143"/>
      <c r="AH502" s="143"/>
      <c r="AI502" s="143"/>
      <c r="AJ502" s="143"/>
      <c r="AK502" s="143"/>
      <c r="AL502" s="143"/>
      <c r="AM502" s="143">
        <f>SUM(M502:AK502)</f>
        <v>0</v>
      </c>
      <c r="AN502" s="143">
        <f>J502-AM502</f>
        <v>10699.11</v>
      </c>
      <c r="AO502" s="57"/>
      <c r="AP502" s="59"/>
      <c r="AR502" s="61"/>
    </row>
    <row r="503" spans="1:44" s="60" customFormat="1" ht="50.1" customHeight="1">
      <c r="A503" s="145" t="s">
        <v>2348</v>
      </c>
      <c r="B503" s="140" t="s">
        <v>2345</v>
      </c>
      <c r="C503" s="140" t="s">
        <v>2346</v>
      </c>
      <c r="D503" s="140" t="s">
        <v>496</v>
      </c>
      <c r="E503" s="140" t="s">
        <v>430</v>
      </c>
      <c r="F503" s="141" t="s">
        <v>406</v>
      </c>
      <c r="G503" s="140" t="s">
        <v>1103</v>
      </c>
      <c r="H503" s="140"/>
      <c r="I503" s="142">
        <v>44196</v>
      </c>
      <c r="J503" s="143">
        <v>10699.11</v>
      </c>
      <c r="K503" s="143">
        <f>+J503*0.1</f>
        <v>1069.9110000000001</v>
      </c>
      <c r="L503" s="143">
        <f>+J503-K503</f>
        <v>9629.1990000000005</v>
      </c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  <c r="AB503" s="143"/>
      <c r="AC503" s="143"/>
      <c r="AD503" s="143"/>
      <c r="AE503" s="143"/>
      <c r="AF503" s="143"/>
      <c r="AG503" s="143"/>
      <c r="AH503" s="143"/>
      <c r="AI503" s="143"/>
      <c r="AJ503" s="143"/>
      <c r="AK503" s="143"/>
      <c r="AL503" s="143"/>
      <c r="AM503" s="143">
        <f>SUM(M503:AK503)</f>
        <v>0</v>
      </c>
      <c r="AN503" s="143">
        <f>J503-AM503</f>
        <v>10699.11</v>
      </c>
      <c r="AO503" s="57"/>
      <c r="AP503" s="59"/>
      <c r="AR503" s="61"/>
    </row>
    <row r="504" spans="1:44" s="60" customFormat="1" ht="50.1" customHeight="1">
      <c r="A504" s="125" t="s">
        <v>1001</v>
      </c>
      <c r="B504" s="14" t="s">
        <v>1004</v>
      </c>
      <c r="C504" s="56" t="s">
        <v>997</v>
      </c>
      <c r="D504" s="14" t="s">
        <v>998</v>
      </c>
      <c r="E504" s="56" t="s">
        <v>1002</v>
      </c>
      <c r="F504" s="14" t="s">
        <v>1003</v>
      </c>
      <c r="G504" s="14" t="s">
        <v>1244</v>
      </c>
      <c r="H504" s="14" t="s">
        <v>25</v>
      </c>
      <c r="I504" s="138">
        <v>41551</v>
      </c>
      <c r="J504" s="15">
        <v>4393.97</v>
      </c>
      <c r="K504" s="15">
        <f t="shared" si="62"/>
        <v>439.39700000000005</v>
      </c>
      <c r="L504" s="15">
        <f t="shared" si="63"/>
        <v>3954.5730000000003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5">
        <v>0</v>
      </c>
      <c r="T504" s="15">
        <v>0</v>
      </c>
      <c r="U504" s="15">
        <v>0</v>
      </c>
      <c r="V504" s="15">
        <v>0</v>
      </c>
      <c r="W504" s="15">
        <v>0</v>
      </c>
      <c r="X504" s="15">
        <v>0</v>
      </c>
      <c r="Y504" s="15">
        <v>0</v>
      </c>
      <c r="Z504" s="15">
        <v>0</v>
      </c>
      <c r="AA504" s="15">
        <v>0</v>
      </c>
      <c r="AB504" s="15">
        <v>0</v>
      </c>
      <c r="AC504" s="15">
        <f>291.63+37.92</f>
        <v>329.55</v>
      </c>
      <c r="AD504" s="15">
        <f>699.92+90.99</f>
        <v>790.91</v>
      </c>
      <c r="AE504" s="15">
        <v>790.91</v>
      </c>
      <c r="AF504" s="15">
        <v>0</v>
      </c>
      <c r="AG504" s="15">
        <v>790.91</v>
      </c>
      <c r="AH504" s="15">
        <v>0</v>
      </c>
      <c r="AI504" s="15">
        <v>790.91</v>
      </c>
      <c r="AJ504" s="15">
        <v>461.38</v>
      </c>
      <c r="AK504" s="15">
        <v>0</v>
      </c>
      <c r="AL504" s="15"/>
      <c r="AM504" s="15">
        <f t="shared" si="64"/>
        <v>3954.5699999999997</v>
      </c>
      <c r="AN504" s="15">
        <f t="shared" si="59"/>
        <v>439.40000000000055</v>
      </c>
      <c r="AO504" s="57" t="s">
        <v>1333</v>
      </c>
      <c r="AP504" s="59" t="s">
        <v>1362</v>
      </c>
      <c r="AR504" s="61">
        <f t="shared" si="55"/>
        <v>3.0000000006111804E-3</v>
      </c>
    </row>
    <row r="505" spans="1:44" s="60" customFormat="1" ht="50.1" customHeight="1">
      <c r="A505" s="137" t="s">
        <v>1057</v>
      </c>
      <c r="B505" s="56" t="s">
        <v>664</v>
      </c>
      <c r="C505" s="56" t="s">
        <v>942</v>
      </c>
      <c r="D505" s="14" t="s">
        <v>96</v>
      </c>
      <c r="E505" s="14" t="s">
        <v>1062</v>
      </c>
      <c r="F505" s="14" t="s">
        <v>1061</v>
      </c>
      <c r="G505" s="14" t="s">
        <v>1244</v>
      </c>
      <c r="H505" s="14" t="s">
        <v>33</v>
      </c>
      <c r="I505" s="138">
        <v>41570</v>
      </c>
      <c r="J505" s="15">
        <v>1787.61</v>
      </c>
      <c r="K505" s="15">
        <f t="shared" si="62"/>
        <v>178.761</v>
      </c>
      <c r="L505" s="15">
        <f t="shared" si="63"/>
        <v>1608.8489999999999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5">
        <v>0</v>
      </c>
      <c r="T505" s="15">
        <v>0</v>
      </c>
      <c r="U505" s="15">
        <v>0</v>
      </c>
      <c r="V505" s="15">
        <v>0</v>
      </c>
      <c r="W505" s="15">
        <v>0</v>
      </c>
      <c r="X505" s="15">
        <v>0</v>
      </c>
      <c r="Y505" s="15">
        <v>0</v>
      </c>
      <c r="Z505" s="15">
        <v>0</v>
      </c>
      <c r="AA505" s="15">
        <v>0</v>
      </c>
      <c r="AB505" s="15">
        <v>0</v>
      </c>
      <c r="AC505" s="15">
        <f>94.92+12.34</f>
        <v>107.26</v>
      </c>
      <c r="AD505" s="15">
        <f t="shared" ref="AD505:AD508" si="69">284.75+37.02</f>
        <v>321.77</v>
      </c>
      <c r="AE505" s="15">
        <v>321.77</v>
      </c>
      <c r="AF505" s="15">
        <v>0</v>
      </c>
      <c r="AG505" s="15">
        <v>321.77</v>
      </c>
      <c r="AH505" s="15">
        <v>0</v>
      </c>
      <c r="AI505" s="15">
        <v>321.77</v>
      </c>
      <c r="AJ505" s="15">
        <v>214.51</v>
      </c>
      <c r="AK505" s="15">
        <v>0</v>
      </c>
      <c r="AL505" s="15"/>
      <c r="AM505" s="15">
        <f t="shared" si="64"/>
        <v>1608.85</v>
      </c>
      <c r="AN505" s="15">
        <f t="shared" si="59"/>
        <v>178.76</v>
      </c>
      <c r="AO505" s="57" t="s">
        <v>1515</v>
      </c>
      <c r="AP505" s="59" t="s">
        <v>1938</v>
      </c>
      <c r="AR505" s="61">
        <f t="shared" si="55"/>
        <v>-9.9999999997635314E-4</v>
      </c>
    </row>
    <row r="506" spans="1:44" s="60" customFormat="1" ht="50.1" customHeight="1">
      <c r="A506" s="137" t="s">
        <v>1058</v>
      </c>
      <c r="B506" s="56" t="s">
        <v>664</v>
      </c>
      <c r="C506" s="56" t="s">
        <v>942</v>
      </c>
      <c r="D506" s="14" t="s">
        <v>96</v>
      </c>
      <c r="E506" s="14" t="s">
        <v>1063</v>
      </c>
      <c r="F506" s="14" t="s">
        <v>1061</v>
      </c>
      <c r="G506" s="14" t="s">
        <v>1244</v>
      </c>
      <c r="H506" s="14" t="s">
        <v>33</v>
      </c>
      <c r="I506" s="138">
        <v>41570</v>
      </c>
      <c r="J506" s="15">
        <v>1787.61</v>
      </c>
      <c r="K506" s="15">
        <f t="shared" ref="K506" si="70">+J506*0.1</f>
        <v>178.761</v>
      </c>
      <c r="L506" s="15">
        <f t="shared" ref="L506" si="71">+J506-K506</f>
        <v>1608.8489999999999</v>
      </c>
      <c r="M506" s="15">
        <v>0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5">
        <v>0</v>
      </c>
      <c r="T506" s="15">
        <v>0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5">
        <v>0</v>
      </c>
      <c r="AA506" s="15">
        <v>0</v>
      </c>
      <c r="AB506" s="15">
        <v>0</v>
      </c>
      <c r="AC506" s="15">
        <f>94.92+12.34</f>
        <v>107.26</v>
      </c>
      <c r="AD506" s="15">
        <f t="shared" si="69"/>
        <v>321.77</v>
      </c>
      <c r="AE506" s="15">
        <v>321.77</v>
      </c>
      <c r="AF506" s="15">
        <v>0</v>
      </c>
      <c r="AG506" s="15">
        <v>321.77</v>
      </c>
      <c r="AH506" s="15">
        <v>0</v>
      </c>
      <c r="AI506" s="15">
        <v>321.77</v>
      </c>
      <c r="AJ506" s="15">
        <v>214.51</v>
      </c>
      <c r="AK506" s="15">
        <v>0</v>
      </c>
      <c r="AL506" s="15"/>
      <c r="AM506" s="15">
        <f t="shared" si="64"/>
        <v>1608.85</v>
      </c>
      <c r="AN506" s="15">
        <f t="shared" si="59"/>
        <v>178.76</v>
      </c>
      <c r="AO506" s="57" t="s">
        <v>1113</v>
      </c>
      <c r="AP506" s="59" t="s">
        <v>607</v>
      </c>
      <c r="AR506" s="61">
        <f t="shared" si="55"/>
        <v>-9.9999999997635314E-4</v>
      </c>
    </row>
    <row r="507" spans="1:44" s="60" customFormat="1" ht="50.1" customHeight="1">
      <c r="A507" s="137" t="s">
        <v>1059</v>
      </c>
      <c r="B507" s="56" t="s">
        <v>664</v>
      </c>
      <c r="C507" s="56" t="s">
        <v>942</v>
      </c>
      <c r="D507" s="14" t="s">
        <v>96</v>
      </c>
      <c r="E507" s="14" t="s">
        <v>1064</v>
      </c>
      <c r="F507" s="14" t="s">
        <v>1061</v>
      </c>
      <c r="G507" s="14" t="s">
        <v>1244</v>
      </c>
      <c r="H507" s="14" t="s">
        <v>33</v>
      </c>
      <c r="I507" s="138">
        <v>41570</v>
      </c>
      <c r="J507" s="15">
        <v>1787.61</v>
      </c>
      <c r="K507" s="15">
        <f t="shared" ref="K507:K508" si="72">+J507*0.1</f>
        <v>178.761</v>
      </c>
      <c r="L507" s="15">
        <f t="shared" ref="L507:L508" si="73">+J507-K507</f>
        <v>1608.8489999999999</v>
      </c>
      <c r="M507" s="15">
        <v>0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5">
        <v>0</v>
      </c>
      <c r="T507" s="15">
        <v>0</v>
      </c>
      <c r="U507" s="15">
        <v>0</v>
      </c>
      <c r="V507" s="15">
        <v>0</v>
      </c>
      <c r="W507" s="15">
        <v>0</v>
      </c>
      <c r="X507" s="15">
        <v>0</v>
      </c>
      <c r="Y507" s="15">
        <v>0</v>
      </c>
      <c r="Z507" s="15">
        <v>0</v>
      </c>
      <c r="AA507" s="15">
        <v>0</v>
      </c>
      <c r="AB507" s="15">
        <v>0</v>
      </c>
      <c r="AC507" s="15">
        <f t="shared" ref="AC507:AC508" si="74">94.92+12.34</f>
        <v>107.26</v>
      </c>
      <c r="AD507" s="15">
        <f t="shared" si="69"/>
        <v>321.77</v>
      </c>
      <c r="AE507" s="15">
        <v>321.77</v>
      </c>
      <c r="AF507" s="15">
        <v>0</v>
      </c>
      <c r="AG507" s="15">
        <v>321.77</v>
      </c>
      <c r="AH507" s="15">
        <v>0</v>
      </c>
      <c r="AI507" s="15">
        <v>321.77</v>
      </c>
      <c r="AJ507" s="15">
        <v>214.51</v>
      </c>
      <c r="AK507" s="15">
        <v>0</v>
      </c>
      <c r="AL507" s="15"/>
      <c r="AM507" s="15">
        <f t="shared" si="64"/>
        <v>1608.85</v>
      </c>
      <c r="AN507" s="15">
        <f t="shared" si="59"/>
        <v>178.76</v>
      </c>
      <c r="AO507" s="57" t="s">
        <v>1337</v>
      </c>
      <c r="AP507" s="59" t="s">
        <v>184</v>
      </c>
      <c r="AR507" s="61">
        <f t="shared" si="55"/>
        <v>-9.9999999997635314E-4</v>
      </c>
    </row>
    <row r="508" spans="1:44" s="60" customFormat="1" ht="50.1" customHeight="1">
      <c r="A508" s="137" t="s">
        <v>1060</v>
      </c>
      <c r="B508" s="56" t="s">
        <v>664</v>
      </c>
      <c r="C508" s="56" t="s">
        <v>942</v>
      </c>
      <c r="D508" s="14" t="s">
        <v>96</v>
      </c>
      <c r="E508" s="14" t="s">
        <v>1065</v>
      </c>
      <c r="F508" s="14" t="s">
        <v>1061</v>
      </c>
      <c r="G508" s="14" t="s">
        <v>1244</v>
      </c>
      <c r="H508" s="14" t="s">
        <v>33</v>
      </c>
      <c r="I508" s="138">
        <v>41570</v>
      </c>
      <c r="J508" s="15">
        <v>1787.61</v>
      </c>
      <c r="K508" s="15">
        <f t="shared" si="72"/>
        <v>178.761</v>
      </c>
      <c r="L508" s="15">
        <f t="shared" si="73"/>
        <v>1608.8489999999999</v>
      </c>
      <c r="M508" s="15">
        <v>0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15">
        <v>0</v>
      </c>
      <c r="T508" s="15">
        <v>0</v>
      </c>
      <c r="U508" s="15">
        <v>0</v>
      </c>
      <c r="V508" s="15">
        <v>0</v>
      </c>
      <c r="W508" s="15">
        <v>0</v>
      </c>
      <c r="X508" s="15">
        <v>0</v>
      </c>
      <c r="Y508" s="15">
        <v>0</v>
      </c>
      <c r="Z508" s="15">
        <v>0</v>
      </c>
      <c r="AA508" s="15">
        <v>0</v>
      </c>
      <c r="AB508" s="15">
        <v>0</v>
      </c>
      <c r="AC508" s="15">
        <f t="shared" si="74"/>
        <v>107.26</v>
      </c>
      <c r="AD508" s="15">
        <f t="shared" si="69"/>
        <v>321.77</v>
      </c>
      <c r="AE508" s="15">
        <v>321.77</v>
      </c>
      <c r="AF508" s="15">
        <v>0</v>
      </c>
      <c r="AG508" s="15">
        <v>321.77</v>
      </c>
      <c r="AH508" s="15">
        <v>0</v>
      </c>
      <c r="AI508" s="15">
        <v>321.77</v>
      </c>
      <c r="AJ508" s="15">
        <v>214.51</v>
      </c>
      <c r="AK508" s="15">
        <v>0</v>
      </c>
      <c r="AL508" s="15"/>
      <c r="AM508" s="15">
        <f t="shared" si="64"/>
        <v>1608.85</v>
      </c>
      <c r="AN508" s="15">
        <f t="shared" si="59"/>
        <v>178.76</v>
      </c>
      <c r="AO508" s="57" t="s">
        <v>1281</v>
      </c>
      <c r="AP508" s="59" t="s">
        <v>154</v>
      </c>
      <c r="AR508" s="61">
        <f t="shared" si="55"/>
        <v>-9.9999999997635314E-4</v>
      </c>
    </row>
    <row r="509" spans="1:44" s="60" customFormat="1" ht="50.1" customHeight="1">
      <c r="A509" s="137" t="s">
        <v>895</v>
      </c>
      <c r="B509" s="14" t="s">
        <v>1104</v>
      </c>
      <c r="C509" s="152" t="s">
        <v>1105</v>
      </c>
      <c r="D509" s="14" t="s">
        <v>96</v>
      </c>
      <c r="E509" s="14" t="s">
        <v>896</v>
      </c>
      <c r="F509" s="56" t="s">
        <v>897</v>
      </c>
      <c r="G509" s="14" t="s">
        <v>1244</v>
      </c>
      <c r="H509" s="14" t="s">
        <v>10</v>
      </c>
      <c r="I509" s="138">
        <v>41498</v>
      </c>
      <c r="J509" s="15">
        <v>1182.33</v>
      </c>
      <c r="K509" s="15">
        <f t="shared" ref="K509" si="75">J509*10%</f>
        <v>118.233</v>
      </c>
      <c r="L509" s="15">
        <f t="shared" ref="L509" si="76">J509-K509</f>
        <v>1064.097</v>
      </c>
      <c r="M509" s="15">
        <v>0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5">
        <v>0</v>
      </c>
      <c r="T509" s="15">
        <v>0</v>
      </c>
      <c r="U509" s="15">
        <v>0</v>
      </c>
      <c r="V509" s="15">
        <v>0</v>
      </c>
      <c r="W509" s="15">
        <v>0</v>
      </c>
      <c r="X509" s="15">
        <v>0</v>
      </c>
      <c r="Y509" s="15">
        <v>0</v>
      </c>
      <c r="Z509" s="15">
        <v>0</v>
      </c>
      <c r="AA509" s="15">
        <v>0</v>
      </c>
      <c r="AB509" s="15">
        <v>0</v>
      </c>
      <c r="AC509" s="15">
        <f t="shared" ref="AC509:AC531" si="77">78.47+10.2</f>
        <v>88.67</v>
      </c>
      <c r="AD509" s="15">
        <f t="shared" ref="AD509:AD531" si="78">188.34+24.28</f>
        <v>212.62</v>
      </c>
      <c r="AE509" s="15">
        <v>212.62</v>
      </c>
      <c r="AF509" s="15">
        <v>0</v>
      </c>
      <c r="AG509" s="15">
        <v>212.62</v>
      </c>
      <c r="AH509" s="15">
        <v>0</v>
      </c>
      <c r="AI509" s="15">
        <v>212.62</v>
      </c>
      <c r="AJ509" s="15">
        <v>124.95</v>
      </c>
      <c r="AK509" s="15">
        <v>0</v>
      </c>
      <c r="AL509" s="15"/>
      <c r="AM509" s="15">
        <f t="shared" si="64"/>
        <v>1064.1000000000001</v>
      </c>
      <c r="AN509" s="15">
        <f t="shared" si="59"/>
        <v>118.22999999999979</v>
      </c>
      <c r="AO509" s="58" t="s">
        <v>1353</v>
      </c>
      <c r="AP509" s="102" t="s">
        <v>1277</v>
      </c>
      <c r="AQ509" s="103"/>
      <c r="AR509" s="61">
        <f t="shared" si="55"/>
        <v>-3.0000000001564331E-3</v>
      </c>
    </row>
    <row r="510" spans="1:44" s="60" customFormat="1" ht="50.1" customHeight="1">
      <c r="A510" s="137" t="s">
        <v>898</v>
      </c>
      <c r="B510" s="14" t="s">
        <v>1104</v>
      </c>
      <c r="C510" s="152" t="s">
        <v>1105</v>
      </c>
      <c r="D510" s="14" t="s">
        <v>96</v>
      </c>
      <c r="E510" s="14" t="s">
        <v>899</v>
      </c>
      <c r="F510" s="56" t="s">
        <v>897</v>
      </c>
      <c r="G510" s="14" t="s">
        <v>1244</v>
      </c>
      <c r="H510" s="14" t="s">
        <v>10</v>
      </c>
      <c r="I510" s="138">
        <v>41498</v>
      </c>
      <c r="J510" s="15">
        <v>1182.33</v>
      </c>
      <c r="K510" s="15">
        <f t="shared" ref="K510:K513" si="79">J510*10%</f>
        <v>118.233</v>
      </c>
      <c r="L510" s="15">
        <f t="shared" ref="L510:L513" si="80">J510-K510</f>
        <v>1064.097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5">
        <v>0</v>
      </c>
      <c r="T510" s="15">
        <v>0</v>
      </c>
      <c r="U510" s="15">
        <v>0</v>
      </c>
      <c r="V510" s="15">
        <v>0</v>
      </c>
      <c r="W510" s="15">
        <v>0</v>
      </c>
      <c r="X510" s="15">
        <v>0</v>
      </c>
      <c r="Y510" s="15">
        <v>0</v>
      </c>
      <c r="Z510" s="15">
        <v>0</v>
      </c>
      <c r="AA510" s="15">
        <v>0</v>
      </c>
      <c r="AB510" s="15">
        <v>0</v>
      </c>
      <c r="AC510" s="15">
        <f t="shared" si="77"/>
        <v>88.67</v>
      </c>
      <c r="AD510" s="15">
        <f t="shared" si="78"/>
        <v>212.62</v>
      </c>
      <c r="AE510" s="15">
        <v>212.62</v>
      </c>
      <c r="AF510" s="15">
        <v>0</v>
      </c>
      <c r="AG510" s="15">
        <v>212.62</v>
      </c>
      <c r="AH510" s="15">
        <v>0</v>
      </c>
      <c r="AI510" s="15">
        <v>212.62</v>
      </c>
      <c r="AJ510" s="15">
        <v>124.95</v>
      </c>
      <c r="AK510" s="15">
        <v>0</v>
      </c>
      <c r="AL510" s="15"/>
      <c r="AM510" s="15">
        <f t="shared" si="64"/>
        <v>1064.1000000000001</v>
      </c>
      <c r="AN510" s="15">
        <f t="shared" si="59"/>
        <v>118.22999999999979</v>
      </c>
      <c r="AO510" s="57" t="s">
        <v>1813</v>
      </c>
      <c r="AP510" s="102" t="s">
        <v>1277</v>
      </c>
      <c r="AR510" s="61">
        <f t="shared" si="55"/>
        <v>-3.0000000001564331E-3</v>
      </c>
    </row>
    <row r="511" spans="1:44" s="60" customFormat="1" ht="50.1" customHeight="1">
      <c r="A511" s="137" t="s">
        <v>900</v>
      </c>
      <c r="B511" s="14" t="s">
        <v>1104</v>
      </c>
      <c r="C511" s="152" t="s">
        <v>1105</v>
      </c>
      <c r="D511" s="14" t="s">
        <v>96</v>
      </c>
      <c r="E511" s="14" t="s">
        <v>901</v>
      </c>
      <c r="F511" s="56" t="s">
        <v>897</v>
      </c>
      <c r="G511" s="14" t="s">
        <v>1244</v>
      </c>
      <c r="H511" s="14" t="s">
        <v>10</v>
      </c>
      <c r="I511" s="138">
        <v>41498</v>
      </c>
      <c r="J511" s="15">
        <v>1182.33</v>
      </c>
      <c r="K511" s="15">
        <f t="shared" si="79"/>
        <v>118.233</v>
      </c>
      <c r="L511" s="15">
        <f t="shared" si="80"/>
        <v>1064.097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0</v>
      </c>
      <c r="AC511" s="15">
        <f t="shared" si="77"/>
        <v>88.67</v>
      </c>
      <c r="AD511" s="15">
        <f t="shared" si="78"/>
        <v>212.62</v>
      </c>
      <c r="AE511" s="15">
        <v>212.62</v>
      </c>
      <c r="AF511" s="15">
        <v>0</v>
      </c>
      <c r="AG511" s="15">
        <v>212.62</v>
      </c>
      <c r="AH511" s="15">
        <v>0</v>
      </c>
      <c r="AI511" s="15">
        <v>212.62</v>
      </c>
      <c r="AJ511" s="15">
        <v>124.95</v>
      </c>
      <c r="AK511" s="15">
        <v>0</v>
      </c>
      <c r="AL511" s="15"/>
      <c r="AM511" s="15">
        <f t="shared" si="64"/>
        <v>1064.1000000000001</v>
      </c>
      <c r="AN511" s="15">
        <f t="shared" si="59"/>
        <v>118.22999999999979</v>
      </c>
      <c r="AO511" s="57" t="s">
        <v>1585</v>
      </c>
      <c r="AP511" s="59" t="s">
        <v>1277</v>
      </c>
      <c r="AR511" s="61">
        <f t="shared" si="55"/>
        <v>-3.0000000001564331E-3</v>
      </c>
    </row>
    <row r="512" spans="1:44" s="60" customFormat="1" ht="50.1" customHeight="1">
      <c r="A512" s="137" t="s">
        <v>902</v>
      </c>
      <c r="B512" s="14" t="s">
        <v>1104</v>
      </c>
      <c r="C512" s="152" t="s">
        <v>1105</v>
      </c>
      <c r="D512" s="14" t="s">
        <v>96</v>
      </c>
      <c r="E512" s="14" t="s">
        <v>903</v>
      </c>
      <c r="F512" s="56" t="s">
        <v>897</v>
      </c>
      <c r="G512" s="14" t="s">
        <v>1244</v>
      </c>
      <c r="H512" s="14" t="s">
        <v>10</v>
      </c>
      <c r="I512" s="138">
        <v>41498</v>
      </c>
      <c r="J512" s="15">
        <v>1182.33</v>
      </c>
      <c r="K512" s="15">
        <f t="shared" si="79"/>
        <v>118.233</v>
      </c>
      <c r="L512" s="15">
        <f t="shared" si="80"/>
        <v>1064.097</v>
      </c>
      <c r="M512" s="15">
        <v>0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0</v>
      </c>
      <c r="Z512" s="15">
        <v>0</v>
      </c>
      <c r="AA512" s="15">
        <v>0</v>
      </c>
      <c r="AB512" s="15">
        <v>0</v>
      </c>
      <c r="AC512" s="15">
        <f t="shared" si="77"/>
        <v>88.67</v>
      </c>
      <c r="AD512" s="15">
        <f t="shared" si="78"/>
        <v>212.62</v>
      </c>
      <c r="AE512" s="15">
        <v>212.62</v>
      </c>
      <c r="AF512" s="15">
        <v>0</v>
      </c>
      <c r="AG512" s="15">
        <v>212.62</v>
      </c>
      <c r="AH512" s="15">
        <v>0</v>
      </c>
      <c r="AI512" s="15">
        <v>212.62</v>
      </c>
      <c r="AJ512" s="15">
        <v>124.95</v>
      </c>
      <c r="AK512" s="15">
        <v>0</v>
      </c>
      <c r="AL512" s="15"/>
      <c r="AM512" s="15">
        <f t="shared" si="64"/>
        <v>1064.1000000000001</v>
      </c>
      <c r="AN512" s="15">
        <f t="shared" si="59"/>
        <v>118.22999999999979</v>
      </c>
      <c r="AO512" s="57" t="s">
        <v>1354</v>
      </c>
      <c r="AP512" s="59" t="s">
        <v>1277</v>
      </c>
      <c r="AR512" s="61">
        <f t="shared" si="55"/>
        <v>-3.0000000001564331E-3</v>
      </c>
    </row>
    <row r="513" spans="1:44" s="60" customFormat="1" ht="50.1" customHeight="1">
      <c r="A513" s="137" t="s">
        <v>904</v>
      </c>
      <c r="B513" s="14" t="s">
        <v>1104</v>
      </c>
      <c r="C513" s="152" t="s">
        <v>1105</v>
      </c>
      <c r="D513" s="14" t="s">
        <v>96</v>
      </c>
      <c r="E513" s="14" t="s">
        <v>905</v>
      </c>
      <c r="F513" s="56" t="s">
        <v>897</v>
      </c>
      <c r="G513" s="14" t="s">
        <v>1244</v>
      </c>
      <c r="H513" s="14" t="s">
        <v>10</v>
      </c>
      <c r="I513" s="138">
        <v>41498</v>
      </c>
      <c r="J513" s="15">
        <v>1182.33</v>
      </c>
      <c r="K513" s="15">
        <f t="shared" si="79"/>
        <v>118.233</v>
      </c>
      <c r="L513" s="15">
        <f t="shared" si="80"/>
        <v>1064.097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U513" s="15">
        <v>0</v>
      </c>
      <c r="V513" s="15">
        <v>0</v>
      </c>
      <c r="W513" s="15">
        <v>0</v>
      </c>
      <c r="X513" s="15">
        <v>0</v>
      </c>
      <c r="Y513" s="15">
        <v>0</v>
      </c>
      <c r="Z513" s="15">
        <v>0</v>
      </c>
      <c r="AA513" s="15">
        <v>0</v>
      </c>
      <c r="AB513" s="15">
        <v>0</v>
      </c>
      <c r="AC513" s="15">
        <f t="shared" si="77"/>
        <v>88.67</v>
      </c>
      <c r="AD513" s="15">
        <f t="shared" si="78"/>
        <v>212.62</v>
      </c>
      <c r="AE513" s="15">
        <v>212.62</v>
      </c>
      <c r="AF513" s="15">
        <v>0</v>
      </c>
      <c r="AG513" s="15">
        <v>212.62</v>
      </c>
      <c r="AH513" s="15">
        <v>0</v>
      </c>
      <c r="AI513" s="15">
        <v>212.62</v>
      </c>
      <c r="AJ513" s="15">
        <v>124.95</v>
      </c>
      <c r="AK513" s="15">
        <v>0</v>
      </c>
      <c r="AL513" s="15"/>
      <c r="AM513" s="15">
        <f t="shared" si="64"/>
        <v>1064.1000000000001</v>
      </c>
      <c r="AN513" s="15">
        <f t="shared" si="59"/>
        <v>118.22999999999979</v>
      </c>
      <c r="AO513" s="57" t="s">
        <v>1800</v>
      </c>
      <c r="AP513" s="59" t="s">
        <v>1277</v>
      </c>
      <c r="AR513" s="61">
        <f t="shared" si="55"/>
        <v>-3.0000000001564331E-3</v>
      </c>
    </row>
    <row r="514" spans="1:44" s="60" customFormat="1" ht="50.1" customHeight="1">
      <c r="A514" s="137" t="s">
        <v>906</v>
      </c>
      <c r="B514" s="14" t="s">
        <v>1104</v>
      </c>
      <c r="C514" s="152" t="s">
        <v>1105</v>
      </c>
      <c r="D514" s="14" t="s">
        <v>96</v>
      </c>
      <c r="E514" s="14" t="s">
        <v>907</v>
      </c>
      <c r="F514" s="56" t="s">
        <v>897</v>
      </c>
      <c r="G514" s="14" t="s">
        <v>1244</v>
      </c>
      <c r="H514" s="14" t="s">
        <v>10</v>
      </c>
      <c r="I514" s="138">
        <v>41498</v>
      </c>
      <c r="J514" s="15">
        <v>1182.33</v>
      </c>
      <c r="K514" s="15">
        <f t="shared" si="62"/>
        <v>118.233</v>
      </c>
      <c r="L514" s="15">
        <f t="shared" si="63"/>
        <v>1064.097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U514" s="15">
        <v>0</v>
      </c>
      <c r="V514" s="15">
        <v>0</v>
      </c>
      <c r="W514" s="15">
        <v>0</v>
      </c>
      <c r="X514" s="15">
        <v>0</v>
      </c>
      <c r="Y514" s="15">
        <v>0</v>
      </c>
      <c r="Z514" s="15">
        <v>0</v>
      </c>
      <c r="AA514" s="15">
        <v>0</v>
      </c>
      <c r="AB514" s="15">
        <v>0</v>
      </c>
      <c r="AC514" s="15">
        <f t="shared" si="77"/>
        <v>88.67</v>
      </c>
      <c r="AD514" s="15">
        <f t="shared" si="78"/>
        <v>212.62</v>
      </c>
      <c r="AE514" s="15">
        <v>212.62</v>
      </c>
      <c r="AF514" s="15">
        <v>0</v>
      </c>
      <c r="AG514" s="15">
        <v>212.62</v>
      </c>
      <c r="AH514" s="15">
        <v>0</v>
      </c>
      <c r="AI514" s="15">
        <v>212.62</v>
      </c>
      <c r="AJ514" s="15">
        <v>124.95</v>
      </c>
      <c r="AK514" s="15">
        <v>0</v>
      </c>
      <c r="AL514" s="15"/>
      <c r="AM514" s="15">
        <f t="shared" si="64"/>
        <v>1064.1000000000001</v>
      </c>
      <c r="AN514" s="15">
        <f t="shared" si="59"/>
        <v>118.22999999999979</v>
      </c>
      <c r="AO514" s="57" t="s">
        <v>1355</v>
      </c>
      <c r="AP514" s="59" t="s">
        <v>1277</v>
      </c>
      <c r="AR514" s="61">
        <f t="shared" si="55"/>
        <v>-3.0000000001564331E-3</v>
      </c>
    </row>
    <row r="515" spans="1:44" s="60" customFormat="1" ht="50.1" customHeight="1">
      <c r="A515" s="137" t="s">
        <v>908</v>
      </c>
      <c r="B515" s="14" t="s">
        <v>1104</v>
      </c>
      <c r="C515" s="152" t="s">
        <v>1105</v>
      </c>
      <c r="D515" s="14" t="s">
        <v>96</v>
      </c>
      <c r="E515" s="14" t="s">
        <v>909</v>
      </c>
      <c r="F515" s="56" t="s">
        <v>897</v>
      </c>
      <c r="G515" s="14" t="s">
        <v>1244</v>
      </c>
      <c r="H515" s="14" t="s">
        <v>10</v>
      </c>
      <c r="I515" s="138">
        <v>41498</v>
      </c>
      <c r="J515" s="15">
        <v>1182.33</v>
      </c>
      <c r="K515" s="15">
        <f t="shared" si="62"/>
        <v>118.233</v>
      </c>
      <c r="L515" s="15">
        <f t="shared" si="63"/>
        <v>1064.097</v>
      </c>
      <c r="M515" s="15">
        <v>0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5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0</v>
      </c>
      <c r="Y515" s="15">
        <v>0</v>
      </c>
      <c r="Z515" s="15">
        <v>0</v>
      </c>
      <c r="AA515" s="15">
        <v>0</v>
      </c>
      <c r="AB515" s="15">
        <v>0</v>
      </c>
      <c r="AC515" s="15">
        <f t="shared" si="77"/>
        <v>88.67</v>
      </c>
      <c r="AD515" s="15">
        <f t="shared" si="78"/>
        <v>212.62</v>
      </c>
      <c r="AE515" s="15">
        <v>212.62</v>
      </c>
      <c r="AF515" s="15">
        <v>0</v>
      </c>
      <c r="AG515" s="15">
        <v>212.62</v>
      </c>
      <c r="AH515" s="15">
        <v>0</v>
      </c>
      <c r="AI515" s="15">
        <v>212.62</v>
      </c>
      <c r="AJ515" s="15">
        <v>124.95</v>
      </c>
      <c r="AK515" s="15">
        <v>0</v>
      </c>
      <c r="AL515" s="15"/>
      <c r="AM515" s="15">
        <f t="shared" si="64"/>
        <v>1064.1000000000001</v>
      </c>
      <c r="AN515" s="15">
        <f t="shared" si="59"/>
        <v>118.22999999999979</v>
      </c>
      <c r="AO515" s="57" t="s">
        <v>1356</v>
      </c>
      <c r="AP515" s="59" t="s">
        <v>359</v>
      </c>
      <c r="AR515" s="61">
        <f t="shared" si="55"/>
        <v>-3.0000000001564331E-3</v>
      </c>
    </row>
    <row r="516" spans="1:44" s="60" customFormat="1" ht="50.1" customHeight="1">
      <c r="A516" s="137" t="s">
        <v>910</v>
      </c>
      <c r="B516" s="14" t="s">
        <v>1104</v>
      </c>
      <c r="C516" s="152" t="s">
        <v>1105</v>
      </c>
      <c r="D516" s="14" t="s">
        <v>96</v>
      </c>
      <c r="E516" s="14" t="s">
        <v>911</v>
      </c>
      <c r="F516" s="56" t="s">
        <v>897</v>
      </c>
      <c r="G516" s="14" t="s">
        <v>1244</v>
      </c>
      <c r="H516" s="14" t="s">
        <v>10</v>
      </c>
      <c r="I516" s="138">
        <v>41498</v>
      </c>
      <c r="J516" s="15">
        <v>1182.33</v>
      </c>
      <c r="K516" s="15">
        <f t="shared" si="62"/>
        <v>118.233</v>
      </c>
      <c r="L516" s="15">
        <f t="shared" si="63"/>
        <v>1064.097</v>
      </c>
      <c r="M516" s="15">
        <v>0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5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5">
        <v>0</v>
      </c>
      <c r="AA516" s="15">
        <v>0</v>
      </c>
      <c r="AB516" s="15">
        <v>0</v>
      </c>
      <c r="AC516" s="15">
        <f t="shared" si="77"/>
        <v>88.67</v>
      </c>
      <c r="AD516" s="15">
        <f t="shared" si="78"/>
        <v>212.62</v>
      </c>
      <c r="AE516" s="15">
        <v>212.62</v>
      </c>
      <c r="AF516" s="15">
        <v>0</v>
      </c>
      <c r="AG516" s="15">
        <v>212.62</v>
      </c>
      <c r="AH516" s="15">
        <v>0</v>
      </c>
      <c r="AI516" s="15">
        <v>212.62</v>
      </c>
      <c r="AJ516" s="15">
        <v>124.95</v>
      </c>
      <c r="AK516" s="15">
        <v>0</v>
      </c>
      <c r="AL516" s="15"/>
      <c r="AM516" s="15">
        <f t="shared" si="64"/>
        <v>1064.1000000000001</v>
      </c>
      <c r="AN516" s="15">
        <f t="shared" si="59"/>
        <v>118.22999999999979</v>
      </c>
      <c r="AO516" s="57" t="s">
        <v>1815</v>
      </c>
      <c r="AP516" s="59" t="s">
        <v>1336</v>
      </c>
      <c r="AR516" s="61">
        <f t="shared" si="55"/>
        <v>-3.0000000001564331E-3</v>
      </c>
    </row>
    <row r="517" spans="1:44" s="60" customFormat="1" ht="50.1" customHeight="1">
      <c r="A517" s="137" t="s">
        <v>912</v>
      </c>
      <c r="B517" s="14" t="s">
        <v>1104</v>
      </c>
      <c r="C517" s="152" t="s">
        <v>1105</v>
      </c>
      <c r="D517" s="14" t="s">
        <v>96</v>
      </c>
      <c r="E517" s="14" t="s">
        <v>913</v>
      </c>
      <c r="F517" s="56" t="s">
        <v>897</v>
      </c>
      <c r="G517" s="14" t="s">
        <v>1244</v>
      </c>
      <c r="H517" s="14" t="s">
        <v>10</v>
      </c>
      <c r="I517" s="138">
        <v>41498</v>
      </c>
      <c r="J517" s="15">
        <v>1182.33</v>
      </c>
      <c r="K517" s="15">
        <f t="shared" si="62"/>
        <v>118.233</v>
      </c>
      <c r="L517" s="15">
        <f t="shared" si="63"/>
        <v>1064.097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0</v>
      </c>
      <c r="Z517" s="15">
        <v>0</v>
      </c>
      <c r="AA517" s="15">
        <v>0</v>
      </c>
      <c r="AB517" s="15">
        <v>0</v>
      </c>
      <c r="AC517" s="15">
        <f t="shared" si="77"/>
        <v>88.67</v>
      </c>
      <c r="AD517" s="15">
        <f t="shared" si="78"/>
        <v>212.62</v>
      </c>
      <c r="AE517" s="15">
        <v>212.62</v>
      </c>
      <c r="AF517" s="15">
        <v>0</v>
      </c>
      <c r="AG517" s="15">
        <v>212.62</v>
      </c>
      <c r="AH517" s="15">
        <v>0</v>
      </c>
      <c r="AI517" s="15">
        <v>212.62</v>
      </c>
      <c r="AJ517" s="15">
        <v>124.95</v>
      </c>
      <c r="AK517" s="15">
        <v>0</v>
      </c>
      <c r="AL517" s="15"/>
      <c r="AM517" s="15">
        <f t="shared" si="64"/>
        <v>1064.1000000000001</v>
      </c>
      <c r="AN517" s="15">
        <f t="shared" si="59"/>
        <v>118.22999999999979</v>
      </c>
      <c r="AO517" s="57" t="s">
        <v>1358</v>
      </c>
      <c r="AP517" s="59" t="s">
        <v>1359</v>
      </c>
      <c r="AR517" s="61">
        <f t="shared" si="55"/>
        <v>-3.0000000001564331E-3</v>
      </c>
    </row>
    <row r="518" spans="1:44" s="60" customFormat="1" ht="50.1" customHeight="1">
      <c r="A518" s="137" t="s">
        <v>914</v>
      </c>
      <c r="B518" s="14" t="s">
        <v>1104</v>
      </c>
      <c r="C518" s="152" t="s">
        <v>1105</v>
      </c>
      <c r="D518" s="14" t="s">
        <v>96</v>
      </c>
      <c r="E518" s="14" t="s">
        <v>915</v>
      </c>
      <c r="F518" s="56" t="s">
        <v>897</v>
      </c>
      <c r="G518" s="14" t="s">
        <v>1244</v>
      </c>
      <c r="H518" s="14" t="s">
        <v>10</v>
      </c>
      <c r="I518" s="138">
        <v>41498</v>
      </c>
      <c r="J518" s="15">
        <v>1182.33</v>
      </c>
      <c r="K518" s="15">
        <f t="shared" si="62"/>
        <v>118.233</v>
      </c>
      <c r="L518" s="15">
        <f>+J518-K518</f>
        <v>1064.097</v>
      </c>
      <c r="M518" s="15">
        <v>0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5">
        <v>0</v>
      </c>
      <c r="T518" s="15">
        <v>0</v>
      </c>
      <c r="U518" s="15">
        <v>0</v>
      </c>
      <c r="V518" s="15">
        <v>0</v>
      </c>
      <c r="W518" s="15">
        <v>0</v>
      </c>
      <c r="X518" s="15">
        <v>0</v>
      </c>
      <c r="Y518" s="15">
        <v>0</v>
      </c>
      <c r="Z518" s="15">
        <v>0</v>
      </c>
      <c r="AA518" s="15">
        <v>0</v>
      </c>
      <c r="AB518" s="15">
        <v>0</v>
      </c>
      <c r="AC518" s="15">
        <f t="shared" si="77"/>
        <v>88.67</v>
      </c>
      <c r="AD518" s="15">
        <f t="shared" si="78"/>
        <v>212.62</v>
      </c>
      <c r="AE518" s="15">
        <v>212.62</v>
      </c>
      <c r="AF518" s="15">
        <v>0</v>
      </c>
      <c r="AG518" s="15">
        <v>212.62</v>
      </c>
      <c r="AH518" s="15">
        <v>0</v>
      </c>
      <c r="AI518" s="15">
        <v>212.62</v>
      </c>
      <c r="AJ518" s="15">
        <v>124.95</v>
      </c>
      <c r="AK518" s="15">
        <v>0</v>
      </c>
      <c r="AL518" s="15"/>
      <c r="AM518" s="15">
        <f t="shared" si="64"/>
        <v>1064.1000000000001</v>
      </c>
      <c r="AN518" s="15">
        <f t="shared" si="59"/>
        <v>118.22999999999979</v>
      </c>
      <c r="AO518" s="57" t="s">
        <v>1360</v>
      </c>
      <c r="AP518" s="59" t="s">
        <v>359</v>
      </c>
      <c r="AR518" s="61">
        <f t="shared" si="55"/>
        <v>-3.0000000001564331E-3</v>
      </c>
    </row>
    <row r="519" spans="1:44" s="60" customFormat="1" ht="50.1" customHeight="1">
      <c r="A519" s="137" t="s">
        <v>916</v>
      </c>
      <c r="B519" s="14" t="s">
        <v>1104</v>
      </c>
      <c r="C519" s="152" t="s">
        <v>1105</v>
      </c>
      <c r="D519" s="14" t="s">
        <v>96</v>
      </c>
      <c r="E519" s="14" t="s">
        <v>917</v>
      </c>
      <c r="F519" s="56" t="s">
        <v>897</v>
      </c>
      <c r="G519" s="14" t="s">
        <v>1244</v>
      </c>
      <c r="H519" s="14" t="s">
        <v>10</v>
      </c>
      <c r="I519" s="138">
        <v>41498</v>
      </c>
      <c r="J519" s="15">
        <v>1182.33</v>
      </c>
      <c r="K519" s="15">
        <f t="shared" si="62"/>
        <v>118.233</v>
      </c>
      <c r="L519" s="15">
        <f t="shared" si="63"/>
        <v>1064.097</v>
      </c>
      <c r="M519" s="15">
        <v>0</v>
      </c>
      <c r="N519" s="15">
        <v>0</v>
      </c>
      <c r="O519" s="15">
        <v>0</v>
      </c>
      <c r="P519" s="15">
        <v>0</v>
      </c>
      <c r="Q519" s="15">
        <v>0</v>
      </c>
      <c r="R519" s="15">
        <v>0</v>
      </c>
      <c r="S519" s="15">
        <v>0</v>
      </c>
      <c r="T519" s="15">
        <v>0</v>
      </c>
      <c r="U519" s="15">
        <v>0</v>
      </c>
      <c r="V519" s="15">
        <v>0</v>
      </c>
      <c r="W519" s="15">
        <v>0</v>
      </c>
      <c r="X519" s="15">
        <v>0</v>
      </c>
      <c r="Y519" s="15">
        <v>0</v>
      </c>
      <c r="Z519" s="15">
        <v>0</v>
      </c>
      <c r="AA519" s="15">
        <v>0</v>
      </c>
      <c r="AB519" s="15">
        <v>0</v>
      </c>
      <c r="AC519" s="15">
        <f t="shared" si="77"/>
        <v>88.67</v>
      </c>
      <c r="AD519" s="15">
        <f t="shared" si="78"/>
        <v>212.62</v>
      </c>
      <c r="AE519" s="15">
        <v>212.62</v>
      </c>
      <c r="AF519" s="15">
        <v>0</v>
      </c>
      <c r="AG519" s="15">
        <v>212.62</v>
      </c>
      <c r="AH519" s="15">
        <v>0</v>
      </c>
      <c r="AI519" s="15">
        <v>212.62</v>
      </c>
      <c r="AJ519" s="15">
        <v>124.95</v>
      </c>
      <c r="AK519" s="15">
        <v>0</v>
      </c>
      <c r="AL519" s="15"/>
      <c r="AM519" s="15">
        <f t="shared" si="64"/>
        <v>1064.1000000000001</v>
      </c>
      <c r="AN519" s="15">
        <f t="shared" si="59"/>
        <v>118.22999999999979</v>
      </c>
      <c r="AO519" s="57" t="s">
        <v>173</v>
      </c>
      <c r="AP519" s="59" t="s">
        <v>359</v>
      </c>
      <c r="AR519" s="61">
        <f t="shared" si="55"/>
        <v>-3.0000000001564331E-3</v>
      </c>
    </row>
    <row r="520" spans="1:44" s="60" customFormat="1" ht="50.1" customHeight="1">
      <c r="A520" s="137" t="s">
        <v>918</v>
      </c>
      <c r="B520" s="14" t="s">
        <v>1104</v>
      </c>
      <c r="C520" s="152" t="s">
        <v>1105</v>
      </c>
      <c r="D520" s="14" t="s">
        <v>96</v>
      </c>
      <c r="E520" s="14" t="s">
        <v>919</v>
      </c>
      <c r="F520" s="56" t="s">
        <v>897</v>
      </c>
      <c r="G520" s="14" t="s">
        <v>1244</v>
      </c>
      <c r="H520" s="14" t="s">
        <v>10</v>
      </c>
      <c r="I520" s="138">
        <v>41498</v>
      </c>
      <c r="J520" s="15">
        <v>1182.33</v>
      </c>
      <c r="K520" s="15">
        <f t="shared" si="62"/>
        <v>118.233</v>
      </c>
      <c r="L520" s="15">
        <f t="shared" si="63"/>
        <v>1064.097</v>
      </c>
      <c r="M520" s="15">
        <v>0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U520" s="15">
        <v>0</v>
      </c>
      <c r="V520" s="15">
        <v>0</v>
      </c>
      <c r="W520" s="15">
        <v>0</v>
      </c>
      <c r="X520" s="15">
        <v>0</v>
      </c>
      <c r="Y520" s="15">
        <v>0</v>
      </c>
      <c r="Z520" s="15">
        <v>0</v>
      </c>
      <c r="AA520" s="15">
        <v>0</v>
      </c>
      <c r="AB520" s="15">
        <v>0</v>
      </c>
      <c r="AC520" s="15">
        <f t="shared" si="77"/>
        <v>88.67</v>
      </c>
      <c r="AD520" s="15">
        <f t="shared" si="78"/>
        <v>212.62</v>
      </c>
      <c r="AE520" s="15">
        <v>212.62</v>
      </c>
      <c r="AF520" s="15">
        <v>0</v>
      </c>
      <c r="AG520" s="15">
        <v>212.62</v>
      </c>
      <c r="AH520" s="15">
        <v>0</v>
      </c>
      <c r="AI520" s="15">
        <v>212.62</v>
      </c>
      <c r="AJ520" s="15">
        <v>124.95</v>
      </c>
      <c r="AK520" s="15">
        <v>0</v>
      </c>
      <c r="AL520" s="15"/>
      <c r="AM520" s="15">
        <f t="shared" ref="AM520:AM551" si="81">SUM(M520:AK520)</f>
        <v>1064.1000000000001</v>
      </c>
      <c r="AN520" s="15">
        <f t="shared" si="59"/>
        <v>118.22999999999979</v>
      </c>
      <c r="AO520" s="57" t="s">
        <v>1327</v>
      </c>
      <c r="AP520" s="59" t="s">
        <v>1359</v>
      </c>
      <c r="AR520" s="61">
        <f t="shared" si="55"/>
        <v>-3.0000000001564331E-3</v>
      </c>
    </row>
    <row r="521" spans="1:44" s="60" customFormat="1" ht="50.1" customHeight="1">
      <c r="A521" s="137" t="s">
        <v>920</v>
      </c>
      <c r="B521" s="14" t="s">
        <v>1104</v>
      </c>
      <c r="C521" s="152" t="s">
        <v>1105</v>
      </c>
      <c r="D521" s="14" t="s">
        <v>96</v>
      </c>
      <c r="E521" s="14" t="s">
        <v>921</v>
      </c>
      <c r="F521" s="56" t="s">
        <v>897</v>
      </c>
      <c r="G521" s="14" t="s">
        <v>1244</v>
      </c>
      <c r="H521" s="14" t="s">
        <v>10</v>
      </c>
      <c r="I521" s="138">
        <v>41498</v>
      </c>
      <c r="J521" s="15">
        <v>1182.33</v>
      </c>
      <c r="K521" s="15">
        <f t="shared" si="62"/>
        <v>118.233</v>
      </c>
      <c r="L521" s="15">
        <f t="shared" si="63"/>
        <v>1064.097</v>
      </c>
      <c r="M521" s="15">
        <v>0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5">
        <v>0</v>
      </c>
      <c r="T521" s="15">
        <v>0</v>
      </c>
      <c r="U521" s="15">
        <v>0</v>
      </c>
      <c r="V521" s="15">
        <v>0</v>
      </c>
      <c r="W521" s="15">
        <v>0</v>
      </c>
      <c r="X521" s="15">
        <v>0</v>
      </c>
      <c r="Y521" s="15">
        <v>0</v>
      </c>
      <c r="Z521" s="15">
        <v>0</v>
      </c>
      <c r="AA521" s="15">
        <v>0</v>
      </c>
      <c r="AB521" s="15">
        <v>0</v>
      </c>
      <c r="AC521" s="15">
        <f t="shared" si="77"/>
        <v>88.67</v>
      </c>
      <c r="AD521" s="15">
        <f t="shared" si="78"/>
        <v>212.62</v>
      </c>
      <c r="AE521" s="15">
        <v>212.62</v>
      </c>
      <c r="AF521" s="15">
        <v>0</v>
      </c>
      <c r="AG521" s="15">
        <v>212.62</v>
      </c>
      <c r="AH521" s="15">
        <v>0</v>
      </c>
      <c r="AI521" s="15">
        <v>212.62</v>
      </c>
      <c r="AJ521" s="15">
        <v>124.95</v>
      </c>
      <c r="AK521" s="15">
        <v>0</v>
      </c>
      <c r="AL521" s="15"/>
      <c r="AM521" s="15">
        <f t="shared" si="81"/>
        <v>1064.1000000000001</v>
      </c>
      <c r="AN521" s="15">
        <f t="shared" si="59"/>
        <v>118.22999999999979</v>
      </c>
      <c r="AO521" s="57" t="s">
        <v>1639</v>
      </c>
      <c r="AP521" s="59" t="s">
        <v>1345</v>
      </c>
      <c r="AR521" s="61">
        <f t="shared" si="55"/>
        <v>-3.0000000001564331E-3</v>
      </c>
    </row>
    <row r="522" spans="1:44" s="60" customFormat="1" ht="50.1" customHeight="1">
      <c r="A522" s="137" t="s">
        <v>922</v>
      </c>
      <c r="B522" s="14" t="s">
        <v>1104</v>
      </c>
      <c r="C522" s="152" t="s">
        <v>1105</v>
      </c>
      <c r="D522" s="14" t="s">
        <v>96</v>
      </c>
      <c r="E522" s="14" t="s">
        <v>923</v>
      </c>
      <c r="F522" s="56" t="s">
        <v>897</v>
      </c>
      <c r="G522" s="14" t="s">
        <v>1244</v>
      </c>
      <c r="H522" s="14" t="s">
        <v>10</v>
      </c>
      <c r="I522" s="138">
        <v>41498</v>
      </c>
      <c r="J522" s="15">
        <v>1182.33</v>
      </c>
      <c r="K522" s="15">
        <f t="shared" si="62"/>
        <v>118.233</v>
      </c>
      <c r="L522" s="15">
        <f t="shared" si="63"/>
        <v>1064.097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5">
        <v>0</v>
      </c>
      <c r="AA522" s="15">
        <v>0</v>
      </c>
      <c r="AB522" s="15">
        <v>0</v>
      </c>
      <c r="AC522" s="15">
        <f t="shared" si="77"/>
        <v>88.67</v>
      </c>
      <c r="AD522" s="15">
        <f t="shared" si="78"/>
        <v>212.62</v>
      </c>
      <c r="AE522" s="15">
        <v>212.62</v>
      </c>
      <c r="AF522" s="15">
        <v>0</v>
      </c>
      <c r="AG522" s="15">
        <v>212.62</v>
      </c>
      <c r="AH522" s="15">
        <v>0</v>
      </c>
      <c r="AI522" s="15">
        <v>212.62</v>
      </c>
      <c r="AJ522" s="15">
        <v>124.95</v>
      </c>
      <c r="AK522" s="15">
        <v>0</v>
      </c>
      <c r="AL522" s="15"/>
      <c r="AM522" s="15">
        <f t="shared" si="81"/>
        <v>1064.1000000000001</v>
      </c>
      <c r="AN522" s="15">
        <f t="shared" si="59"/>
        <v>118.22999999999979</v>
      </c>
      <c r="AO522" s="57" t="s">
        <v>1586</v>
      </c>
      <c r="AP522" s="59" t="s">
        <v>1107</v>
      </c>
      <c r="AR522" s="61">
        <f t="shared" si="55"/>
        <v>-3.0000000001564331E-3</v>
      </c>
    </row>
    <row r="523" spans="1:44" s="60" customFormat="1" ht="50.1" customHeight="1">
      <c r="A523" s="137" t="s">
        <v>924</v>
      </c>
      <c r="B523" s="14" t="s">
        <v>1104</v>
      </c>
      <c r="C523" s="152" t="s">
        <v>1105</v>
      </c>
      <c r="D523" s="14" t="s">
        <v>96</v>
      </c>
      <c r="E523" s="14" t="s">
        <v>925</v>
      </c>
      <c r="F523" s="56" t="s">
        <v>897</v>
      </c>
      <c r="G523" s="14" t="s">
        <v>1244</v>
      </c>
      <c r="H523" s="14" t="s">
        <v>10</v>
      </c>
      <c r="I523" s="138">
        <v>41498</v>
      </c>
      <c r="J523" s="15">
        <v>1182.33</v>
      </c>
      <c r="K523" s="15">
        <f t="shared" si="62"/>
        <v>118.233</v>
      </c>
      <c r="L523" s="15">
        <f t="shared" si="63"/>
        <v>1064.097</v>
      </c>
      <c r="M523" s="15">
        <v>0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5">
        <v>0</v>
      </c>
      <c r="T523" s="15">
        <v>0</v>
      </c>
      <c r="U523" s="15">
        <v>0</v>
      </c>
      <c r="V523" s="15">
        <v>0</v>
      </c>
      <c r="W523" s="15">
        <v>0</v>
      </c>
      <c r="X523" s="15">
        <v>0</v>
      </c>
      <c r="Y523" s="15">
        <v>0</v>
      </c>
      <c r="Z523" s="15">
        <v>0</v>
      </c>
      <c r="AA523" s="15">
        <v>0</v>
      </c>
      <c r="AB523" s="15">
        <v>0</v>
      </c>
      <c r="AC523" s="15">
        <f t="shared" si="77"/>
        <v>88.67</v>
      </c>
      <c r="AD523" s="15">
        <f t="shared" si="78"/>
        <v>212.62</v>
      </c>
      <c r="AE523" s="15">
        <v>212.62</v>
      </c>
      <c r="AF523" s="15">
        <v>0</v>
      </c>
      <c r="AG523" s="15">
        <v>212.62</v>
      </c>
      <c r="AH523" s="15">
        <v>0</v>
      </c>
      <c r="AI523" s="15">
        <v>212.62</v>
      </c>
      <c r="AJ523" s="15">
        <v>124.95</v>
      </c>
      <c r="AK523" s="15">
        <v>0</v>
      </c>
      <c r="AL523" s="15"/>
      <c r="AM523" s="15">
        <f t="shared" si="81"/>
        <v>1064.1000000000001</v>
      </c>
      <c r="AN523" s="15">
        <f t="shared" si="59"/>
        <v>118.22999999999979</v>
      </c>
      <c r="AO523" s="57" t="s">
        <v>1538</v>
      </c>
      <c r="AP523" s="59" t="s">
        <v>1937</v>
      </c>
      <c r="AR523" s="61">
        <f t="shared" si="55"/>
        <v>-3.0000000001564331E-3</v>
      </c>
    </row>
    <row r="524" spans="1:44" s="60" customFormat="1" ht="50.1" customHeight="1">
      <c r="A524" s="137" t="s">
        <v>926</v>
      </c>
      <c r="B524" s="14" t="s">
        <v>1104</v>
      </c>
      <c r="C524" s="152" t="s">
        <v>1105</v>
      </c>
      <c r="D524" s="14" t="s">
        <v>96</v>
      </c>
      <c r="E524" s="14" t="s">
        <v>927</v>
      </c>
      <c r="F524" s="56" t="s">
        <v>897</v>
      </c>
      <c r="G524" s="14" t="s">
        <v>1244</v>
      </c>
      <c r="H524" s="14" t="s">
        <v>10</v>
      </c>
      <c r="I524" s="138">
        <v>41498</v>
      </c>
      <c r="J524" s="15">
        <v>1182.33</v>
      </c>
      <c r="K524" s="15">
        <f t="shared" si="62"/>
        <v>118.233</v>
      </c>
      <c r="L524" s="15">
        <f t="shared" si="63"/>
        <v>1064.097</v>
      </c>
      <c r="M524" s="15">
        <v>0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5">
        <v>0</v>
      </c>
      <c r="T524" s="15">
        <v>0</v>
      </c>
      <c r="U524" s="15">
        <v>0</v>
      </c>
      <c r="V524" s="15">
        <v>0</v>
      </c>
      <c r="W524" s="15">
        <v>0</v>
      </c>
      <c r="X524" s="15">
        <v>0</v>
      </c>
      <c r="Y524" s="15">
        <v>0</v>
      </c>
      <c r="Z524" s="15">
        <v>0</v>
      </c>
      <c r="AA524" s="15">
        <v>0</v>
      </c>
      <c r="AB524" s="15">
        <v>0</v>
      </c>
      <c r="AC524" s="15">
        <f t="shared" si="77"/>
        <v>88.67</v>
      </c>
      <c r="AD524" s="15">
        <f t="shared" si="78"/>
        <v>212.62</v>
      </c>
      <c r="AE524" s="15">
        <v>212.62</v>
      </c>
      <c r="AF524" s="15">
        <v>0</v>
      </c>
      <c r="AG524" s="15">
        <v>212.62</v>
      </c>
      <c r="AH524" s="15">
        <v>0</v>
      </c>
      <c r="AI524" s="15">
        <v>212.62</v>
      </c>
      <c r="AJ524" s="15">
        <v>124.95</v>
      </c>
      <c r="AK524" s="15">
        <v>0</v>
      </c>
      <c r="AL524" s="15"/>
      <c r="AM524" s="15">
        <f t="shared" si="81"/>
        <v>1064.1000000000001</v>
      </c>
      <c r="AN524" s="15">
        <f t="shared" si="59"/>
        <v>118.22999999999979</v>
      </c>
      <c r="AO524" s="57" t="s">
        <v>1528</v>
      </c>
      <c r="AP524" s="59" t="s">
        <v>154</v>
      </c>
      <c r="AR524" s="61">
        <f t="shared" ref="AR524:AR587" si="82">L524-AM524</f>
        <v>-3.0000000001564331E-3</v>
      </c>
    </row>
    <row r="525" spans="1:44" s="60" customFormat="1" ht="50.1" customHeight="1">
      <c r="A525" s="137" t="s">
        <v>928</v>
      </c>
      <c r="B525" s="14" t="s">
        <v>1104</v>
      </c>
      <c r="C525" s="152" t="s">
        <v>1105</v>
      </c>
      <c r="D525" s="14" t="s">
        <v>96</v>
      </c>
      <c r="E525" s="14" t="s">
        <v>929</v>
      </c>
      <c r="F525" s="56" t="s">
        <v>897</v>
      </c>
      <c r="G525" s="14" t="s">
        <v>1244</v>
      </c>
      <c r="H525" s="14" t="s">
        <v>10</v>
      </c>
      <c r="I525" s="138">
        <v>41498</v>
      </c>
      <c r="J525" s="15">
        <v>1182.33</v>
      </c>
      <c r="K525" s="15">
        <f t="shared" si="62"/>
        <v>118.233</v>
      </c>
      <c r="L525" s="15">
        <f t="shared" si="63"/>
        <v>1064.097</v>
      </c>
      <c r="M525" s="15">
        <v>0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5">
        <v>0</v>
      </c>
      <c r="T525" s="15">
        <v>0</v>
      </c>
      <c r="U525" s="15">
        <v>0</v>
      </c>
      <c r="V525" s="15">
        <v>0</v>
      </c>
      <c r="W525" s="15">
        <v>0</v>
      </c>
      <c r="X525" s="15">
        <v>0</v>
      </c>
      <c r="Y525" s="15">
        <v>0</v>
      </c>
      <c r="Z525" s="15">
        <v>0</v>
      </c>
      <c r="AA525" s="15">
        <v>0</v>
      </c>
      <c r="AB525" s="15">
        <v>0</v>
      </c>
      <c r="AC525" s="15">
        <f t="shared" si="77"/>
        <v>88.67</v>
      </c>
      <c r="AD525" s="15">
        <f t="shared" si="78"/>
        <v>212.62</v>
      </c>
      <c r="AE525" s="15">
        <v>212.62</v>
      </c>
      <c r="AF525" s="15">
        <v>0</v>
      </c>
      <c r="AG525" s="15">
        <v>212.62</v>
      </c>
      <c r="AH525" s="15">
        <v>0</v>
      </c>
      <c r="AI525" s="15">
        <v>212.62</v>
      </c>
      <c r="AJ525" s="15">
        <v>124.95</v>
      </c>
      <c r="AK525" s="15">
        <v>0</v>
      </c>
      <c r="AL525" s="15"/>
      <c r="AM525" s="15">
        <f t="shared" si="81"/>
        <v>1064.1000000000001</v>
      </c>
      <c r="AN525" s="15">
        <f t="shared" si="59"/>
        <v>118.22999999999979</v>
      </c>
      <c r="AO525" s="57" t="s">
        <v>1281</v>
      </c>
      <c r="AP525" s="59" t="s">
        <v>154</v>
      </c>
      <c r="AR525" s="61">
        <f t="shared" si="82"/>
        <v>-3.0000000001564331E-3</v>
      </c>
    </row>
    <row r="526" spans="1:44" s="60" customFormat="1" ht="50.1" customHeight="1">
      <c r="A526" s="137" t="s">
        <v>930</v>
      </c>
      <c r="B526" s="14" t="s">
        <v>1104</v>
      </c>
      <c r="C526" s="152" t="s">
        <v>1105</v>
      </c>
      <c r="D526" s="14" t="s">
        <v>96</v>
      </c>
      <c r="E526" s="14" t="s">
        <v>931</v>
      </c>
      <c r="F526" s="56" t="s">
        <v>897</v>
      </c>
      <c r="G526" s="14" t="s">
        <v>1244</v>
      </c>
      <c r="H526" s="14" t="s">
        <v>10</v>
      </c>
      <c r="I526" s="138">
        <v>41498</v>
      </c>
      <c r="J526" s="15">
        <v>1182.33</v>
      </c>
      <c r="K526" s="15">
        <f t="shared" si="62"/>
        <v>118.233</v>
      </c>
      <c r="L526" s="15">
        <f t="shared" si="63"/>
        <v>1064.097</v>
      </c>
      <c r="M526" s="15">
        <v>0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5">
        <v>0</v>
      </c>
      <c r="T526" s="15">
        <v>0</v>
      </c>
      <c r="U526" s="15">
        <v>0</v>
      </c>
      <c r="V526" s="15">
        <v>0</v>
      </c>
      <c r="W526" s="15">
        <v>0</v>
      </c>
      <c r="X526" s="15">
        <v>0</v>
      </c>
      <c r="Y526" s="15">
        <v>0</v>
      </c>
      <c r="Z526" s="15">
        <v>0</v>
      </c>
      <c r="AA526" s="15">
        <v>0</v>
      </c>
      <c r="AB526" s="15">
        <v>0</v>
      </c>
      <c r="AC526" s="15">
        <f t="shared" si="77"/>
        <v>88.67</v>
      </c>
      <c r="AD526" s="15">
        <f t="shared" si="78"/>
        <v>212.62</v>
      </c>
      <c r="AE526" s="15">
        <v>212.62</v>
      </c>
      <c r="AF526" s="15">
        <v>0</v>
      </c>
      <c r="AG526" s="15">
        <v>212.62</v>
      </c>
      <c r="AH526" s="15">
        <v>0</v>
      </c>
      <c r="AI526" s="15">
        <v>212.62</v>
      </c>
      <c r="AJ526" s="15">
        <v>124.95</v>
      </c>
      <c r="AK526" s="15">
        <v>0</v>
      </c>
      <c r="AL526" s="15"/>
      <c r="AM526" s="15">
        <f t="shared" si="81"/>
        <v>1064.1000000000001</v>
      </c>
      <c r="AN526" s="15">
        <f t="shared" si="59"/>
        <v>118.22999999999979</v>
      </c>
      <c r="AO526" s="57" t="s">
        <v>1828</v>
      </c>
      <c r="AP526" s="59" t="s">
        <v>1937</v>
      </c>
      <c r="AR526" s="61">
        <f t="shared" si="82"/>
        <v>-3.0000000001564331E-3</v>
      </c>
    </row>
    <row r="527" spans="1:44" s="60" customFormat="1" ht="50.1" customHeight="1">
      <c r="A527" s="137" t="s">
        <v>932</v>
      </c>
      <c r="B527" s="14" t="s">
        <v>1104</v>
      </c>
      <c r="C527" s="152" t="s">
        <v>1105</v>
      </c>
      <c r="D527" s="14" t="s">
        <v>96</v>
      </c>
      <c r="E527" s="14" t="s">
        <v>933</v>
      </c>
      <c r="F527" s="56" t="s">
        <v>897</v>
      </c>
      <c r="G527" s="14" t="s">
        <v>1244</v>
      </c>
      <c r="H527" s="14" t="s">
        <v>33</v>
      </c>
      <c r="I527" s="138">
        <v>41498</v>
      </c>
      <c r="J527" s="15">
        <v>1182.33</v>
      </c>
      <c r="K527" s="15">
        <f t="shared" si="62"/>
        <v>118.233</v>
      </c>
      <c r="L527" s="15">
        <f t="shared" si="63"/>
        <v>1064.097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0</v>
      </c>
      <c r="S527" s="15">
        <v>0</v>
      </c>
      <c r="T527" s="15">
        <v>0</v>
      </c>
      <c r="U527" s="15">
        <v>0</v>
      </c>
      <c r="V527" s="15">
        <v>0</v>
      </c>
      <c r="W527" s="15">
        <v>0</v>
      </c>
      <c r="X527" s="15">
        <v>0</v>
      </c>
      <c r="Y527" s="15">
        <v>0</v>
      </c>
      <c r="Z527" s="15">
        <v>0</v>
      </c>
      <c r="AA527" s="15">
        <v>0</v>
      </c>
      <c r="AB527" s="15">
        <v>0</v>
      </c>
      <c r="AC527" s="15">
        <f t="shared" si="77"/>
        <v>88.67</v>
      </c>
      <c r="AD527" s="15">
        <f t="shared" si="78"/>
        <v>212.62</v>
      </c>
      <c r="AE527" s="15">
        <v>212.62</v>
      </c>
      <c r="AF527" s="15">
        <v>0</v>
      </c>
      <c r="AG527" s="15">
        <v>212.62</v>
      </c>
      <c r="AH527" s="15">
        <v>0</v>
      </c>
      <c r="AI527" s="15">
        <v>212.62</v>
      </c>
      <c r="AJ527" s="15">
        <v>124.95</v>
      </c>
      <c r="AK527" s="15">
        <v>0</v>
      </c>
      <c r="AL527" s="15"/>
      <c r="AM527" s="15">
        <f t="shared" si="81"/>
        <v>1064.1000000000001</v>
      </c>
      <c r="AN527" s="15">
        <f t="shared" si="59"/>
        <v>118.22999999999979</v>
      </c>
      <c r="AO527" s="57" t="s">
        <v>1513</v>
      </c>
      <c r="AP527" s="59" t="s">
        <v>1315</v>
      </c>
      <c r="AR527" s="61">
        <f t="shared" si="82"/>
        <v>-3.0000000001564331E-3</v>
      </c>
    </row>
    <row r="528" spans="1:44" s="60" customFormat="1" ht="50.1" customHeight="1">
      <c r="A528" s="137" t="s">
        <v>934</v>
      </c>
      <c r="B528" s="14" t="s">
        <v>1104</v>
      </c>
      <c r="C528" s="152" t="s">
        <v>1105</v>
      </c>
      <c r="D528" s="14" t="s">
        <v>96</v>
      </c>
      <c r="E528" s="14" t="s">
        <v>935</v>
      </c>
      <c r="F528" s="56" t="s">
        <v>897</v>
      </c>
      <c r="G528" s="14" t="s">
        <v>1244</v>
      </c>
      <c r="H528" s="14" t="s">
        <v>1110</v>
      </c>
      <c r="I528" s="138">
        <v>41498</v>
      </c>
      <c r="J528" s="15">
        <v>1182.33</v>
      </c>
      <c r="K528" s="15">
        <f t="shared" si="62"/>
        <v>118.233</v>
      </c>
      <c r="L528" s="15">
        <f t="shared" si="63"/>
        <v>1064.097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0</v>
      </c>
      <c r="S528" s="15">
        <v>0</v>
      </c>
      <c r="T528" s="15">
        <v>0</v>
      </c>
      <c r="U528" s="15">
        <v>0</v>
      </c>
      <c r="V528" s="15">
        <v>0</v>
      </c>
      <c r="W528" s="15">
        <v>0</v>
      </c>
      <c r="X528" s="15">
        <v>0</v>
      </c>
      <c r="Y528" s="15">
        <v>0</v>
      </c>
      <c r="Z528" s="15">
        <v>0</v>
      </c>
      <c r="AA528" s="15">
        <v>0</v>
      </c>
      <c r="AB528" s="15">
        <v>0</v>
      </c>
      <c r="AC528" s="15">
        <f t="shared" si="77"/>
        <v>88.67</v>
      </c>
      <c r="AD528" s="15">
        <f t="shared" si="78"/>
        <v>212.62</v>
      </c>
      <c r="AE528" s="15">
        <v>212.62</v>
      </c>
      <c r="AF528" s="15">
        <v>0</v>
      </c>
      <c r="AG528" s="15">
        <v>212.62</v>
      </c>
      <c r="AH528" s="15">
        <v>0</v>
      </c>
      <c r="AI528" s="15">
        <v>212.62</v>
      </c>
      <c r="AJ528" s="15">
        <v>124.95</v>
      </c>
      <c r="AK528" s="15">
        <v>0</v>
      </c>
      <c r="AL528" s="15"/>
      <c r="AM528" s="15">
        <f t="shared" si="81"/>
        <v>1064.1000000000001</v>
      </c>
      <c r="AN528" s="15">
        <f t="shared" si="59"/>
        <v>118.22999999999979</v>
      </c>
      <c r="AO528" s="57" t="s">
        <v>1299</v>
      </c>
      <c r="AP528" s="59" t="s">
        <v>1361</v>
      </c>
      <c r="AR528" s="61">
        <f t="shared" si="82"/>
        <v>-3.0000000001564331E-3</v>
      </c>
    </row>
    <row r="529" spans="1:44" s="60" customFormat="1" ht="50.1" customHeight="1">
      <c r="A529" s="137" t="s">
        <v>936</v>
      </c>
      <c r="B529" s="14" t="s">
        <v>1104</v>
      </c>
      <c r="C529" s="152" t="s">
        <v>1105</v>
      </c>
      <c r="D529" s="14" t="s">
        <v>96</v>
      </c>
      <c r="E529" s="14" t="s">
        <v>937</v>
      </c>
      <c r="F529" s="56" t="s">
        <v>897</v>
      </c>
      <c r="G529" s="14" t="s">
        <v>1244</v>
      </c>
      <c r="H529" s="14" t="s">
        <v>10</v>
      </c>
      <c r="I529" s="138">
        <v>41498</v>
      </c>
      <c r="J529" s="15">
        <v>1182.33</v>
      </c>
      <c r="K529" s="15">
        <f t="shared" si="62"/>
        <v>118.233</v>
      </c>
      <c r="L529" s="15">
        <f t="shared" si="63"/>
        <v>1064.097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U529" s="15">
        <v>0</v>
      </c>
      <c r="V529" s="15">
        <v>0</v>
      </c>
      <c r="W529" s="15">
        <v>0</v>
      </c>
      <c r="X529" s="15">
        <v>0</v>
      </c>
      <c r="Y529" s="15">
        <v>0</v>
      </c>
      <c r="Z529" s="15">
        <v>0</v>
      </c>
      <c r="AA529" s="15">
        <v>0</v>
      </c>
      <c r="AB529" s="15">
        <v>0</v>
      </c>
      <c r="AC529" s="15">
        <f t="shared" si="77"/>
        <v>88.67</v>
      </c>
      <c r="AD529" s="15">
        <f t="shared" si="78"/>
        <v>212.62</v>
      </c>
      <c r="AE529" s="15">
        <v>212.62</v>
      </c>
      <c r="AF529" s="15">
        <v>0</v>
      </c>
      <c r="AG529" s="15">
        <v>212.62</v>
      </c>
      <c r="AH529" s="15">
        <v>0</v>
      </c>
      <c r="AI529" s="15">
        <v>212.62</v>
      </c>
      <c r="AJ529" s="15">
        <v>124.95</v>
      </c>
      <c r="AK529" s="15">
        <v>0</v>
      </c>
      <c r="AL529" s="15"/>
      <c r="AM529" s="15">
        <f t="shared" si="81"/>
        <v>1064.1000000000001</v>
      </c>
      <c r="AN529" s="15">
        <f t="shared" si="59"/>
        <v>118.22999999999979</v>
      </c>
      <c r="AO529" s="57" t="s">
        <v>1830</v>
      </c>
      <c r="AP529" s="59" t="s">
        <v>1937</v>
      </c>
      <c r="AR529" s="61">
        <f t="shared" si="82"/>
        <v>-3.0000000001564331E-3</v>
      </c>
    </row>
    <row r="530" spans="1:44" s="60" customFormat="1" ht="50.1" customHeight="1">
      <c r="A530" s="137" t="s">
        <v>938</v>
      </c>
      <c r="B530" s="14" t="s">
        <v>1104</v>
      </c>
      <c r="C530" s="152" t="s">
        <v>1105</v>
      </c>
      <c r="D530" s="14" t="s">
        <v>96</v>
      </c>
      <c r="E530" s="14" t="s">
        <v>939</v>
      </c>
      <c r="F530" s="56" t="s">
        <v>897</v>
      </c>
      <c r="G530" s="14" t="s">
        <v>1244</v>
      </c>
      <c r="H530" s="14" t="s">
        <v>10</v>
      </c>
      <c r="I530" s="138">
        <v>41498</v>
      </c>
      <c r="J530" s="15">
        <v>1182.33</v>
      </c>
      <c r="K530" s="15">
        <f t="shared" si="62"/>
        <v>118.233</v>
      </c>
      <c r="L530" s="15">
        <f t="shared" si="63"/>
        <v>1064.097</v>
      </c>
      <c r="M530" s="15">
        <v>0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15">
        <v>0</v>
      </c>
      <c r="T530" s="15">
        <v>0</v>
      </c>
      <c r="U530" s="15">
        <v>0</v>
      </c>
      <c r="V530" s="15">
        <v>0</v>
      </c>
      <c r="W530" s="15">
        <v>0</v>
      </c>
      <c r="X530" s="15">
        <v>0</v>
      </c>
      <c r="Y530" s="15">
        <v>0</v>
      </c>
      <c r="Z530" s="15">
        <v>0</v>
      </c>
      <c r="AA530" s="15">
        <v>0</v>
      </c>
      <c r="AB530" s="15">
        <v>0</v>
      </c>
      <c r="AC530" s="15">
        <f t="shared" si="77"/>
        <v>88.67</v>
      </c>
      <c r="AD530" s="15">
        <f t="shared" si="78"/>
        <v>212.62</v>
      </c>
      <c r="AE530" s="15">
        <v>212.62</v>
      </c>
      <c r="AF530" s="15">
        <v>0</v>
      </c>
      <c r="AG530" s="15">
        <v>212.62</v>
      </c>
      <c r="AH530" s="15">
        <v>0</v>
      </c>
      <c r="AI530" s="15">
        <v>212.62</v>
      </c>
      <c r="AJ530" s="15">
        <v>124.95</v>
      </c>
      <c r="AK530" s="15">
        <v>0</v>
      </c>
      <c r="AL530" s="15"/>
      <c r="AM530" s="15">
        <f t="shared" si="81"/>
        <v>1064.1000000000001</v>
      </c>
      <c r="AN530" s="15">
        <f t="shared" si="59"/>
        <v>118.22999999999979</v>
      </c>
      <c r="AO530" s="57" t="s">
        <v>1363</v>
      </c>
      <c r="AP530" s="59" t="s">
        <v>1626</v>
      </c>
      <c r="AR530" s="61">
        <f t="shared" si="82"/>
        <v>-3.0000000001564331E-3</v>
      </c>
    </row>
    <row r="531" spans="1:44" s="60" customFormat="1" ht="50.1" customHeight="1">
      <c r="A531" s="137" t="s">
        <v>940</v>
      </c>
      <c r="B531" s="14" t="s">
        <v>1104</v>
      </c>
      <c r="C531" s="152" t="s">
        <v>1105</v>
      </c>
      <c r="D531" s="14" t="s">
        <v>96</v>
      </c>
      <c r="E531" s="14" t="s">
        <v>941</v>
      </c>
      <c r="F531" s="56" t="s">
        <v>897</v>
      </c>
      <c r="G531" s="14" t="s">
        <v>1244</v>
      </c>
      <c r="H531" s="14" t="s">
        <v>10</v>
      </c>
      <c r="I531" s="138">
        <v>41498</v>
      </c>
      <c r="J531" s="15">
        <v>1182.33</v>
      </c>
      <c r="K531" s="15">
        <f t="shared" si="62"/>
        <v>118.233</v>
      </c>
      <c r="L531" s="15">
        <f t="shared" si="63"/>
        <v>1064.097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U531" s="15">
        <v>0</v>
      </c>
      <c r="V531" s="15">
        <v>0</v>
      </c>
      <c r="W531" s="15">
        <v>0</v>
      </c>
      <c r="X531" s="15">
        <v>0</v>
      </c>
      <c r="Y531" s="15">
        <v>0</v>
      </c>
      <c r="Z531" s="15">
        <v>0</v>
      </c>
      <c r="AA531" s="15">
        <v>0</v>
      </c>
      <c r="AB531" s="15">
        <v>0</v>
      </c>
      <c r="AC531" s="15">
        <f t="shared" si="77"/>
        <v>88.67</v>
      </c>
      <c r="AD531" s="15">
        <f t="shared" si="78"/>
        <v>212.62</v>
      </c>
      <c r="AE531" s="15">
        <v>212.62</v>
      </c>
      <c r="AF531" s="15">
        <v>0</v>
      </c>
      <c r="AG531" s="15">
        <v>212.62</v>
      </c>
      <c r="AH531" s="15">
        <v>0</v>
      </c>
      <c r="AI531" s="15">
        <v>212.62</v>
      </c>
      <c r="AJ531" s="15">
        <v>124.95</v>
      </c>
      <c r="AK531" s="15">
        <v>0</v>
      </c>
      <c r="AL531" s="15"/>
      <c r="AM531" s="15">
        <f t="shared" si="81"/>
        <v>1064.1000000000001</v>
      </c>
      <c r="AN531" s="15">
        <f t="shared" si="59"/>
        <v>118.22999999999979</v>
      </c>
      <c r="AO531" s="57" t="s">
        <v>1296</v>
      </c>
      <c r="AP531" s="59" t="s">
        <v>1938</v>
      </c>
      <c r="AR531" s="61">
        <f t="shared" si="82"/>
        <v>-3.0000000001564331E-3</v>
      </c>
    </row>
    <row r="532" spans="1:44" s="60" customFormat="1" ht="50.1" customHeight="1">
      <c r="A532" s="137" t="s">
        <v>1051</v>
      </c>
      <c r="B532" s="14" t="s">
        <v>92</v>
      </c>
      <c r="C532" s="56" t="s">
        <v>1668</v>
      </c>
      <c r="D532" s="14" t="s">
        <v>99</v>
      </c>
      <c r="E532" s="56" t="s">
        <v>1052</v>
      </c>
      <c r="F532" s="56" t="s">
        <v>1005</v>
      </c>
      <c r="G532" s="14" t="s">
        <v>1244</v>
      </c>
      <c r="H532" s="14" t="s">
        <v>33</v>
      </c>
      <c r="I532" s="138">
        <v>41570</v>
      </c>
      <c r="J532" s="15">
        <v>1971.4</v>
      </c>
      <c r="K532" s="15">
        <f t="shared" ref="K532" si="83">J532*10%</f>
        <v>197.14000000000001</v>
      </c>
      <c r="L532" s="15">
        <f t="shared" ref="L532" si="84">J532-K532</f>
        <v>1774.26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5">
        <v>0</v>
      </c>
      <c r="T532" s="15">
        <v>0</v>
      </c>
      <c r="U532" s="15">
        <v>0</v>
      </c>
      <c r="V532" s="15">
        <v>0</v>
      </c>
      <c r="W532" s="15">
        <v>0</v>
      </c>
      <c r="X532" s="15">
        <v>0</v>
      </c>
      <c r="Y532" s="15">
        <v>0</v>
      </c>
      <c r="Z532" s="15">
        <v>0</v>
      </c>
      <c r="AA532" s="15">
        <v>0</v>
      </c>
      <c r="AB532" s="15">
        <v>0</v>
      </c>
      <c r="AC532" s="15">
        <f>104.68+13.61</f>
        <v>118.29</v>
      </c>
      <c r="AD532" s="15">
        <f>314.03+40.82</f>
        <v>354.84999999999997</v>
      </c>
      <c r="AE532" s="15">
        <f>314.03+40.82</f>
        <v>354.84999999999997</v>
      </c>
      <c r="AF532" s="15">
        <v>0</v>
      </c>
      <c r="AG532" s="15">
        <v>354.85</v>
      </c>
      <c r="AH532" s="15">
        <v>0</v>
      </c>
      <c r="AI532" s="15">
        <v>354.85</v>
      </c>
      <c r="AJ532" s="15">
        <v>236.57</v>
      </c>
      <c r="AK532" s="15">
        <v>0</v>
      </c>
      <c r="AL532" s="15"/>
      <c r="AM532" s="15">
        <f t="shared" si="81"/>
        <v>1774.26</v>
      </c>
      <c r="AN532" s="15">
        <f t="shared" si="59"/>
        <v>197.1400000000001</v>
      </c>
      <c r="AO532" s="57" t="s">
        <v>1302</v>
      </c>
      <c r="AP532" s="59" t="s">
        <v>1112</v>
      </c>
      <c r="AR532" s="61">
        <f t="shared" si="82"/>
        <v>0</v>
      </c>
    </row>
    <row r="533" spans="1:44" s="60" customFormat="1" ht="50.1" customHeight="1">
      <c r="A533" s="137" t="s">
        <v>1128</v>
      </c>
      <c r="B533" s="56" t="s">
        <v>1104</v>
      </c>
      <c r="C533" s="152" t="s">
        <v>1668</v>
      </c>
      <c r="D533" s="56" t="s">
        <v>99</v>
      </c>
      <c r="E533" s="56" t="s">
        <v>1129</v>
      </c>
      <c r="F533" s="56" t="s">
        <v>1127</v>
      </c>
      <c r="G533" s="14" t="s">
        <v>1244</v>
      </c>
      <c r="H533" s="56" t="s">
        <v>10</v>
      </c>
      <c r="I533" s="138">
        <v>41671</v>
      </c>
      <c r="J533" s="15">
        <v>986.49</v>
      </c>
      <c r="K533" s="15">
        <f t="shared" ref="K533:K562" si="85">J533*10%</f>
        <v>98.649000000000001</v>
      </c>
      <c r="L533" s="15">
        <f t="shared" ref="L533:L562" si="86">J533-K533</f>
        <v>887.84100000000001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0</v>
      </c>
      <c r="U533" s="15">
        <v>0</v>
      </c>
      <c r="V533" s="15">
        <v>0</v>
      </c>
      <c r="W533" s="15">
        <v>0</v>
      </c>
      <c r="X533" s="15">
        <v>0</v>
      </c>
      <c r="Y533" s="15">
        <v>0</v>
      </c>
      <c r="Z533" s="15">
        <v>0</v>
      </c>
      <c r="AA533" s="15">
        <v>0</v>
      </c>
      <c r="AB533" s="15">
        <f>0</f>
        <v>0</v>
      </c>
      <c r="AC533" s="15">
        <v>0</v>
      </c>
      <c r="AD533" s="15">
        <f>144.05+18.73</f>
        <v>162.78</v>
      </c>
      <c r="AE533" s="15">
        <v>177.57</v>
      </c>
      <c r="AF533" s="15">
        <v>0</v>
      </c>
      <c r="AG533" s="15">
        <v>177.57</v>
      </c>
      <c r="AH533" s="15">
        <v>0</v>
      </c>
      <c r="AI533" s="15">
        <v>177.57</v>
      </c>
      <c r="AJ533" s="15">
        <v>177.57</v>
      </c>
      <c r="AK533" s="15">
        <v>14.78</v>
      </c>
      <c r="AL533" s="15"/>
      <c r="AM533" s="15">
        <f t="shared" si="81"/>
        <v>887.83999999999992</v>
      </c>
      <c r="AN533" s="15">
        <f t="shared" si="59"/>
        <v>98.650000000000091</v>
      </c>
      <c r="AO533" s="57" t="s">
        <v>1829</v>
      </c>
      <c r="AP533" s="59" t="s">
        <v>1590</v>
      </c>
      <c r="AR533" s="61">
        <f t="shared" si="82"/>
        <v>1.00000000009004E-3</v>
      </c>
    </row>
    <row r="534" spans="1:44" s="60" customFormat="1" ht="50.1" customHeight="1">
      <c r="A534" s="137" t="s">
        <v>1130</v>
      </c>
      <c r="B534" s="56" t="s">
        <v>1104</v>
      </c>
      <c r="C534" s="152" t="s">
        <v>1668</v>
      </c>
      <c r="D534" s="56" t="s">
        <v>99</v>
      </c>
      <c r="E534" s="56" t="s">
        <v>1131</v>
      </c>
      <c r="F534" s="56" t="s">
        <v>1127</v>
      </c>
      <c r="G534" s="14" t="s">
        <v>1244</v>
      </c>
      <c r="H534" s="56" t="s">
        <v>10</v>
      </c>
      <c r="I534" s="138">
        <v>41671</v>
      </c>
      <c r="J534" s="15">
        <v>986.49</v>
      </c>
      <c r="K534" s="15">
        <f t="shared" si="85"/>
        <v>98.649000000000001</v>
      </c>
      <c r="L534" s="15">
        <f t="shared" si="86"/>
        <v>887.84100000000001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0</v>
      </c>
      <c r="S534" s="15">
        <v>0</v>
      </c>
      <c r="T534" s="15">
        <v>0</v>
      </c>
      <c r="U534" s="15">
        <v>0</v>
      </c>
      <c r="V534" s="15">
        <v>0</v>
      </c>
      <c r="W534" s="15">
        <v>0</v>
      </c>
      <c r="X534" s="15">
        <v>0</v>
      </c>
      <c r="Y534" s="15">
        <v>0</v>
      </c>
      <c r="Z534" s="15">
        <v>0</v>
      </c>
      <c r="AA534" s="15">
        <v>0</v>
      </c>
      <c r="AB534" s="15">
        <f>0</f>
        <v>0</v>
      </c>
      <c r="AC534" s="15">
        <v>0</v>
      </c>
      <c r="AD534" s="15">
        <f t="shared" ref="AD534:AD560" si="87">144.05+18.73</f>
        <v>162.78</v>
      </c>
      <c r="AE534" s="15">
        <v>177.57</v>
      </c>
      <c r="AF534" s="15">
        <v>0</v>
      </c>
      <c r="AG534" s="15">
        <v>177.57</v>
      </c>
      <c r="AH534" s="15">
        <v>0</v>
      </c>
      <c r="AI534" s="15">
        <v>177.57</v>
      </c>
      <c r="AJ534" s="15">
        <v>177.57</v>
      </c>
      <c r="AK534" s="15">
        <v>14.78</v>
      </c>
      <c r="AL534" s="15"/>
      <c r="AM534" s="15">
        <f t="shared" si="81"/>
        <v>887.83999999999992</v>
      </c>
      <c r="AN534" s="15">
        <f t="shared" si="59"/>
        <v>98.650000000000091</v>
      </c>
      <c r="AO534" s="57" t="s">
        <v>1513</v>
      </c>
      <c r="AP534" s="59" t="s">
        <v>1315</v>
      </c>
      <c r="AR534" s="61">
        <f t="shared" si="82"/>
        <v>1.00000000009004E-3</v>
      </c>
    </row>
    <row r="535" spans="1:44" s="60" customFormat="1" ht="50.1" customHeight="1">
      <c r="A535" s="137" t="s">
        <v>1132</v>
      </c>
      <c r="B535" s="56" t="s">
        <v>1104</v>
      </c>
      <c r="C535" s="152" t="s">
        <v>1668</v>
      </c>
      <c r="D535" s="56" t="s">
        <v>99</v>
      </c>
      <c r="E535" s="56" t="s">
        <v>1133</v>
      </c>
      <c r="F535" s="56" t="s">
        <v>1127</v>
      </c>
      <c r="G535" s="14" t="s">
        <v>1244</v>
      </c>
      <c r="H535" s="56" t="s">
        <v>10</v>
      </c>
      <c r="I535" s="138">
        <v>41671</v>
      </c>
      <c r="J535" s="15">
        <v>986.49</v>
      </c>
      <c r="K535" s="15">
        <f t="shared" si="85"/>
        <v>98.649000000000001</v>
      </c>
      <c r="L535" s="15">
        <f t="shared" si="86"/>
        <v>887.84100000000001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0</v>
      </c>
      <c r="S535" s="15">
        <v>0</v>
      </c>
      <c r="T535" s="15">
        <v>0</v>
      </c>
      <c r="U535" s="15">
        <v>0</v>
      </c>
      <c r="V535" s="15">
        <v>0</v>
      </c>
      <c r="W535" s="15">
        <v>0</v>
      </c>
      <c r="X535" s="15">
        <v>0</v>
      </c>
      <c r="Y535" s="15">
        <v>0</v>
      </c>
      <c r="Z535" s="15">
        <v>0</v>
      </c>
      <c r="AA535" s="15">
        <v>0</v>
      </c>
      <c r="AB535" s="15">
        <f>0</f>
        <v>0</v>
      </c>
      <c r="AC535" s="15">
        <v>0</v>
      </c>
      <c r="AD535" s="15">
        <f t="shared" si="87"/>
        <v>162.78</v>
      </c>
      <c r="AE535" s="15">
        <f t="shared" ref="AE535:AE560" si="88">157.14+20.43</f>
        <v>177.57</v>
      </c>
      <c r="AF535" s="15">
        <v>0</v>
      </c>
      <c r="AG535" s="15">
        <v>177.57</v>
      </c>
      <c r="AH535" s="15">
        <v>0</v>
      </c>
      <c r="AI535" s="15">
        <v>177.57</v>
      </c>
      <c r="AJ535" s="15">
        <v>177.57</v>
      </c>
      <c r="AK535" s="15">
        <v>14.78</v>
      </c>
      <c r="AL535" s="15"/>
      <c r="AM535" s="15">
        <f t="shared" si="81"/>
        <v>887.83999999999992</v>
      </c>
      <c r="AN535" s="15">
        <f t="shared" si="59"/>
        <v>98.650000000000091</v>
      </c>
      <c r="AO535" s="57" t="s">
        <v>1665</v>
      </c>
      <c r="AP535" s="59" t="s">
        <v>1345</v>
      </c>
      <c r="AR535" s="61">
        <f t="shared" si="82"/>
        <v>1.00000000009004E-3</v>
      </c>
    </row>
    <row r="536" spans="1:44" s="60" customFormat="1" ht="50.1" customHeight="1">
      <c r="A536" s="137" t="s">
        <v>1134</v>
      </c>
      <c r="B536" s="56" t="s">
        <v>1104</v>
      </c>
      <c r="C536" s="152" t="s">
        <v>1668</v>
      </c>
      <c r="D536" s="56" t="s">
        <v>99</v>
      </c>
      <c r="E536" s="56" t="s">
        <v>1135</v>
      </c>
      <c r="F536" s="56" t="s">
        <v>1127</v>
      </c>
      <c r="G536" s="14" t="s">
        <v>1244</v>
      </c>
      <c r="H536" s="56" t="s">
        <v>10</v>
      </c>
      <c r="I536" s="138">
        <v>41671</v>
      </c>
      <c r="J536" s="15">
        <v>986.49</v>
      </c>
      <c r="K536" s="15">
        <f t="shared" si="85"/>
        <v>98.649000000000001</v>
      </c>
      <c r="L536" s="15">
        <f t="shared" si="86"/>
        <v>887.84100000000001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0</v>
      </c>
      <c r="S536" s="15">
        <v>0</v>
      </c>
      <c r="T536" s="15">
        <v>0</v>
      </c>
      <c r="U536" s="15">
        <v>0</v>
      </c>
      <c r="V536" s="15">
        <v>0</v>
      </c>
      <c r="W536" s="15">
        <v>0</v>
      </c>
      <c r="X536" s="15">
        <v>0</v>
      </c>
      <c r="Y536" s="15">
        <v>0</v>
      </c>
      <c r="Z536" s="15">
        <v>0</v>
      </c>
      <c r="AA536" s="15">
        <v>0</v>
      </c>
      <c r="AB536" s="15">
        <f>0</f>
        <v>0</v>
      </c>
      <c r="AC536" s="15">
        <v>0</v>
      </c>
      <c r="AD536" s="15">
        <f t="shared" si="87"/>
        <v>162.78</v>
      </c>
      <c r="AE536" s="15">
        <f t="shared" si="88"/>
        <v>177.57</v>
      </c>
      <c r="AF536" s="15">
        <v>0</v>
      </c>
      <c r="AG536" s="15">
        <v>177.57</v>
      </c>
      <c r="AH536" s="15">
        <v>0</v>
      </c>
      <c r="AI536" s="15">
        <v>177.57</v>
      </c>
      <c r="AJ536" s="15">
        <v>177.57</v>
      </c>
      <c r="AK536" s="15">
        <v>14.78</v>
      </c>
      <c r="AL536" s="15"/>
      <c r="AM536" s="15">
        <f t="shared" si="81"/>
        <v>887.83999999999992</v>
      </c>
      <c r="AN536" s="15">
        <f t="shared" si="59"/>
        <v>98.650000000000091</v>
      </c>
      <c r="AO536" s="57" t="s">
        <v>1624</v>
      </c>
      <c r="AP536" s="59" t="s">
        <v>1251</v>
      </c>
      <c r="AR536" s="61">
        <f t="shared" si="82"/>
        <v>1.00000000009004E-3</v>
      </c>
    </row>
    <row r="537" spans="1:44" s="60" customFormat="1" ht="50.1" customHeight="1">
      <c r="A537" s="137" t="s">
        <v>1136</v>
      </c>
      <c r="B537" s="56" t="s">
        <v>1104</v>
      </c>
      <c r="C537" s="152" t="s">
        <v>1668</v>
      </c>
      <c r="D537" s="56" t="s">
        <v>99</v>
      </c>
      <c r="E537" s="56" t="s">
        <v>1137</v>
      </c>
      <c r="F537" s="56" t="s">
        <v>1127</v>
      </c>
      <c r="G537" s="14" t="s">
        <v>1244</v>
      </c>
      <c r="H537" s="56" t="s">
        <v>10</v>
      </c>
      <c r="I537" s="138">
        <v>41671</v>
      </c>
      <c r="J537" s="15">
        <v>986.49</v>
      </c>
      <c r="K537" s="15">
        <f t="shared" si="85"/>
        <v>98.649000000000001</v>
      </c>
      <c r="L537" s="15">
        <f t="shared" si="86"/>
        <v>887.84100000000001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U537" s="15">
        <v>0</v>
      </c>
      <c r="V537" s="15">
        <v>0</v>
      </c>
      <c r="W537" s="15">
        <v>0</v>
      </c>
      <c r="X537" s="15">
        <v>0</v>
      </c>
      <c r="Y537" s="15">
        <v>0</v>
      </c>
      <c r="Z537" s="15">
        <v>0</v>
      </c>
      <c r="AA537" s="15">
        <v>0</v>
      </c>
      <c r="AB537" s="15">
        <f>0</f>
        <v>0</v>
      </c>
      <c r="AC537" s="15">
        <v>0</v>
      </c>
      <c r="AD537" s="15">
        <f t="shared" si="87"/>
        <v>162.78</v>
      </c>
      <c r="AE537" s="15">
        <f t="shared" si="88"/>
        <v>177.57</v>
      </c>
      <c r="AF537" s="15">
        <v>0</v>
      </c>
      <c r="AG537" s="15">
        <v>177.57</v>
      </c>
      <c r="AH537" s="15">
        <v>0</v>
      </c>
      <c r="AI537" s="15">
        <v>177.57</v>
      </c>
      <c r="AJ537" s="15">
        <v>177.57</v>
      </c>
      <c r="AK537" s="15">
        <v>14.78</v>
      </c>
      <c r="AL537" s="15"/>
      <c r="AM537" s="15">
        <f t="shared" si="81"/>
        <v>887.83999999999992</v>
      </c>
      <c r="AN537" s="15">
        <f t="shared" si="59"/>
        <v>98.650000000000091</v>
      </c>
      <c r="AO537" s="57" t="s">
        <v>1660</v>
      </c>
      <c r="AP537" s="59" t="s">
        <v>1345</v>
      </c>
      <c r="AR537" s="61">
        <f t="shared" si="82"/>
        <v>1.00000000009004E-3</v>
      </c>
    </row>
    <row r="538" spans="1:44" s="60" customFormat="1" ht="50.1" customHeight="1">
      <c r="A538" s="137" t="s">
        <v>1138</v>
      </c>
      <c r="B538" s="56" t="s">
        <v>1104</v>
      </c>
      <c r="C538" s="152" t="s">
        <v>1668</v>
      </c>
      <c r="D538" s="56" t="s">
        <v>99</v>
      </c>
      <c r="E538" s="56" t="s">
        <v>1139</v>
      </c>
      <c r="F538" s="56" t="s">
        <v>1127</v>
      </c>
      <c r="G538" s="14" t="s">
        <v>1244</v>
      </c>
      <c r="H538" s="56" t="s">
        <v>10</v>
      </c>
      <c r="I538" s="138">
        <v>41671</v>
      </c>
      <c r="J538" s="15">
        <v>986.49</v>
      </c>
      <c r="K538" s="15">
        <f t="shared" si="85"/>
        <v>98.649000000000001</v>
      </c>
      <c r="L538" s="15">
        <f t="shared" si="86"/>
        <v>887.84100000000001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0</v>
      </c>
      <c r="V538" s="15">
        <v>0</v>
      </c>
      <c r="W538" s="15">
        <v>0</v>
      </c>
      <c r="X538" s="15">
        <v>0</v>
      </c>
      <c r="Y538" s="15">
        <v>0</v>
      </c>
      <c r="Z538" s="15">
        <v>0</v>
      </c>
      <c r="AA538" s="15">
        <v>0</v>
      </c>
      <c r="AB538" s="15">
        <f>0</f>
        <v>0</v>
      </c>
      <c r="AC538" s="15">
        <v>0</v>
      </c>
      <c r="AD538" s="15">
        <f t="shared" si="87"/>
        <v>162.78</v>
      </c>
      <c r="AE538" s="15">
        <f t="shared" si="88"/>
        <v>177.57</v>
      </c>
      <c r="AF538" s="15">
        <v>0</v>
      </c>
      <c r="AG538" s="15">
        <v>177.57</v>
      </c>
      <c r="AH538" s="15">
        <v>0</v>
      </c>
      <c r="AI538" s="15">
        <v>177.57</v>
      </c>
      <c r="AJ538" s="15">
        <v>177.57</v>
      </c>
      <c r="AK538" s="15">
        <v>14.78</v>
      </c>
      <c r="AL538" s="15"/>
      <c r="AM538" s="15">
        <f t="shared" si="81"/>
        <v>887.83999999999992</v>
      </c>
      <c r="AN538" s="15">
        <f t="shared" si="59"/>
        <v>98.650000000000091</v>
      </c>
      <c r="AO538" s="57" t="s">
        <v>1773</v>
      </c>
      <c r="AP538" s="59" t="s">
        <v>1100</v>
      </c>
      <c r="AR538" s="61">
        <f t="shared" si="82"/>
        <v>1.00000000009004E-3</v>
      </c>
    </row>
    <row r="539" spans="1:44" s="60" customFormat="1" ht="50.1" customHeight="1">
      <c r="A539" s="137" t="s">
        <v>1140</v>
      </c>
      <c r="B539" s="56" t="s">
        <v>1104</v>
      </c>
      <c r="C539" s="152" t="s">
        <v>1668</v>
      </c>
      <c r="D539" s="56" t="s">
        <v>99</v>
      </c>
      <c r="E539" s="56" t="s">
        <v>1141</v>
      </c>
      <c r="F539" s="56" t="s">
        <v>1127</v>
      </c>
      <c r="G539" s="14" t="s">
        <v>1244</v>
      </c>
      <c r="H539" s="56" t="s">
        <v>10</v>
      </c>
      <c r="I539" s="138">
        <v>41671</v>
      </c>
      <c r="J539" s="15">
        <v>986.49</v>
      </c>
      <c r="K539" s="15">
        <f t="shared" si="85"/>
        <v>98.649000000000001</v>
      </c>
      <c r="L539" s="15">
        <f t="shared" si="86"/>
        <v>887.84100000000001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0</v>
      </c>
      <c r="W539" s="15">
        <v>0</v>
      </c>
      <c r="X539" s="15">
        <v>0</v>
      </c>
      <c r="Y539" s="15">
        <v>0</v>
      </c>
      <c r="Z539" s="15">
        <v>0</v>
      </c>
      <c r="AA539" s="15">
        <v>0</v>
      </c>
      <c r="AB539" s="15">
        <f>0</f>
        <v>0</v>
      </c>
      <c r="AC539" s="15">
        <v>0</v>
      </c>
      <c r="AD539" s="15">
        <f t="shared" si="87"/>
        <v>162.78</v>
      </c>
      <c r="AE539" s="15">
        <f t="shared" si="88"/>
        <v>177.57</v>
      </c>
      <c r="AF539" s="15">
        <v>0</v>
      </c>
      <c r="AG539" s="15">
        <v>177.57</v>
      </c>
      <c r="AH539" s="15">
        <v>0</v>
      </c>
      <c r="AI539" s="15">
        <v>177.57</v>
      </c>
      <c r="AJ539" s="15">
        <v>177.57</v>
      </c>
      <c r="AK539" s="15">
        <v>14.78</v>
      </c>
      <c r="AL539" s="15"/>
      <c r="AM539" s="15">
        <f t="shared" si="81"/>
        <v>887.83999999999992</v>
      </c>
      <c r="AN539" s="15">
        <f t="shared" si="59"/>
        <v>98.650000000000091</v>
      </c>
      <c r="AO539" s="57" t="s">
        <v>1667</v>
      </c>
      <c r="AP539" s="59" t="s">
        <v>1345</v>
      </c>
      <c r="AR539" s="61">
        <f t="shared" si="82"/>
        <v>1.00000000009004E-3</v>
      </c>
    </row>
    <row r="540" spans="1:44" s="60" customFormat="1" ht="50.1" customHeight="1">
      <c r="A540" s="137" t="s">
        <v>1142</v>
      </c>
      <c r="B540" s="56" t="s">
        <v>1104</v>
      </c>
      <c r="C540" s="152" t="s">
        <v>1668</v>
      </c>
      <c r="D540" s="56" t="s">
        <v>99</v>
      </c>
      <c r="E540" s="56" t="s">
        <v>1143</v>
      </c>
      <c r="F540" s="56" t="s">
        <v>1127</v>
      </c>
      <c r="G540" s="14" t="s">
        <v>1244</v>
      </c>
      <c r="H540" s="56" t="s">
        <v>10</v>
      </c>
      <c r="I540" s="138">
        <v>41671</v>
      </c>
      <c r="J540" s="15">
        <v>986.49</v>
      </c>
      <c r="K540" s="15">
        <f t="shared" si="85"/>
        <v>98.649000000000001</v>
      </c>
      <c r="L540" s="15">
        <f t="shared" si="86"/>
        <v>887.84100000000001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U540" s="15">
        <v>0</v>
      </c>
      <c r="V540" s="15">
        <v>0</v>
      </c>
      <c r="W540" s="15">
        <v>0</v>
      </c>
      <c r="X540" s="15">
        <v>0</v>
      </c>
      <c r="Y540" s="15">
        <v>0</v>
      </c>
      <c r="Z540" s="15">
        <v>0</v>
      </c>
      <c r="AA540" s="15">
        <v>0</v>
      </c>
      <c r="AB540" s="15">
        <f>0</f>
        <v>0</v>
      </c>
      <c r="AC540" s="15">
        <v>0</v>
      </c>
      <c r="AD540" s="15">
        <f t="shared" si="87"/>
        <v>162.78</v>
      </c>
      <c r="AE540" s="15">
        <f t="shared" si="88"/>
        <v>177.57</v>
      </c>
      <c r="AF540" s="15">
        <v>0</v>
      </c>
      <c r="AG540" s="15">
        <v>177.57</v>
      </c>
      <c r="AH540" s="15">
        <v>0</v>
      </c>
      <c r="AI540" s="15">
        <v>177.57</v>
      </c>
      <c r="AJ540" s="15">
        <v>177.57</v>
      </c>
      <c r="AK540" s="15">
        <v>14.78</v>
      </c>
      <c r="AL540" s="15"/>
      <c r="AM540" s="15">
        <f t="shared" si="81"/>
        <v>887.83999999999992</v>
      </c>
      <c r="AN540" s="15">
        <f t="shared" si="59"/>
        <v>98.650000000000091</v>
      </c>
      <c r="AO540" s="57" t="s">
        <v>1658</v>
      </c>
      <c r="AP540" s="59" t="s">
        <v>1345</v>
      </c>
      <c r="AR540" s="61">
        <f t="shared" si="82"/>
        <v>1.00000000009004E-3</v>
      </c>
    </row>
    <row r="541" spans="1:44" s="60" customFormat="1" ht="50.1" customHeight="1">
      <c r="A541" s="137" t="s">
        <v>1144</v>
      </c>
      <c r="B541" s="56" t="s">
        <v>1104</v>
      </c>
      <c r="C541" s="152" t="s">
        <v>1668</v>
      </c>
      <c r="D541" s="56" t="s">
        <v>99</v>
      </c>
      <c r="E541" s="56" t="s">
        <v>1145</v>
      </c>
      <c r="F541" s="56" t="s">
        <v>1127</v>
      </c>
      <c r="G541" s="14" t="s">
        <v>1244</v>
      </c>
      <c r="H541" s="56" t="s">
        <v>10</v>
      </c>
      <c r="I541" s="138">
        <v>41671</v>
      </c>
      <c r="J541" s="15">
        <v>986.49</v>
      </c>
      <c r="K541" s="15">
        <f t="shared" si="85"/>
        <v>98.649000000000001</v>
      </c>
      <c r="L541" s="15">
        <f t="shared" si="86"/>
        <v>887.84100000000001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f>0</f>
        <v>0</v>
      </c>
      <c r="AC541" s="15">
        <v>0</v>
      </c>
      <c r="AD541" s="15">
        <f t="shared" si="87"/>
        <v>162.78</v>
      </c>
      <c r="AE541" s="15">
        <f t="shared" si="88"/>
        <v>177.57</v>
      </c>
      <c r="AF541" s="15">
        <v>0</v>
      </c>
      <c r="AG541" s="15">
        <v>177.57</v>
      </c>
      <c r="AH541" s="15">
        <v>0</v>
      </c>
      <c r="AI541" s="15">
        <v>177.57</v>
      </c>
      <c r="AJ541" s="15">
        <v>177.57</v>
      </c>
      <c r="AK541" s="15">
        <v>14.78</v>
      </c>
      <c r="AL541" s="15"/>
      <c r="AM541" s="15">
        <f t="shared" si="81"/>
        <v>887.83999999999992</v>
      </c>
      <c r="AN541" s="15">
        <f t="shared" si="59"/>
        <v>98.650000000000091</v>
      </c>
      <c r="AO541" s="57" t="s">
        <v>1116</v>
      </c>
      <c r="AP541" s="59" t="s">
        <v>1376</v>
      </c>
      <c r="AR541" s="61">
        <f t="shared" si="82"/>
        <v>1.00000000009004E-3</v>
      </c>
    </row>
    <row r="542" spans="1:44" s="60" customFormat="1" ht="50.1" customHeight="1">
      <c r="A542" s="137" t="s">
        <v>1146</v>
      </c>
      <c r="B542" s="56" t="s">
        <v>1104</v>
      </c>
      <c r="C542" s="152" t="s">
        <v>1668</v>
      </c>
      <c r="D542" s="56" t="s">
        <v>99</v>
      </c>
      <c r="E542" s="56" t="s">
        <v>1147</v>
      </c>
      <c r="F542" s="56" t="s">
        <v>1127</v>
      </c>
      <c r="G542" s="14" t="s">
        <v>1244</v>
      </c>
      <c r="H542" s="56" t="s">
        <v>10</v>
      </c>
      <c r="I542" s="138">
        <v>41671</v>
      </c>
      <c r="J542" s="15">
        <v>986.49</v>
      </c>
      <c r="K542" s="15">
        <f t="shared" si="85"/>
        <v>98.649000000000001</v>
      </c>
      <c r="L542" s="15">
        <f t="shared" si="86"/>
        <v>887.84100000000001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0</v>
      </c>
      <c r="S542" s="15">
        <v>0</v>
      </c>
      <c r="T542" s="15">
        <v>0</v>
      </c>
      <c r="U542" s="15">
        <v>0</v>
      </c>
      <c r="V542" s="15">
        <v>0</v>
      </c>
      <c r="W542" s="15">
        <v>0</v>
      </c>
      <c r="X542" s="15">
        <v>0</v>
      </c>
      <c r="Y542" s="15">
        <v>0</v>
      </c>
      <c r="Z542" s="15">
        <v>0</v>
      </c>
      <c r="AA542" s="15">
        <v>0</v>
      </c>
      <c r="AB542" s="15">
        <f>0</f>
        <v>0</v>
      </c>
      <c r="AC542" s="15">
        <v>0</v>
      </c>
      <c r="AD542" s="15">
        <f t="shared" si="87"/>
        <v>162.78</v>
      </c>
      <c r="AE542" s="15">
        <f t="shared" si="88"/>
        <v>177.57</v>
      </c>
      <c r="AF542" s="15">
        <v>0</v>
      </c>
      <c r="AG542" s="15">
        <v>177.57</v>
      </c>
      <c r="AH542" s="15">
        <v>0</v>
      </c>
      <c r="AI542" s="15">
        <v>177.57</v>
      </c>
      <c r="AJ542" s="15">
        <v>177.57</v>
      </c>
      <c r="AK542" s="15">
        <v>14.78</v>
      </c>
      <c r="AL542" s="15"/>
      <c r="AM542" s="15">
        <f t="shared" si="81"/>
        <v>887.83999999999992</v>
      </c>
      <c r="AN542" s="15">
        <f t="shared" si="59"/>
        <v>98.650000000000091</v>
      </c>
      <c r="AO542" s="57" t="s">
        <v>1576</v>
      </c>
      <c r="AP542" s="59" t="s">
        <v>1939</v>
      </c>
      <c r="AR542" s="61">
        <f t="shared" si="82"/>
        <v>1.00000000009004E-3</v>
      </c>
    </row>
    <row r="543" spans="1:44" s="60" customFormat="1" ht="50.1" customHeight="1">
      <c r="A543" s="137" t="s">
        <v>1148</v>
      </c>
      <c r="B543" s="56" t="s">
        <v>1104</v>
      </c>
      <c r="C543" s="152" t="s">
        <v>1668</v>
      </c>
      <c r="D543" s="56" t="s">
        <v>99</v>
      </c>
      <c r="E543" s="56" t="s">
        <v>1149</v>
      </c>
      <c r="F543" s="56" t="s">
        <v>1127</v>
      </c>
      <c r="G543" s="14" t="s">
        <v>1244</v>
      </c>
      <c r="H543" s="56" t="s">
        <v>10</v>
      </c>
      <c r="I543" s="138">
        <v>41671</v>
      </c>
      <c r="J543" s="15">
        <v>986.49</v>
      </c>
      <c r="K543" s="15">
        <f t="shared" si="85"/>
        <v>98.649000000000001</v>
      </c>
      <c r="L543" s="15">
        <f t="shared" si="86"/>
        <v>887.84100000000001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0</v>
      </c>
      <c r="S543" s="15">
        <v>0</v>
      </c>
      <c r="T543" s="15">
        <v>0</v>
      </c>
      <c r="U543" s="15">
        <v>0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0</v>
      </c>
      <c r="AB543" s="15">
        <f>0</f>
        <v>0</v>
      </c>
      <c r="AC543" s="15">
        <v>0</v>
      </c>
      <c r="AD543" s="15">
        <f t="shared" si="87"/>
        <v>162.78</v>
      </c>
      <c r="AE543" s="15">
        <f t="shared" si="88"/>
        <v>177.57</v>
      </c>
      <c r="AF543" s="15">
        <v>0</v>
      </c>
      <c r="AG543" s="15">
        <v>177.57</v>
      </c>
      <c r="AH543" s="15">
        <v>0</v>
      </c>
      <c r="AI543" s="15">
        <v>177.57</v>
      </c>
      <c r="AJ543" s="15">
        <v>177.57</v>
      </c>
      <c r="AK543" s="15">
        <v>14.78</v>
      </c>
      <c r="AL543" s="15"/>
      <c r="AM543" s="15">
        <f t="shared" si="81"/>
        <v>887.83999999999992</v>
      </c>
      <c r="AN543" s="15">
        <f t="shared" si="59"/>
        <v>98.650000000000091</v>
      </c>
      <c r="AO543" s="57" t="s">
        <v>1769</v>
      </c>
      <c r="AP543" s="59" t="s">
        <v>1345</v>
      </c>
      <c r="AR543" s="61">
        <f t="shared" si="82"/>
        <v>1.00000000009004E-3</v>
      </c>
    </row>
    <row r="544" spans="1:44" s="60" customFormat="1" ht="50.1" customHeight="1">
      <c r="A544" s="137" t="s">
        <v>1150</v>
      </c>
      <c r="B544" s="56" t="s">
        <v>1104</v>
      </c>
      <c r="C544" s="152" t="s">
        <v>1668</v>
      </c>
      <c r="D544" s="56" t="s">
        <v>99</v>
      </c>
      <c r="E544" s="56" t="s">
        <v>1151</v>
      </c>
      <c r="F544" s="56" t="s">
        <v>1127</v>
      </c>
      <c r="G544" s="14" t="s">
        <v>1244</v>
      </c>
      <c r="H544" s="56" t="s">
        <v>10</v>
      </c>
      <c r="I544" s="138">
        <v>41671</v>
      </c>
      <c r="J544" s="15">
        <v>986.49</v>
      </c>
      <c r="K544" s="15">
        <f t="shared" si="85"/>
        <v>98.649000000000001</v>
      </c>
      <c r="L544" s="15">
        <f t="shared" si="86"/>
        <v>887.84100000000001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15">
        <v>0</v>
      </c>
      <c r="T544" s="15">
        <v>0</v>
      </c>
      <c r="U544" s="15">
        <v>0</v>
      </c>
      <c r="V544" s="15">
        <v>0</v>
      </c>
      <c r="W544" s="15">
        <v>0</v>
      </c>
      <c r="X544" s="15">
        <v>0</v>
      </c>
      <c r="Y544" s="15">
        <v>0</v>
      </c>
      <c r="Z544" s="15">
        <v>0</v>
      </c>
      <c r="AA544" s="15">
        <v>0</v>
      </c>
      <c r="AB544" s="15">
        <f>0</f>
        <v>0</v>
      </c>
      <c r="AC544" s="15">
        <v>0</v>
      </c>
      <c r="AD544" s="15">
        <f t="shared" si="87"/>
        <v>162.78</v>
      </c>
      <c r="AE544" s="15">
        <f t="shared" si="88"/>
        <v>177.57</v>
      </c>
      <c r="AF544" s="15">
        <v>0</v>
      </c>
      <c r="AG544" s="15">
        <v>177.57</v>
      </c>
      <c r="AH544" s="15">
        <v>0</v>
      </c>
      <c r="AI544" s="15">
        <v>177.57</v>
      </c>
      <c r="AJ544" s="15">
        <v>177.57</v>
      </c>
      <c r="AK544" s="15">
        <v>14.78</v>
      </c>
      <c r="AL544" s="15"/>
      <c r="AM544" s="15">
        <f t="shared" si="81"/>
        <v>887.83999999999992</v>
      </c>
      <c r="AN544" s="15">
        <f t="shared" si="59"/>
        <v>98.650000000000091</v>
      </c>
      <c r="AO544" s="57" t="s">
        <v>1661</v>
      </c>
      <c r="AP544" s="59" t="s">
        <v>1345</v>
      </c>
      <c r="AR544" s="61">
        <f t="shared" si="82"/>
        <v>1.00000000009004E-3</v>
      </c>
    </row>
    <row r="545" spans="1:44" s="60" customFormat="1" ht="50.1" customHeight="1">
      <c r="A545" s="137" t="s">
        <v>1152</v>
      </c>
      <c r="B545" s="56" t="s">
        <v>1104</v>
      </c>
      <c r="C545" s="152" t="s">
        <v>1668</v>
      </c>
      <c r="D545" s="56" t="s">
        <v>99</v>
      </c>
      <c r="E545" s="56" t="s">
        <v>1153</v>
      </c>
      <c r="F545" s="56" t="s">
        <v>1127</v>
      </c>
      <c r="G545" s="14" t="s">
        <v>1244</v>
      </c>
      <c r="H545" s="56" t="s">
        <v>10</v>
      </c>
      <c r="I545" s="138">
        <v>41671</v>
      </c>
      <c r="J545" s="15">
        <v>986.49</v>
      </c>
      <c r="K545" s="15">
        <f t="shared" si="85"/>
        <v>98.649000000000001</v>
      </c>
      <c r="L545" s="15">
        <f t="shared" si="86"/>
        <v>887.84100000000001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15">
        <v>0</v>
      </c>
      <c r="T545" s="15">
        <v>0</v>
      </c>
      <c r="U545" s="15">
        <v>0</v>
      </c>
      <c r="V545" s="15">
        <v>0</v>
      </c>
      <c r="W545" s="15">
        <v>0</v>
      </c>
      <c r="X545" s="15">
        <v>0</v>
      </c>
      <c r="Y545" s="15">
        <v>0</v>
      </c>
      <c r="Z545" s="15">
        <v>0</v>
      </c>
      <c r="AA545" s="15">
        <v>0</v>
      </c>
      <c r="AB545" s="15">
        <f>0</f>
        <v>0</v>
      </c>
      <c r="AC545" s="15">
        <v>0</v>
      </c>
      <c r="AD545" s="15">
        <f t="shared" si="87"/>
        <v>162.78</v>
      </c>
      <c r="AE545" s="15">
        <f t="shared" si="88"/>
        <v>177.57</v>
      </c>
      <c r="AF545" s="15">
        <v>0</v>
      </c>
      <c r="AG545" s="15">
        <v>177.57</v>
      </c>
      <c r="AH545" s="15">
        <v>0</v>
      </c>
      <c r="AI545" s="15">
        <v>177.57</v>
      </c>
      <c r="AJ545" s="15">
        <v>177.57</v>
      </c>
      <c r="AK545" s="15">
        <v>14.78</v>
      </c>
      <c r="AL545" s="15"/>
      <c r="AM545" s="15">
        <f t="shared" si="81"/>
        <v>887.83999999999992</v>
      </c>
      <c r="AN545" s="15">
        <f t="shared" si="59"/>
        <v>98.650000000000091</v>
      </c>
      <c r="AO545" s="57" t="s">
        <v>1772</v>
      </c>
      <c r="AP545" s="59" t="s">
        <v>1100</v>
      </c>
      <c r="AR545" s="61">
        <f t="shared" si="82"/>
        <v>1.00000000009004E-3</v>
      </c>
    </row>
    <row r="546" spans="1:44" s="60" customFormat="1" ht="50.1" customHeight="1">
      <c r="A546" s="137" t="s">
        <v>1154</v>
      </c>
      <c r="B546" s="56" t="s">
        <v>1104</v>
      </c>
      <c r="C546" s="152" t="s">
        <v>1668</v>
      </c>
      <c r="D546" s="56" t="s">
        <v>99</v>
      </c>
      <c r="E546" s="56" t="s">
        <v>1155</v>
      </c>
      <c r="F546" s="56" t="s">
        <v>1127</v>
      </c>
      <c r="G546" s="14" t="s">
        <v>1244</v>
      </c>
      <c r="H546" s="56" t="s">
        <v>10</v>
      </c>
      <c r="I546" s="138">
        <v>41671</v>
      </c>
      <c r="J546" s="15">
        <v>986.49</v>
      </c>
      <c r="K546" s="15">
        <f t="shared" si="85"/>
        <v>98.649000000000001</v>
      </c>
      <c r="L546" s="15">
        <f t="shared" si="86"/>
        <v>887.84100000000001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15">
        <v>0</v>
      </c>
      <c r="T546" s="15">
        <v>0</v>
      </c>
      <c r="U546" s="15">
        <v>0</v>
      </c>
      <c r="V546" s="15">
        <v>0</v>
      </c>
      <c r="W546" s="15">
        <v>0</v>
      </c>
      <c r="X546" s="15">
        <v>0</v>
      </c>
      <c r="Y546" s="15">
        <v>0</v>
      </c>
      <c r="Z546" s="15">
        <v>0</v>
      </c>
      <c r="AA546" s="15">
        <v>0</v>
      </c>
      <c r="AB546" s="15">
        <f>0</f>
        <v>0</v>
      </c>
      <c r="AC546" s="15">
        <v>0</v>
      </c>
      <c r="AD546" s="15">
        <f t="shared" si="87"/>
        <v>162.78</v>
      </c>
      <c r="AE546" s="15">
        <f t="shared" si="88"/>
        <v>177.57</v>
      </c>
      <c r="AF546" s="15">
        <v>0</v>
      </c>
      <c r="AG546" s="15">
        <v>177.57</v>
      </c>
      <c r="AH546" s="15">
        <v>0</v>
      </c>
      <c r="AI546" s="15">
        <v>177.57</v>
      </c>
      <c r="AJ546" s="15">
        <v>177.57</v>
      </c>
      <c r="AK546" s="15">
        <v>14.78</v>
      </c>
      <c r="AL546" s="15"/>
      <c r="AM546" s="15">
        <f t="shared" si="81"/>
        <v>887.83999999999992</v>
      </c>
      <c r="AN546" s="15">
        <f t="shared" si="59"/>
        <v>98.650000000000091</v>
      </c>
      <c r="AO546" s="57" t="s">
        <v>1662</v>
      </c>
      <c r="AP546" s="59" t="s">
        <v>1345</v>
      </c>
      <c r="AR546" s="61">
        <f t="shared" si="82"/>
        <v>1.00000000009004E-3</v>
      </c>
    </row>
    <row r="547" spans="1:44" s="60" customFormat="1" ht="50.1" customHeight="1">
      <c r="A547" s="137" t="s">
        <v>1156</v>
      </c>
      <c r="B547" s="56" t="s">
        <v>1104</v>
      </c>
      <c r="C547" s="152" t="s">
        <v>1668</v>
      </c>
      <c r="D547" s="56" t="s">
        <v>99</v>
      </c>
      <c r="E547" s="56" t="s">
        <v>1157</v>
      </c>
      <c r="F547" s="56" t="s">
        <v>1127</v>
      </c>
      <c r="G547" s="14" t="s">
        <v>1244</v>
      </c>
      <c r="H547" s="56" t="s">
        <v>10</v>
      </c>
      <c r="I547" s="138">
        <v>41671</v>
      </c>
      <c r="J547" s="15">
        <v>986.49</v>
      </c>
      <c r="K547" s="15">
        <f t="shared" si="85"/>
        <v>98.649000000000001</v>
      </c>
      <c r="L547" s="15">
        <f t="shared" si="86"/>
        <v>887.84100000000001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U547" s="15">
        <v>0</v>
      </c>
      <c r="V547" s="15">
        <v>0</v>
      </c>
      <c r="W547" s="15">
        <v>0</v>
      </c>
      <c r="X547" s="15">
        <v>0</v>
      </c>
      <c r="Y547" s="15">
        <v>0</v>
      </c>
      <c r="Z547" s="15">
        <v>0</v>
      </c>
      <c r="AA547" s="15">
        <v>0</v>
      </c>
      <c r="AB547" s="15">
        <f>0</f>
        <v>0</v>
      </c>
      <c r="AC547" s="15">
        <v>0</v>
      </c>
      <c r="AD547" s="15">
        <f t="shared" si="87"/>
        <v>162.78</v>
      </c>
      <c r="AE547" s="15">
        <f t="shared" si="88"/>
        <v>177.57</v>
      </c>
      <c r="AF547" s="15">
        <v>0</v>
      </c>
      <c r="AG547" s="15">
        <v>177.57</v>
      </c>
      <c r="AH547" s="15">
        <v>0</v>
      </c>
      <c r="AI547" s="15">
        <v>177.57</v>
      </c>
      <c r="AJ547" s="15">
        <v>177.57</v>
      </c>
      <c r="AK547" s="15">
        <v>14.78</v>
      </c>
      <c r="AL547" s="15"/>
      <c r="AM547" s="15">
        <f t="shared" si="81"/>
        <v>887.83999999999992</v>
      </c>
      <c r="AN547" s="15">
        <f t="shared" si="59"/>
        <v>98.650000000000091</v>
      </c>
      <c r="AO547" s="57" t="s">
        <v>1796</v>
      </c>
      <c r="AP547" s="59" t="s">
        <v>1095</v>
      </c>
      <c r="AR547" s="61">
        <f t="shared" si="82"/>
        <v>1.00000000009004E-3</v>
      </c>
    </row>
    <row r="548" spans="1:44" s="60" customFormat="1" ht="50.1" customHeight="1">
      <c r="A548" s="137" t="s">
        <v>1158</v>
      </c>
      <c r="B548" s="56" t="s">
        <v>1104</v>
      </c>
      <c r="C548" s="152" t="s">
        <v>1668</v>
      </c>
      <c r="D548" s="56" t="s">
        <v>99</v>
      </c>
      <c r="E548" s="56" t="s">
        <v>1159</v>
      </c>
      <c r="F548" s="56" t="s">
        <v>1127</v>
      </c>
      <c r="G548" s="14" t="s">
        <v>1244</v>
      </c>
      <c r="H548" s="56" t="s">
        <v>10</v>
      </c>
      <c r="I548" s="138">
        <v>41671</v>
      </c>
      <c r="J548" s="15">
        <v>986.49</v>
      </c>
      <c r="K548" s="15">
        <f t="shared" si="85"/>
        <v>98.649000000000001</v>
      </c>
      <c r="L548" s="15">
        <f t="shared" si="86"/>
        <v>887.84100000000001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0</v>
      </c>
      <c r="S548" s="15">
        <v>0</v>
      </c>
      <c r="T548" s="15">
        <v>0</v>
      </c>
      <c r="U548" s="15">
        <v>0</v>
      </c>
      <c r="V548" s="15">
        <v>0</v>
      </c>
      <c r="W548" s="15">
        <v>0</v>
      </c>
      <c r="X548" s="15">
        <v>0</v>
      </c>
      <c r="Y548" s="15">
        <v>0</v>
      </c>
      <c r="Z548" s="15">
        <v>0</v>
      </c>
      <c r="AA548" s="15">
        <v>0</v>
      </c>
      <c r="AB548" s="15">
        <f>0</f>
        <v>0</v>
      </c>
      <c r="AC548" s="15">
        <v>0</v>
      </c>
      <c r="AD548" s="15">
        <f t="shared" si="87"/>
        <v>162.78</v>
      </c>
      <c r="AE548" s="15">
        <f t="shared" si="88"/>
        <v>177.57</v>
      </c>
      <c r="AF548" s="15">
        <v>0</v>
      </c>
      <c r="AG548" s="15">
        <v>177.57</v>
      </c>
      <c r="AH548" s="15">
        <v>0</v>
      </c>
      <c r="AI548" s="15">
        <v>177.57</v>
      </c>
      <c r="AJ548" s="15">
        <v>177.57</v>
      </c>
      <c r="AK548" s="15">
        <v>14.78</v>
      </c>
      <c r="AL548" s="15"/>
      <c r="AM548" s="15">
        <f t="shared" si="81"/>
        <v>887.83999999999992</v>
      </c>
      <c r="AN548" s="15">
        <f t="shared" si="59"/>
        <v>98.650000000000091</v>
      </c>
      <c r="AO548" s="57" t="s">
        <v>1663</v>
      </c>
      <c r="AP548" s="59" t="s">
        <v>1345</v>
      </c>
      <c r="AR548" s="61">
        <f t="shared" si="82"/>
        <v>1.00000000009004E-3</v>
      </c>
    </row>
    <row r="549" spans="1:44" s="60" customFormat="1" ht="50.1" customHeight="1">
      <c r="A549" s="137" t="s">
        <v>1160</v>
      </c>
      <c r="B549" s="56" t="s">
        <v>1104</v>
      </c>
      <c r="C549" s="152" t="s">
        <v>1668</v>
      </c>
      <c r="D549" s="56" t="s">
        <v>99</v>
      </c>
      <c r="E549" s="56" t="s">
        <v>1161</v>
      </c>
      <c r="F549" s="56" t="s">
        <v>1127</v>
      </c>
      <c r="G549" s="14" t="s">
        <v>1244</v>
      </c>
      <c r="H549" s="56" t="s">
        <v>10</v>
      </c>
      <c r="I549" s="138">
        <v>41671</v>
      </c>
      <c r="J549" s="15">
        <v>986.49</v>
      </c>
      <c r="K549" s="15">
        <f t="shared" si="85"/>
        <v>98.649000000000001</v>
      </c>
      <c r="L549" s="15">
        <f t="shared" si="86"/>
        <v>887.84100000000001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U549" s="15">
        <v>0</v>
      </c>
      <c r="V549" s="15">
        <v>0</v>
      </c>
      <c r="W549" s="15">
        <v>0</v>
      </c>
      <c r="X549" s="15">
        <v>0</v>
      </c>
      <c r="Y549" s="15">
        <v>0</v>
      </c>
      <c r="Z549" s="15">
        <v>0</v>
      </c>
      <c r="AA549" s="15">
        <v>0</v>
      </c>
      <c r="AB549" s="15">
        <f>0</f>
        <v>0</v>
      </c>
      <c r="AC549" s="15">
        <v>0</v>
      </c>
      <c r="AD549" s="15">
        <f t="shared" si="87"/>
        <v>162.78</v>
      </c>
      <c r="AE549" s="15">
        <f t="shared" si="88"/>
        <v>177.57</v>
      </c>
      <c r="AF549" s="15">
        <v>0</v>
      </c>
      <c r="AG549" s="15">
        <v>177.57</v>
      </c>
      <c r="AH549" s="15">
        <v>0</v>
      </c>
      <c r="AI549" s="15">
        <v>177.57</v>
      </c>
      <c r="AJ549" s="15">
        <v>177.57</v>
      </c>
      <c r="AK549" s="15">
        <v>14.78</v>
      </c>
      <c r="AL549" s="15"/>
      <c r="AM549" s="15">
        <f t="shared" si="81"/>
        <v>887.83999999999992</v>
      </c>
      <c r="AN549" s="15">
        <f t="shared" si="59"/>
        <v>98.650000000000091</v>
      </c>
      <c r="AO549" s="57" t="s">
        <v>1774</v>
      </c>
      <c r="AP549" s="59" t="s">
        <v>1774</v>
      </c>
      <c r="AR549" s="61">
        <f t="shared" si="82"/>
        <v>1.00000000009004E-3</v>
      </c>
    </row>
    <row r="550" spans="1:44" s="60" customFormat="1" ht="50.1" customHeight="1">
      <c r="A550" s="137" t="s">
        <v>1162</v>
      </c>
      <c r="B550" s="56" t="s">
        <v>1104</v>
      </c>
      <c r="C550" s="152" t="s">
        <v>1668</v>
      </c>
      <c r="D550" s="56" t="s">
        <v>99</v>
      </c>
      <c r="E550" s="56" t="s">
        <v>1163</v>
      </c>
      <c r="F550" s="56" t="s">
        <v>1127</v>
      </c>
      <c r="G550" s="14" t="s">
        <v>1244</v>
      </c>
      <c r="H550" s="56" t="s">
        <v>10</v>
      </c>
      <c r="I550" s="138">
        <v>41671</v>
      </c>
      <c r="J550" s="15">
        <v>986.49</v>
      </c>
      <c r="K550" s="15">
        <f t="shared" si="85"/>
        <v>98.649000000000001</v>
      </c>
      <c r="L550" s="15">
        <f t="shared" si="86"/>
        <v>887.84100000000001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v>0</v>
      </c>
      <c r="S550" s="15">
        <v>0</v>
      </c>
      <c r="T550" s="15">
        <v>0</v>
      </c>
      <c r="U550" s="15">
        <v>0</v>
      </c>
      <c r="V550" s="15">
        <v>0</v>
      </c>
      <c r="W550" s="15">
        <v>0</v>
      </c>
      <c r="X550" s="15">
        <v>0</v>
      </c>
      <c r="Y550" s="15">
        <v>0</v>
      </c>
      <c r="Z550" s="15">
        <v>0</v>
      </c>
      <c r="AA550" s="15">
        <v>0</v>
      </c>
      <c r="AB550" s="15">
        <f>0</f>
        <v>0</v>
      </c>
      <c r="AC550" s="15">
        <v>0</v>
      </c>
      <c r="AD550" s="15">
        <f t="shared" si="87"/>
        <v>162.78</v>
      </c>
      <c r="AE550" s="15">
        <f t="shared" si="88"/>
        <v>177.57</v>
      </c>
      <c r="AF550" s="15">
        <v>0</v>
      </c>
      <c r="AG550" s="15">
        <v>177.57</v>
      </c>
      <c r="AH550" s="15">
        <v>0</v>
      </c>
      <c r="AI550" s="15">
        <v>177.57</v>
      </c>
      <c r="AJ550" s="15">
        <v>177.57</v>
      </c>
      <c r="AK550" s="15">
        <v>14.78</v>
      </c>
      <c r="AL550" s="15"/>
      <c r="AM550" s="15">
        <f t="shared" si="81"/>
        <v>887.83999999999992</v>
      </c>
      <c r="AN550" s="15">
        <f t="shared" ref="AN550:AN592" si="89">J550-AM550</f>
        <v>98.650000000000091</v>
      </c>
      <c r="AO550" s="57" t="s">
        <v>1664</v>
      </c>
      <c r="AP550" s="59" t="s">
        <v>1579</v>
      </c>
      <c r="AR550" s="61">
        <f t="shared" si="82"/>
        <v>1.00000000009004E-3</v>
      </c>
    </row>
    <row r="551" spans="1:44" s="60" customFormat="1" ht="50.1" customHeight="1">
      <c r="A551" s="137" t="s">
        <v>1164</v>
      </c>
      <c r="B551" s="56" t="s">
        <v>1104</v>
      </c>
      <c r="C551" s="152" t="s">
        <v>1668</v>
      </c>
      <c r="D551" s="56" t="s">
        <v>99</v>
      </c>
      <c r="E551" s="56" t="s">
        <v>1165</v>
      </c>
      <c r="F551" s="56" t="s">
        <v>1127</v>
      </c>
      <c r="G551" s="14" t="s">
        <v>1244</v>
      </c>
      <c r="H551" s="56" t="s">
        <v>10</v>
      </c>
      <c r="I551" s="138">
        <v>41671</v>
      </c>
      <c r="J551" s="15">
        <v>986.49</v>
      </c>
      <c r="K551" s="15">
        <f t="shared" si="85"/>
        <v>98.649000000000001</v>
      </c>
      <c r="L551" s="15">
        <f t="shared" si="86"/>
        <v>887.84100000000001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0</v>
      </c>
      <c r="S551" s="15">
        <v>0</v>
      </c>
      <c r="T551" s="15">
        <v>0</v>
      </c>
      <c r="U551" s="15">
        <v>0</v>
      </c>
      <c r="V551" s="15">
        <v>0</v>
      </c>
      <c r="W551" s="15">
        <v>0</v>
      </c>
      <c r="X551" s="15">
        <v>0</v>
      </c>
      <c r="Y551" s="15">
        <v>0</v>
      </c>
      <c r="Z551" s="15">
        <v>0</v>
      </c>
      <c r="AA551" s="15">
        <v>0</v>
      </c>
      <c r="AB551" s="15">
        <f>0</f>
        <v>0</v>
      </c>
      <c r="AC551" s="15">
        <v>0</v>
      </c>
      <c r="AD551" s="15">
        <f t="shared" si="87"/>
        <v>162.78</v>
      </c>
      <c r="AE551" s="15">
        <f t="shared" si="88"/>
        <v>177.57</v>
      </c>
      <c r="AF551" s="15">
        <v>0</v>
      </c>
      <c r="AG551" s="15">
        <v>177.57</v>
      </c>
      <c r="AH551" s="15">
        <v>0</v>
      </c>
      <c r="AI551" s="15">
        <v>177.57</v>
      </c>
      <c r="AJ551" s="15">
        <v>177.57</v>
      </c>
      <c r="AK551" s="15">
        <v>14.78</v>
      </c>
      <c r="AL551" s="15"/>
      <c r="AM551" s="15">
        <f t="shared" si="81"/>
        <v>887.83999999999992</v>
      </c>
      <c r="AN551" s="15">
        <f t="shared" si="89"/>
        <v>98.650000000000091</v>
      </c>
      <c r="AO551" s="57" t="s">
        <v>1803</v>
      </c>
      <c r="AP551" s="59" t="s">
        <v>1251</v>
      </c>
      <c r="AR551" s="61">
        <f t="shared" si="82"/>
        <v>1.00000000009004E-3</v>
      </c>
    </row>
    <row r="552" spans="1:44" s="60" customFormat="1" ht="50.1" customHeight="1">
      <c r="A552" s="137" t="s">
        <v>1166</v>
      </c>
      <c r="B552" s="56" t="s">
        <v>1104</v>
      </c>
      <c r="C552" s="152" t="s">
        <v>1668</v>
      </c>
      <c r="D552" s="56" t="s">
        <v>99</v>
      </c>
      <c r="E552" s="56" t="s">
        <v>1167</v>
      </c>
      <c r="F552" s="56" t="s">
        <v>1127</v>
      </c>
      <c r="G552" s="14" t="s">
        <v>1244</v>
      </c>
      <c r="H552" s="56" t="s">
        <v>10</v>
      </c>
      <c r="I552" s="138">
        <v>41671</v>
      </c>
      <c r="J552" s="15">
        <v>986.49</v>
      </c>
      <c r="K552" s="15">
        <f t="shared" si="85"/>
        <v>98.649000000000001</v>
      </c>
      <c r="L552" s="15">
        <f t="shared" si="86"/>
        <v>887.84100000000001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15">
        <v>0</v>
      </c>
      <c r="T552" s="15">
        <v>0</v>
      </c>
      <c r="U552" s="15">
        <v>0</v>
      </c>
      <c r="V552" s="15">
        <v>0</v>
      </c>
      <c r="W552" s="15">
        <v>0</v>
      </c>
      <c r="X552" s="15">
        <v>0</v>
      </c>
      <c r="Y552" s="15">
        <v>0</v>
      </c>
      <c r="Z552" s="15">
        <v>0</v>
      </c>
      <c r="AA552" s="15">
        <v>0</v>
      </c>
      <c r="AB552" s="15">
        <f>0</f>
        <v>0</v>
      </c>
      <c r="AC552" s="15">
        <v>0</v>
      </c>
      <c r="AD552" s="15">
        <f t="shared" si="87"/>
        <v>162.78</v>
      </c>
      <c r="AE552" s="15">
        <f t="shared" si="88"/>
        <v>177.57</v>
      </c>
      <c r="AF552" s="15">
        <v>0</v>
      </c>
      <c r="AG552" s="15">
        <v>177.57</v>
      </c>
      <c r="AH552" s="15">
        <v>0</v>
      </c>
      <c r="AI552" s="15">
        <v>177.57</v>
      </c>
      <c r="AJ552" s="15">
        <v>177.57</v>
      </c>
      <c r="AK552" s="15">
        <v>14.78</v>
      </c>
      <c r="AL552" s="15"/>
      <c r="AM552" s="15">
        <f t="shared" ref="AM552:AM583" si="90">SUM(M552:AK552)</f>
        <v>887.83999999999992</v>
      </c>
      <c r="AN552" s="15">
        <f t="shared" si="89"/>
        <v>98.650000000000091</v>
      </c>
      <c r="AO552" s="57" t="s">
        <v>1116</v>
      </c>
      <c r="AP552" s="59" t="s">
        <v>1376</v>
      </c>
      <c r="AR552" s="61">
        <f t="shared" si="82"/>
        <v>1.00000000009004E-3</v>
      </c>
    </row>
    <row r="553" spans="1:44" s="60" customFormat="1" ht="50.1" customHeight="1">
      <c r="A553" s="137" t="s">
        <v>1168</v>
      </c>
      <c r="B553" s="56" t="s">
        <v>1104</v>
      </c>
      <c r="C553" s="152" t="s">
        <v>1668</v>
      </c>
      <c r="D553" s="56" t="s">
        <v>99</v>
      </c>
      <c r="E553" s="56" t="s">
        <v>1169</v>
      </c>
      <c r="F553" s="56" t="s">
        <v>1127</v>
      </c>
      <c r="G553" s="14" t="s">
        <v>1244</v>
      </c>
      <c r="H553" s="56" t="s">
        <v>10</v>
      </c>
      <c r="I553" s="138">
        <v>41671</v>
      </c>
      <c r="J553" s="15">
        <v>986.49</v>
      </c>
      <c r="K553" s="15">
        <f t="shared" si="85"/>
        <v>98.649000000000001</v>
      </c>
      <c r="L553" s="15">
        <f t="shared" si="86"/>
        <v>887.84100000000001</v>
      </c>
      <c r="M553" s="15">
        <v>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5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15">
        <f>0</f>
        <v>0</v>
      </c>
      <c r="AC553" s="15">
        <v>0</v>
      </c>
      <c r="AD553" s="15">
        <f t="shared" si="87"/>
        <v>162.78</v>
      </c>
      <c r="AE553" s="15">
        <f t="shared" si="88"/>
        <v>177.57</v>
      </c>
      <c r="AF553" s="15">
        <v>0</v>
      </c>
      <c r="AG553" s="15">
        <v>177.57</v>
      </c>
      <c r="AH553" s="15">
        <v>0</v>
      </c>
      <c r="AI553" s="15">
        <v>177.57</v>
      </c>
      <c r="AJ553" s="15">
        <v>177.57</v>
      </c>
      <c r="AK553" s="15">
        <v>14.78</v>
      </c>
      <c r="AL553" s="15"/>
      <c r="AM553" s="15">
        <f t="shared" si="90"/>
        <v>887.83999999999992</v>
      </c>
      <c r="AN553" s="15">
        <f t="shared" si="89"/>
        <v>98.650000000000091</v>
      </c>
      <c r="AO553" s="57" t="s">
        <v>1659</v>
      </c>
      <c r="AP553" s="59" t="s">
        <v>1345</v>
      </c>
      <c r="AR553" s="61">
        <f t="shared" si="82"/>
        <v>1.00000000009004E-3</v>
      </c>
    </row>
    <row r="554" spans="1:44" s="60" customFormat="1" ht="50.1" customHeight="1">
      <c r="A554" s="137" t="s">
        <v>1170</v>
      </c>
      <c r="B554" s="56" t="s">
        <v>1104</v>
      </c>
      <c r="C554" s="152" t="s">
        <v>1668</v>
      </c>
      <c r="D554" s="56" t="s">
        <v>99</v>
      </c>
      <c r="E554" s="56" t="s">
        <v>1171</v>
      </c>
      <c r="F554" s="56" t="s">
        <v>1127</v>
      </c>
      <c r="G554" s="14" t="s">
        <v>1244</v>
      </c>
      <c r="H554" s="56" t="s">
        <v>10</v>
      </c>
      <c r="I554" s="138">
        <v>41671</v>
      </c>
      <c r="J554" s="15">
        <v>986.49</v>
      </c>
      <c r="K554" s="15">
        <f t="shared" si="85"/>
        <v>98.649000000000001</v>
      </c>
      <c r="L554" s="15">
        <f t="shared" si="86"/>
        <v>887.84100000000001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5">
        <v>0</v>
      </c>
      <c r="T554" s="15">
        <v>0</v>
      </c>
      <c r="U554" s="15">
        <v>0</v>
      </c>
      <c r="V554" s="15">
        <v>0</v>
      </c>
      <c r="W554" s="15">
        <v>0</v>
      </c>
      <c r="X554" s="15">
        <v>0</v>
      </c>
      <c r="Y554" s="15">
        <v>0</v>
      </c>
      <c r="Z554" s="15">
        <v>0</v>
      </c>
      <c r="AA554" s="15">
        <v>0</v>
      </c>
      <c r="AB554" s="15">
        <f>0</f>
        <v>0</v>
      </c>
      <c r="AC554" s="15">
        <v>0</v>
      </c>
      <c r="AD554" s="15">
        <f t="shared" si="87"/>
        <v>162.78</v>
      </c>
      <c r="AE554" s="15">
        <f t="shared" si="88"/>
        <v>177.57</v>
      </c>
      <c r="AF554" s="15">
        <v>0</v>
      </c>
      <c r="AG554" s="15">
        <v>177.57</v>
      </c>
      <c r="AH554" s="15">
        <v>0</v>
      </c>
      <c r="AI554" s="15">
        <v>177.57</v>
      </c>
      <c r="AJ554" s="15">
        <v>177.57</v>
      </c>
      <c r="AK554" s="15">
        <v>14.78</v>
      </c>
      <c r="AL554" s="15"/>
      <c r="AM554" s="15">
        <f t="shared" si="90"/>
        <v>887.83999999999992</v>
      </c>
      <c r="AN554" s="15">
        <f t="shared" si="89"/>
        <v>98.650000000000091</v>
      </c>
      <c r="AO554" s="57" t="s">
        <v>1116</v>
      </c>
      <c r="AP554" s="59" t="s">
        <v>1376</v>
      </c>
      <c r="AR554" s="61">
        <f t="shared" si="82"/>
        <v>1.00000000009004E-3</v>
      </c>
    </row>
    <row r="555" spans="1:44" s="60" customFormat="1" ht="50.1" customHeight="1">
      <c r="A555" s="137" t="s">
        <v>1172</v>
      </c>
      <c r="B555" s="56" t="s">
        <v>1104</v>
      </c>
      <c r="C555" s="152" t="s">
        <v>1668</v>
      </c>
      <c r="D555" s="56" t="s">
        <v>99</v>
      </c>
      <c r="E555" s="56" t="s">
        <v>1173</v>
      </c>
      <c r="F555" s="56" t="s">
        <v>1127</v>
      </c>
      <c r="G555" s="14" t="s">
        <v>1244</v>
      </c>
      <c r="H555" s="56" t="s">
        <v>10</v>
      </c>
      <c r="I555" s="138">
        <v>41671</v>
      </c>
      <c r="J555" s="15">
        <v>986.49</v>
      </c>
      <c r="K555" s="15">
        <f t="shared" si="85"/>
        <v>98.649000000000001</v>
      </c>
      <c r="L555" s="15">
        <f t="shared" si="86"/>
        <v>887.84100000000001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5">
        <v>0</v>
      </c>
      <c r="T555" s="15">
        <v>0</v>
      </c>
      <c r="U555" s="15">
        <v>0</v>
      </c>
      <c r="V555" s="15">
        <v>0</v>
      </c>
      <c r="W555" s="15">
        <v>0</v>
      </c>
      <c r="X555" s="15">
        <v>0</v>
      </c>
      <c r="Y555" s="15">
        <v>0</v>
      </c>
      <c r="Z555" s="15">
        <v>0</v>
      </c>
      <c r="AA555" s="15">
        <v>0</v>
      </c>
      <c r="AB555" s="15">
        <f>0</f>
        <v>0</v>
      </c>
      <c r="AC555" s="15">
        <v>0</v>
      </c>
      <c r="AD555" s="15">
        <f t="shared" si="87"/>
        <v>162.78</v>
      </c>
      <c r="AE555" s="15">
        <f t="shared" si="88"/>
        <v>177.57</v>
      </c>
      <c r="AF555" s="15">
        <v>0</v>
      </c>
      <c r="AG555" s="15">
        <v>177.57</v>
      </c>
      <c r="AH555" s="15">
        <v>0</v>
      </c>
      <c r="AI555" s="15">
        <v>177.57</v>
      </c>
      <c r="AJ555" s="15">
        <v>177.57</v>
      </c>
      <c r="AK555" s="15">
        <v>14.78</v>
      </c>
      <c r="AL555" s="15"/>
      <c r="AM555" s="15">
        <f t="shared" si="90"/>
        <v>887.83999999999992</v>
      </c>
      <c r="AN555" s="15">
        <f t="shared" si="89"/>
        <v>98.650000000000091</v>
      </c>
      <c r="AO555" s="57" t="s">
        <v>1666</v>
      </c>
      <c r="AP555" s="59" t="s">
        <v>1345</v>
      </c>
      <c r="AR555" s="61">
        <f t="shared" si="82"/>
        <v>1.00000000009004E-3</v>
      </c>
    </row>
    <row r="556" spans="1:44" s="60" customFormat="1" ht="50.1" customHeight="1">
      <c r="A556" s="137" t="s">
        <v>1174</v>
      </c>
      <c r="B556" s="56" t="s">
        <v>1104</v>
      </c>
      <c r="C556" s="152" t="s">
        <v>1668</v>
      </c>
      <c r="D556" s="56" t="s">
        <v>99</v>
      </c>
      <c r="E556" s="56" t="s">
        <v>1175</v>
      </c>
      <c r="F556" s="56" t="s">
        <v>1127</v>
      </c>
      <c r="G556" s="14" t="s">
        <v>1244</v>
      </c>
      <c r="H556" s="56" t="s">
        <v>10</v>
      </c>
      <c r="I556" s="138">
        <v>41671</v>
      </c>
      <c r="J556" s="15">
        <v>986.49</v>
      </c>
      <c r="K556" s="15">
        <f t="shared" si="85"/>
        <v>98.649000000000001</v>
      </c>
      <c r="L556" s="15">
        <f t="shared" si="86"/>
        <v>887.84100000000001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U556" s="15">
        <v>0</v>
      </c>
      <c r="V556" s="15">
        <v>0</v>
      </c>
      <c r="W556" s="15">
        <v>0</v>
      </c>
      <c r="X556" s="15">
        <v>0</v>
      </c>
      <c r="Y556" s="15">
        <v>0</v>
      </c>
      <c r="Z556" s="15">
        <v>0</v>
      </c>
      <c r="AA556" s="15">
        <v>0</v>
      </c>
      <c r="AB556" s="15">
        <f>0</f>
        <v>0</v>
      </c>
      <c r="AC556" s="15">
        <v>0</v>
      </c>
      <c r="AD556" s="15">
        <f t="shared" si="87"/>
        <v>162.78</v>
      </c>
      <c r="AE556" s="15">
        <f t="shared" si="88"/>
        <v>177.57</v>
      </c>
      <c r="AF556" s="15">
        <v>0</v>
      </c>
      <c r="AG556" s="15">
        <v>177.57</v>
      </c>
      <c r="AH556" s="15">
        <v>0</v>
      </c>
      <c r="AI556" s="15">
        <v>177.57</v>
      </c>
      <c r="AJ556" s="15">
        <v>177.57</v>
      </c>
      <c r="AK556" s="15">
        <v>14.78</v>
      </c>
      <c r="AL556" s="15"/>
      <c r="AM556" s="15">
        <f t="shared" si="90"/>
        <v>887.83999999999992</v>
      </c>
      <c r="AN556" s="15">
        <f t="shared" si="89"/>
        <v>98.650000000000091</v>
      </c>
      <c r="AO556" s="57" t="s">
        <v>1843</v>
      </c>
      <c r="AP556" s="59" t="s">
        <v>1099</v>
      </c>
      <c r="AR556" s="61">
        <f t="shared" si="82"/>
        <v>1.00000000009004E-3</v>
      </c>
    </row>
    <row r="557" spans="1:44" s="60" customFormat="1" ht="50.1" customHeight="1">
      <c r="A557" s="137" t="s">
        <v>1176</v>
      </c>
      <c r="B557" s="56" t="s">
        <v>1104</v>
      </c>
      <c r="C557" s="152" t="s">
        <v>1668</v>
      </c>
      <c r="D557" s="56" t="s">
        <v>99</v>
      </c>
      <c r="E557" s="56" t="s">
        <v>1177</v>
      </c>
      <c r="F557" s="56" t="s">
        <v>1127</v>
      </c>
      <c r="G557" s="14" t="s">
        <v>1244</v>
      </c>
      <c r="H557" s="56" t="s">
        <v>10</v>
      </c>
      <c r="I557" s="138">
        <v>41671</v>
      </c>
      <c r="J557" s="15">
        <v>986.49</v>
      </c>
      <c r="K557" s="15">
        <f t="shared" si="85"/>
        <v>98.649000000000001</v>
      </c>
      <c r="L557" s="15">
        <f t="shared" si="86"/>
        <v>887.84100000000001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5">
        <v>0</v>
      </c>
      <c r="V557" s="15">
        <v>0</v>
      </c>
      <c r="W557" s="15">
        <v>0</v>
      </c>
      <c r="X557" s="15">
        <v>0</v>
      </c>
      <c r="Y557" s="15">
        <v>0</v>
      </c>
      <c r="Z557" s="15">
        <v>0</v>
      </c>
      <c r="AA557" s="15">
        <v>0</v>
      </c>
      <c r="AB557" s="15">
        <f>0</f>
        <v>0</v>
      </c>
      <c r="AC557" s="15">
        <v>0</v>
      </c>
      <c r="AD557" s="15">
        <f t="shared" si="87"/>
        <v>162.78</v>
      </c>
      <c r="AE557" s="15">
        <f t="shared" si="88"/>
        <v>177.57</v>
      </c>
      <c r="AF557" s="15">
        <v>0</v>
      </c>
      <c r="AG557" s="15">
        <v>177.57</v>
      </c>
      <c r="AH557" s="15">
        <v>0</v>
      </c>
      <c r="AI557" s="15">
        <v>177.57</v>
      </c>
      <c r="AJ557" s="15">
        <v>177.57</v>
      </c>
      <c r="AK557" s="15">
        <v>14.78</v>
      </c>
      <c r="AL557" s="15"/>
      <c r="AM557" s="15">
        <f t="shared" si="90"/>
        <v>887.83999999999992</v>
      </c>
      <c r="AN557" s="15">
        <f t="shared" si="89"/>
        <v>98.650000000000091</v>
      </c>
      <c r="AO557" s="57" t="s">
        <v>1116</v>
      </c>
      <c r="AP557" s="59" t="s">
        <v>1376</v>
      </c>
      <c r="AR557" s="61">
        <f t="shared" si="82"/>
        <v>1.00000000009004E-3</v>
      </c>
    </row>
    <row r="558" spans="1:44" s="60" customFormat="1" ht="50.1" customHeight="1">
      <c r="A558" s="137" t="s">
        <v>1178</v>
      </c>
      <c r="B558" s="56" t="s">
        <v>1104</v>
      </c>
      <c r="C558" s="152" t="s">
        <v>1668</v>
      </c>
      <c r="D558" s="56" t="s">
        <v>99</v>
      </c>
      <c r="E558" s="56" t="s">
        <v>1179</v>
      </c>
      <c r="F558" s="56" t="s">
        <v>1127</v>
      </c>
      <c r="G558" s="14" t="s">
        <v>1244</v>
      </c>
      <c r="H558" s="56" t="s">
        <v>10</v>
      </c>
      <c r="I558" s="138">
        <v>41671</v>
      </c>
      <c r="J558" s="15">
        <v>986.49</v>
      </c>
      <c r="K558" s="15">
        <f t="shared" si="85"/>
        <v>98.649000000000001</v>
      </c>
      <c r="L558" s="15">
        <f t="shared" si="86"/>
        <v>887.84100000000001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U558" s="15">
        <v>0</v>
      </c>
      <c r="V558" s="15">
        <v>0</v>
      </c>
      <c r="W558" s="15">
        <v>0</v>
      </c>
      <c r="X558" s="15">
        <v>0</v>
      </c>
      <c r="Y558" s="15">
        <v>0</v>
      </c>
      <c r="Z558" s="15">
        <v>0</v>
      </c>
      <c r="AA558" s="15">
        <v>0</v>
      </c>
      <c r="AB558" s="15">
        <f>0</f>
        <v>0</v>
      </c>
      <c r="AC558" s="15">
        <v>0</v>
      </c>
      <c r="AD558" s="15">
        <f t="shared" si="87"/>
        <v>162.78</v>
      </c>
      <c r="AE558" s="15">
        <f t="shared" si="88"/>
        <v>177.57</v>
      </c>
      <c r="AF558" s="15">
        <v>0</v>
      </c>
      <c r="AG558" s="15">
        <v>177.57</v>
      </c>
      <c r="AH558" s="15">
        <v>0</v>
      </c>
      <c r="AI558" s="15">
        <v>177.57</v>
      </c>
      <c r="AJ558" s="15">
        <v>177.57</v>
      </c>
      <c r="AK558" s="15">
        <v>14.78</v>
      </c>
      <c r="AL558" s="15"/>
      <c r="AM558" s="15">
        <f t="shared" si="90"/>
        <v>887.83999999999992</v>
      </c>
      <c r="AN558" s="15">
        <f t="shared" si="89"/>
        <v>98.650000000000091</v>
      </c>
      <c r="AO558" s="57" t="s">
        <v>1669</v>
      </c>
      <c r="AP558" s="59" t="s">
        <v>1345</v>
      </c>
      <c r="AR558" s="61">
        <f t="shared" si="82"/>
        <v>1.00000000009004E-3</v>
      </c>
    </row>
    <row r="559" spans="1:44" s="60" customFormat="1" ht="50.1" customHeight="1">
      <c r="A559" s="137" t="s">
        <v>1180</v>
      </c>
      <c r="B559" s="56" t="s">
        <v>1104</v>
      </c>
      <c r="C559" s="152" t="s">
        <v>1668</v>
      </c>
      <c r="D559" s="56" t="s">
        <v>99</v>
      </c>
      <c r="E559" s="56" t="s">
        <v>1181</v>
      </c>
      <c r="F559" s="56" t="s">
        <v>1127</v>
      </c>
      <c r="G559" s="14" t="s">
        <v>1244</v>
      </c>
      <c r="H559" s="56" t="s">
        <v>10</v>
      </c>
      <c r="I559" s="138">
        <v>41671</v>
      </c>
      <c r="J559" s="15">
        <v>986.49</v>
      </c>
      <c r="K559" s="15">
        <f t="shared" si="85"/>
        <v>98.649000000000001</v>
      </c>
      <c r="L559" s="15">
        <f t="shared" si="86"/>
        <v>887.84100000000001</v>
      </c>
      <c r="M559" s="15">
        <v>0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0</v>
      </c>
      <c r="U559" s="15">
        <v>0</v>
      </c>
      <c r="V559" s="15">
        <v>0</v>
      </c>
      <c r="W559" s="15">
        <v>0</v>
      </c>
      <c r="X559" s="15">
        <v>0</v>
      </c>
      <c r="Y559" s="15">
        <v>0</v>
      </c>
      <c r="Z559" s="15">
        <v>0</v>
      </c>
      <c r="AA559" s="15">
        <v>0</v>
      </c>
      <c r="AB559" s="15">
        <f>0</f>
        <v>0</v>
      </c>
      <c r="AC559" s="15">
        <v>0</v>
      </c>
      <c r="AD559" s="15">
        <f t="shared" si="87"/>
        <v>162.78</v>
      </c>
      <c r="AE559" s="15">
        <f t="shared" si="88"/>
        <v>177.57</v>
      </c>
      <c r="AF559" s="15">
        <v>0</v>
      </c>
      <c r="AG559" s="15">
        <v>177.57</v>
      </c>
      <c r="AH559" s="15">
        <v>0</v>
      </c>
      <c r="AI559" s="15">
        <v>177.57</v>
      </c>
      <c r="AJ559" s="15">
        <v>177.57</v>
      </c>
      <c r="AK559" s="15">
        <v>14.78</v>
      </c>
      <c r="AL559" s="15"/>
      <c r="AM559" s="15">
        <f t="shared" si="90"/>
        <v>887.83999999999992</v>
      </c>
      <c r="AN559" s="15">
        <f t="shared" si="89"/>
        <v>98.650000000000091</v>
      </c>
      <c r="AO559" s="57" t="s">
        <v>1657</v>
      </c>
      <c r="AP559" s="59" t="s">
        <v>1345</v>
      </c>
      <c r="AR559" s="61">
        <f t="shared" si="82"/>
        <v>1.00000000009004E-3</v>
      </c>
    </row>
    <row r="560" spans="1:44" s="60" customFormat="1" ht="50.1" customHeight="1">
      <c r="A560" s="137" t="s">
        <v>1182</v>
      </c>
      <c r="B560" s="56" t="s">
        <v>1104</v>
      </c>
      <c r="C560" s="152" t="s">
        <v>1668</v>
      </c>
      <c r="D560" s="56" t="s">
        <v>99</v>
      </c>
      <c r="E560" s="56" t="s">
        <v>1183</v>
      </c>
      <c r="F560" s="56" t="s">
        <v>1127</v>
      </c>
      <c r="G560" s="14" t="s">
        <v>1244</v>
      </c>
      <c r="H560" s="56" t="s">
        <v>10</v>
      </c>
      <c r="I560" s="138">
        <v>41671</v>
      </c>
      <c r="J560" s="15">
        <v>986.49</v>
      </c>
      <c r="K560" s="15">
        <f t="shared" si="85"/>
        <v>98.649000000000001</v>
      </c>
      <c r="L560" s="15">
        <f t="shared" si="86"/>
        <v>887.84100000000001</v>
      </c>
      <c r="M560" s="15">
        <v>0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5">
        <v>0</v>
      </c>
      <c r="T560" s="15">
        <v>0</v>
      </c>
      <c r="U560" s="15">
        <v>0</v>
      </c>
      <c r="V560" s="15">
        <v>0</v>
      </c>
      <c r="W560" s="15">
        <v>0</v>
      </c>
      <c r="X560" s="15">
        <v>0</v>
      </c>
      <c r="Y560" s="15">
        <v>0</v>
      </c>
      <c r="Z560" s="15">
        <v>0</v>
      </c>
      <c r="AA560" s="15">
        <v>0</v>
      </c>
      <c r="AB560" s="15">
        <f>0</f>
        <v>0</v>
      </c>
      <c r="AC560" s="15">
        <v>0</v>
      </c>
      <c r="AD560" s="15">
        <f t="shared" si="87"/>
        <v>162.78</v>
      </c>
      <c r="AE560" s="15">
        <f t="shared" si="88"/>
        <v>177.57</v>
      </c>
      <c r="AF560" s="15">
        <v>0</v>
      </c>
      <c r="AG560" s="15">
        <v>177.57</v>
      </c>
      <c r="AH560" s="15">
        <v>0</v>
      </c>
      <c r="AI560" s="15">
        <v>177.57</v>
      </c>
      <c r="AJ560" s="15">
        <v>177.57</v>
      </c>
      <c r="AK560" s="15">
        <v>14.78</v>
      </c>
      <c r="AL560" s="15"/>
      <c r="AM560" s="15">
        <f t="shared" si="90"/>
        <v>887.83999999999992</v>
      </c>
      <c r="AN560" s="15">
        <f t="shared" si="89"/>
        <v>98.650000000000091</v>
      </c>
      <c r="AO560" s="57" t="s">
        <v>1808</v>
      </c>
      <c r="AP560" s="59" t="s">
        <v>1100</v>
      </c>
      <c r="AR560" s="61">
        <f t="shared" si="82"/>
        <v>1.00000000009004E-3</v>
      </c>
    </row>
    <row r="561" spans="1:44" s="60" customFormat="1" ht="50.1" customHeight="1">
      <c r="A561" s="125" t="s">
        <v>996</v>
      </c>
      <c r="B561" s="14" t="s">
        <v>1109</v>
      </c>
      <c r="C561" s="56" t="s">
        <v>997</v>
      </c>
      <c r="D561" s="14" t="s">
        <v>998</v>
      </c>
      <c r="E561" s="56" t="s">
        <v>999</v>
      </c>
      <c r="F561" s="56" t="s">
        <v>1000</v>
      </c>
      <c r="G561" s="14" t="s">
        <v>1244</v>
      </c>
      <c r="H561" s="14" t="s">
        <v>25</v>
      </c>
      <c r="I561" s="138">
        <v>41548</v>
      </c>
      <c r="J561" s="15">
        <v>9601.3799999999992</v>
      </c>
      <c r="K561" s="15">
        <f t="shared" si="85"/>
        <v>960.13799999999992</v>
      </c>
      <c r="L561" s="15">
        <f t="shared" si="86"/>
        <v>8641.2419999999984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5">
        <v>0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0</v>
      </c>
      <c r="Z561" s="15">
        <v>0</v>
      </c>
      <c r="AA561" s="15">
        <v>0</v>
      </c>
      <c r="AB561" s="15">
        <v>0</v>
      </c>
      <c r="AC561" s="15">
        <f>637.26+82.84</f>
        <v>720.1</v>
      </c>
      <c r="AD561" s="15">
        <f>1529.42+198.82</f>
        <v>1728.24</v>
      </c>
      <c r="AE561" s="15">
        <v>1728.24</v>
      </c>
      <c r="AF561" s="15">
        <v>0</v>
      </c>
      <c r="AG561" s="15">
        <v>1728.24</v>
      </c>
      <c r="AH561" s="15">
        <v>0</v>
      </c>
      <c r="AI561" s="15">
        <v>1728.24</v>
      </c>
      <c r="AJ561" s="15">
        <v>1008.18</v>
      </c>
      <c r="AK561" s="15">
        <v>0</v>
      </c>
      <c r="AL561" s="15"/>
      <c r="AM561" s="15">
        <f t="shared" si="90"/>
        <v>8641.24</v>
      </c>
      <c r="AN561" s="15">
        <f t="shared" si="89"/>
        <v>960.13999999999942</v>
      </c>
      <c r="AO561" s="57" t="s">
        <v>1333</v>
      </c>
      <c r="AP561" s="59" t="s">
        <v>1362</v>
      </c>
      <c r="AR561" s="61">
        <f t="shared" si="82"/>
        <v>1.9999999985884642E-3</v>
      </c>
    </row>
    <row r="562" spans="1:44" s="60" customFormat="1" ht="50.1" customHeight="1">
      <c r="A562" s="137" t="s">
        <v>945</v>
      </c>
      <c r="B562" s="14" t="s">
        <v>1114</v>
      </c>
      <c r="C562" s="152" t="s">
        <v>1115</v>
      </c>
      <c r="D562" s="14" t="s">
        <v>943</v>
      </c>
      <c r="E562" s="14">
        <v>508743</v>
      </c>
      <c r="F562" s="14" t="s">
        <v>944</v>
      </c>
      <c r="G562" s="14" t="s">
        <v>1244</v>
      </c>
      <c r="H562" s="14" t="s">
        <v>33</v>
      </c>
      <c r="I562" s="138">
        <v>41509</v>
      </c>
      <c r="J562" s="15">
        <v>883.66</v>
      </c>
      <c r="K562" s="15">
        <f t="shared" si="85"/>
        <v>88.366</v>
      </c>
      <c r="L562" s="15">
        <f t="shared" si="86"/>
        <v>795.29399999999998</v>
      </c>
      <c r="M562" s="15">
        <v>0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5">
        <v>0</v>
      </c>
      <c r="V562" s="15">
        <v>0</v>
      </c>
      <c r="W562" s="15">
        <v>0</v>
      </c>
      <c r="X562" s="15">
        <v>0</v>
      </c>
      <c r="Y562" s="15">
        <v>0</v>
      </c>
      <c r="Z562" s="15">
        <v>0</v>
      </c>
      <c r="AA562" s="15">
        <v>0</v>
      </c>
      <c r="AB562" s="15">
        <v>0</v>
      </c>
      <c r="AC562" s="15">
        <f t="shared" ref="AC562:AC577" si="91">46.92+6.1</f>
        <v>53.02</v>
      </c>
      <c r="AD562" s="15">
        <f t="shared" ref="AD562:AE577" si="92">140.76+18.3</f>
        <v>159.06</v>
      </c>
      <c r="AE562" s="15">
        <f t="shared" si="92"/>
        <v>159.06</v>
      </c>
      <c r="AF562" s="15">
        <v>0</v>
      </c>
      <c r="AG562" s="15">
        <v>159.06</v>
      </c>
      <c r="AH562" s="15">
        <v>0</v>
      </c>
      <c r="AI562" s="15">
        <v>159.06</v>
      </c>
      <c r="AJ562" s="15">
        <v>106.03</v>
      </c>
      <c r="AK562" s="15">
        <v>0</v>
      </c>
      <c r="AL562" s="15"/>
      <c r="AM562" s="15">
        <f t="shared" si="90"/>
        <v>795.29</v>
      </c>
      <c r="AN562" s="15">
        <f t="shared" si="89"/>
        <v>88.37</v>
      </c>
      <c r="AO562" s="57" t="s">
        <v>1282</v>
      </c>
      <c r="AP562" s="59" t="s">
        <v>1107</v>
      </c>
      <c r="AR562" s="61">
        <f t="shared" si="82"/>
        <v>4.0000000000190994E-3</v>
      </c>
    </row>
    <row r="563" spans="1:44" s="60" customFormat="1" ht="50.1" customHeight="1">
      <c r="A563" s="137" t="s">
        <v>946</v>
      </c>
      <c r="B563" s="14" t="s">
        <v>1114</v>
      </c>
      <c r="C563" s="152" t="s">
        <v>1115</v>
      </c>
      <c r="D563" s="14" t="s">
        <v>943</v>
      </c>
      <c r="E563" s="14">
        <v>508751</v>
      </c>
      <c r="F563" s="14" t="s">
        <v>944</v>
      </c>
      <c r="G563" s="14" t="s">
        <v>1244</v>
      </c>
      <c r="H563" s="14" t="s">
        <v>33</v>
      </c>
      <c r="I563" s="138">
        <v>41509</v>
      </c>
      <c r="J563" s="15">
        <v>883.66</v>
      </c>
      <c r="K563" s="15">
        <f t="shared" ref="K563:K587" si="93">J563*10%</f>
        <v>88.366</v>
      </c>
      <c r="L563" s="15">
        <f t="shared" ref="L563:L587" si="94">J563-K563</f>
        <v>795.29399999999998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5">
        <v>0</v>
      </c>
      <c r="T563" s="15">
        <v>0</v>
      </c>
      <c r="U563" s="15">
        <v>0</v>
      </c>
      <c r="V563" s="15">
        <v>0</v>
      </c>
      <c r="W563" s="15">
        <v>0</v>
      </c>
      <c r="X563" s="15">
        <v>0</v>
      </c>
      <c r="Y563" s="15">
        <v>0</v>
      </c>
      <c r="Z563" s="15">
        <v>0</v>
      </c>
      <c r="AA563" s="15">
        <v>0</v>
      </c>
      <c r="AB563" s="15">
        <v>0</v>
      </c>
      <c r="AC563" s="15">
        <f t="shared" si="91"/>
        <v>53.02</v>
      </c>
      <c r="AD563" s="15">
        <f t="shared" si="92"/>
        <v>159.06</v>
      </c>
      <c r="AE563" s="15">
        <f t="shared" si="92"/>
        <v>159.06</v>
      </c>
      <c r="AF563" s="15">
        <v>0</v>
      </c>
      <c r="AG563" s="15">
        <v>159.06</v>
      </c>
      <c r="AH563" s="15">
        <v>0</v>
      </c>
      <c r="AI563" s="15">
        <v>159.06</v>
      </c>
      <c r="AJ563" s="15">
        <v>106.03</v>
      </c>
      <c r="AK563" s="15">
        <v>0</v>
      </c>
      <c r="AL563" s="15"/>
      <c r="AM563" s="15">
        <f t="shared" si="90"/>
        <v>795.29</v>
      </c>
      <c r="AN563" s="15">
        <f t="shared" si="89"/>
        <v>88.37</v>
      </c>
      <c r="AO563" s="57" t="s">
        <v>1337</v>
      </c>
      <c r="AP563" s="59" t="s">
        <v>1112</v>
      </c>
      <c r="AR563" s="61">
        <f t="shared" si="82"/>
        <v>4.0000000000190994E-3</v>
      </c>
    </row>
    <row r="564" spans="1:44" s="60" customFormat="1" ht="50.1" customHeight="1">
      <c r="A564" s="137" t="s">
        <v>947</v>
      </c>
      <c r="B564" s="14" t="s">
        <v>1114</v>
      </c>
      <c r="C564" s="152" t="s">
        <v>1115</v>
      </c>
      <c r="D564" s="14" t="s">
        <v>943</v>
      </c>
      <c r="E564" s="14">
        <v>508755</v>
      </c>
      <c r="F564" s="14" t="s">
        <v>944</v>
      </c>
      <c r="G564" s="14" t="s">
        <v>1244</v>
      </c>
      <c r="H564" s="14" t="s">
        <v>33</v>
      </c>
      <c r="I564" s="138">
        <v>41509</v>
      </c>
      <c r="J564" s="15">
        <v>883.66</v>
      </c>
      <c r="K564" s="15">
        <f t="shared" si="93"/>
        <v>88.366</v>
      </c>
      <c r="L564" s="15">
        <f t="shared" si="94"/>
        <v>795.29399999999998</v>
      </c>
      <c r="M564" s="15">
        <v>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U564" s="15">
        <v>0</v>
      </c>
      <c r="V564" s="15">
        <v>0</v>
      </c>
      <c r="W564" s="15">
        <v>0</v>
      </c>
      <c r="X564" s="15">
        <v>0</v>
      </c>
      <c r="Y564" s="15">
        <v>0</v>
      </c>
      <c r="Z564" s="15">
        <v>0</v>
      </c>
      <c r="AA564" s="15">
        <v>0</v>
      </c>
      <c r="AB564" s="15">
        <v>0</v>
      </c>
      <c r="AC564" s="15">
        <f t="shared" si="91"/>
        <v>53.02</v>
      </c>
      <c r="AD564" s="15">
        <f t="shared" si="92"/>
        <v>159.06</v>
      </c>
      <c r="AE564" s="15">
        <f t="shared" si="92"/>
        <v>159.06</v>
      </c>
      <c r="AF564" s="15">
        <v>0</v>
      </c>
      <c r="AG564" s="15">
        <v>159.06</v>
      </c>
      <c r="AH564" s="15">
        <v>0</v>
      </c>
      <c r="AI564" s="15">
        <v>159.06</v>
      </c>
      <c r="AJ564" s="15">
        <v>106.03</v>
      </c>
      <c r="AK564" s="15">
        <v>0</v>
      </c>
      <c r="AL564" s="15"/>
      <c r="AM564" s="15">
        <f t="shared" si="90"/>
        <v>795.29</v>
      </c>
      <c r="AN564" s="15">
        <f t="shared" si="89"/>
        <v>88.37</v>
      </c>
      <c r="AO564" s="57" t="s">
        <v>1299</v>
      </c>
      <c r="AP564" s="59" t="s">
        <v>1361</v>
      </c>
      <c r="AR564" s="61">
        <f t="shared" si="82"/>
        <v>4.0000000000190994E-3</v>
      </c>
    </row>
    <row r="565" spans="1:44" s="60" customFormat="1" ht="50.1" customHeight="1">
      <c r="A565" s="137" t="s">
        <v>948</v>
      </c>
      <c r="B565" s="14" t="s">
        <v>1114</v>
      </c>
      <c r="C565" s="152" t="s">
        <v>1115</v>
      </c>
      <c r="D565" s="14" t="s">
        <v>943</v>
      </c>
      <c r="E565" s="14">
        <v>508756</v>
      </c>
      <c r="F565" s="14" t="s">
        <v>944</v>
      </c>
      <c r="G565" s="14" t="s">
        <v>1244</v>
      </c>
      <c r="H565" s="14" t="s">
        <v>33</v>
      </c>
      <c r="I565" s="138">
        <v>41509</v>
      </c>
      <c r="J565" s="15">
        <v>883.66</v>
      </c>
      <c r="K565" s="15">
        <f t="shared" si="93"/>
        <v>88.366</v>
      </c>
      <c r="L565" s="15">
        <f t="shared" si="94"/>
        <v>795.29399999999998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U565" s="15">
        <v>0</v>
      </c>
      <c r="V565" s="15">
        <v>0</v>
      </c>
      <c r="W565" s="15">
        <v>0</v>
      </c>
      <c r="X565" s="15">
        <v>0</v>
      </c>
      <c r="Y565" s="15">
        <v>0</v>
      </c>
      <c r="Z565" s="15">
        <v>0</v>
      </c>
      <c r="AA565" s="15">
        <v>0</v>
      </c>
      <c r="AB565" s="15">
        <v>0</v>
      </c>
      <c r="AC565" s="15">
        <f t="shared" si="91"/>
        <v>53.02</v>
      </c>
      <c r="AD565" s="15">
        <f t="shared" si="92"/>
        <v>159.06</v>
      </c>
      <c r="AE565" s="15">
        <f t="shared" si="92"/>
        <v>159.06</v>
      </c>
      <c r="AF565" s="15">
        <v>0</v>
      </c>
      <c r="AG565" s="15">
        <v>159.06</v>
      </c>
      <c r="AH565" s="15">
        <v>0</v>
      </c>
      <c r="AI565" s="15">
        <v>159.06</v>
      </c>
      <c r="AJ565" s="15">
        <v>106.03</v>
      </c>
      <c r="AK565" s="15">
        <v>0</v>
      </c>
      <c r="AL565" s="15"/>
      <c r="AM565" s="15">
        <f t="shared" si="90"/>
        <v>795.29</v>
      </c>
      <c r="AN565" s="15">
        <f t="shared" si="89"/>
        <v>88.37</v>
      </c>
      <c r="AO565" s="57" t="s">
        <v>1328</v>
      </c>
      <c r="AP565" s="59" t="s">
        <v>1361</v>
      </c>
      <c r="AR565" s="61">
        <f t="shared" si="82"/>
        <v>4.0000000000190994E-3</v>
      </c>
    </row>
    <row r="566" spans="1:44" s="60" customFormat="1" ht="50.1" customHeight="1">
      <c r="A566" s="137" t="s">
        <v>949</v>
      </c>
      <c r="B566" s="14" t="s">
        <v>1114</v>
      </c>
      <c r="C566" s="152" t="s">
        <v>1115</v>
      </c>
      <c r="D566" s="14" t="s">
        <v>943</v>
      </c>
      <c r="E566" s="14">
        <v>508758</v>
      </c>
      <c r="F566" s="14" t="s">
        <v>944</v>
      </c>
      <c r="G566" s="14" t="s">
        <v>1244</v>
      </c>
      <c r="H566" s="14" t="s">
        <v>33</v>
      </c>
      <c r="I566" s="138">
        <v>41509</v>
      </c>
      <c r="J566" s="15">
        <v>883.66</v>
      </c>
      <c r="K566" s="15">
        <f t="shared" si="93"/>
        <v>88.366</v>
      </c>
      <c r="L566" s="15">
        <f t="shared" si="94"/>
        <v>795.29399999999998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5">
        <v>0</v>
      </c>
      <c r="AA566" s="15">
        <v>0</v>
      </c>
      <c r="AB566" s="15">
        <v>0</v>
      </c>
      <c r="AC566" s="15">
        <f t="shared" si="91"/>
        <v>53.02</v>
      </c>
      <c r="AD566" s="15">
        <f t="shared" si="92"/>
        <v>159.06</v>
      </c>
      <c r="AE566" s="15">
        <f t="shared" si="92"/>
        <v>159.06</v>
      </c>
      <c r="AF566" s="15">
        <v>0</v>
      </c>
      <c r="AG566" s="15">
        <v>159.06</v>
      </c>
      <c r="AH566" s="15">
        <v>0</v>
      </c>
      <c r="AI566" s="15">
        <v>159.06</v>
      </c>
      <c r="AJ566" s="15">
        <v>106.03</v>
      </c>
      <c r="AK566" s="15">
        <v>0</v>
      </c>
      <c r="AL566" s="15"/>
      <c r="AM566" s="15">
        <f t="shared" si="90"/>
        <v>795.29</v>
      </c>
      <c r="AN566" s="15">
        <f t="shared" si="89"/>
        <v>88.37</v>
      </c>
      <c r="AO566" s="57" t="s">
        <v>1344</v>
      </c>
      <c r="AP566" s="59" t="s">
        <v>1095</v>
      </c>
      <c r="AR566" s="61">
        <f t="shared" si="82"/>
        <v>4.0000000000190994E-3</v>
      </c>
    </row>
    <row r="567" spans="1:44" s="60" customFormat="1" ht="50.1" customHeight="1">
      <c r="A567" s="137" t="s">
        <v>950</v>
      </c>
      <c r="B567" s="14" t="s">
        <v>1114</v>
      </c>
      <c r="C567" s="152" t="s">
        <v>1115</v>
      </c>
      <c r="D567" s="14" t="s">
        <v>943</v>
      </c>
      <c r="E567" s="14">
        <v>508759</v>
      </c>
      <c r="F567" s="14" t="s">
        <v>944</v>
      </c>
      <c r="G567" s="14" t="s">
        <v>1244</v>
      </c>
      <c r="H567" s="14" t="s">
        <v>33</v>
      </c>
      <c r="I567" s="138">
        <v>41509</v>
      </c>
      <c r="J567" s="15">
        <v>883.66</v>
      </c>
      <c r="K567" s="15">
        <f t="shared" si="93"/>
        <v>88.366</v>
      </c>
      <c r="L567" s="15">
        <f t="shared" si="94"/>
        <v>795.29399999999998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5">
        <v>0</v>
      </c>
      <c r="V567" s="15">
        <v>0</v>
      </c>
      <c r="W567" s="15">
        <v>0</v>
      </c>
      <c r="X567" s="15">
        <v>0</v>
      </c>
      <c r="Y567" s="15">
        <v>0</v>
      </c>
      <c r="Z567" s="15">
        <v>0</v>
      </c>
      <c r="AA567" s="15">
        <v>0</v>
      </c>
      <c r="AB567" s="15">
        <v>0</v>
      </c>
      <c r="AC567" s="15">
        <f t="shared" si="91"/>
        <v>53.02</v>
      </c>
      <c r="AD567" s="15">
        <f t="shared" si="92"/>
        <v>159.06</v>
      </c>
      <c r="AE567" s="15">
        <f t="shared" si="92"/>
        <v>159.06</v>
      </c>
      <c r="AF567" s="15">
        <v>0</v>
      </c>
      <c r="AG567" s="15">
        <v>159.06</v>
      </c>
      <c r="AH567" s="15">
        <v>0</v>
      </c>
      <c r="AI567" s="15">
        <v>159.06</v>
      </c>
      <c r="AJ567" s="15">
        <v>106.03</v>
      </c>
      <c r="AK567" s="15">
        <v>0</v>
      </c>
      <c r="AL567" s="15"/>
      <c r="AM567" s="15">
        <f t="shared" si="90"/>
        <v>795.29</v>
      </c>
      <c r="AN567" s="15">
        <f t="shared" si="89"/>
        <v>88.37</v>
      </c>
      <c r="AO567" s="57" t="s">
        <v>1528</v>
      </c>
      <c r="AP567" s="59" t="s">
        <v>154</v>
      </c>
      <c r="AR567" s="61">
        <f t="shared" si="82"/>
        <v>4.0000000000190994E-3</v>
      </c>
    </row>
    <row r="568" spans="1:44" s="60" customFormat="1" ht="50.1" customHeight="1">
      <c r="A568" s="137" t="s">
        <v>951</v>
      </c>
      <c r="B568" s="14" t="s">
        <v>1114</v>
      </c>
      <c r="C568" s="152" t="s">
        <v>1115</v>
      </c>
      <c r="D568" s="14" t="s">
        <v>943</v>
      </c>
      <c r="E568" s="14">
        <v>508765</v>
      </c>
      <c r="F568" s="14" t="s">
        <v>944</v>
      </c>
      <c r="G568" s="14" t="s">
        <v>1244</v>
      </c>
      <c r="H568" s="14" t="s">
        <v>33</v>
      </c>
      <c r="I568" s="138">
        <v>41509</v>
      </c>
      <c r="J568" s="15">
        <v>883.66</v>
      </c>
      <c r="K568" s="15">
        <f t="shared" si="93"/>
        <v>88.366</v>
      </c>
      <c r="L568" s="15">
        <f t="shared" si="94"/>
        <v>795.29399999999998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0</v>
      </c>
      <c r="U568" s="15">
        <v>0</v>
      </c>
      <c r="V568" s="15">
        <v>0</v>
      </c>
      <c r="W568" s="15">
        <v>0</v>
      </c>
      <c r="X568" s="15">
        <v>0</v>
      </c>
      <c r="Y568" s="15">
        <v>0</v>
      </c>
      <c r="Z568" s="15">
        <v>0</v>
      </c>
      <c r="AA568" s="15">
        <v>0</v>
      </c>
      <c r="AB568" s="15">
        <v>0</v>
      </c>
      <c r="AC568" s="15">
        <f t="shared" si="91"/>
        <v>53.02</v>
      </c>
      <c r="AD568" s="15">
        <f t="shared" si="92"/>
        <v>159.06</v>
      </c>
      <c r="AE568" s="15">
        <f t="shared" si="92"/>
        <v>159.06</v>
      </c>
      <c r="AF568" s="15">
        <v>0</v>
      </c>
      <c r="AG568" s="15">
        <v>159.06</v>
      </c>
      <c r="AH568" s="15">
        <v>0</v>
      </c>
      <c r="AI568" s="15">
        <v>159.06</v>
      </c>
      <c r="AJ568" s="15">
        <v>106.03</v>
      </c>
      <c r="AK568" s="15">
        <v>0</v>
      </c>
      <c r="AL568" s="15"/>
      <c r="AM568" s="15">
        <f t="shared" si="90"/>
        <v>795.29</v>
      </c>
      <c r="AN568" s="15">
        <f t="shared" si="89"/>
        <v>88.37</v>
      </c>
      <c r="AO568" s="57" t="s">
        <v>1116</v>
      </c>
      <c r="AP568" s="59" t="s">
        <v>1376</v>
      </c>
      <c r="AR568" s="61">
        <f t="shared" si="82"/>
        <v>4.0000000000190994E-3</v>
      </c>
    </row>
    <row r="569" spans="1:44" s="60" customFormat="1" ht="50.1" customHeight="1">
      <c r="A569" s="137" t="s">
        <v>952</v>
      </c>
      <c r="B569" s="14" t="s">
        <v>1114</v>
      </c>
      <c r="C569" s="152" t="s">
        <v>1115</v>
      </c>
      <c r="D569" s="14" t="s">
        <v>943</v>
      </c>
      <c r="E569" s="14">
        <v>508770</v>
      </c>
      <c r="F569" s="14" t="s">
        <v>944</v>
      </c>
      <c r="G569" s="14" t="s">
        <v>1244</v>
      </c>
      <c r="H569" s="14" t="s">
        <v>33</v>
      </c>
      <c r="I569" s="138">
        <v>41509</v>
      </c>
      <c r="J569" s="15">
        <v>883.66</v>
      </c>
      <c r="K569" s="15">
        <f t="shared" si="93"/>
        <v>88.366</v>
      </c>
      <c r="L569" s="15">
        <f t="shared" si="94"/>
        <v>795.29399999999998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5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0</v>
      </c>
      <c r="Y569" s="15">
        <v>0</v>
      </c>
      <c r="Z569" s="15">
        <v>0</v>
      </c>
      <c r="AA569" s="15">
        <v>0</v>
      </c>
      <c r="AB569" s="15">
        <v>0</v>
      </c>
      <c r="AC569" s="15">
        <f t="shared" si="91"/>
        <v>53.02</v>
      </c>
      <c r="AD569" s="15">
        <f t="shared" si="92"/>
        <v>159.06</v>
      </c>
      <c r="AE569" s="15">
        <f t="shared" si="92"/>
        <v>159.06</v>
      </c>
      <c r="AF569" s="15">
        <v>0</v>
      </c>
      <c r="AG569" s="15">
        <v>159.06</v>
      </c>
      <c r="AH569" s="15">
        <v>0</v>
      </c>
      <c r="AI569" s="15">
        <v>159.06</v>
      </c>
      <c r="AJ569" s="15">
        <v>106.03</v>
      </c>
      <c r="AK569" s="15">
        <v>0</v>
      </c>
      <c r="AL569" s="15"/>
      <c r="AM569" s="15">
        <f t="shared" si="90"/>
        <v>795.29</v>
      </c>
      <c r="AN569" s="15">
        <f t="shared" si="89"/>
        <v>88.37</v>
      </c>
      <c r="AO569" s="57" t="s">
        <v>1801</v>
      </c>
      <c r="AP569" s="59" t="s">
        <v>1100</v>
      </c>
      <c r="AR569" s="61">
        <f t="shared" si="82"/>
        <v>4.0000000000190994E-3</v>
      </c>
    </row>
    <row r="570" spans="1:44" s="60" customFormat="1" ht="50.1" customHeight="1">
      <c r="A570" s="137" t="s">
        <v>953</v>
      </c>
      <c r="B570" s="14" t="s">
        <v>1114</v>
      </c>
      <c r="C570" s="152" t="s">
        <v>1115</v>
      </c>
      <c r="D570" s="14" t="s">
        <v>943</v>
      </c>
      <c r="E570" s="14">
        <v>508771</v>
      </c>
      <c r="F570" s="14" t="s">
        <v>944</v>
      </c>
      <c r="G570" s="14" t="s">
        <v>1244</v>
      </c>
      <c r="H570" s="14" t="s">
        <v>33</v>
      </c>
      <c r="I570" s="138">
        <v>41509</v>
      </c>
      <c r="J570" s="15">
        <v>883.66</v>
      </c>
      <c r="K570" s="15">
        <f t="shared" si="93"/>
        <v>88.366</v>
      </c>
      <c r="L570" s="15">
        <f t="shared" si="94"/>
        <v>795.29399999999998</v>
      </c>
      <c r="M570" s="15">
        <v>0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</v>
      </c>
      <c r="T570" s="15">
        <v>0</v>
      </c>
      <c r="U570" s="15">
        <v>0</v>
      </c>
      <c r="V570" s="15">
        <v>0</v>
      </c>
      <c r="W570" s="15">
        <v>0</v>
      </c>
      <c r="X570" s="15">
        <v>0</v>
      </c>
      <c r="Y570" s="15">
        <v>0</v>
      </c>
      <c r="Z570" s="15">
        <v>0</v>
      </c>
      <c r="AA570" s="15">
        <v>0</v>
      </c>
      <c r="AB570" s="15">
        <v>0</v>
      </c>
      <c r="AC570" s="15">
        <f t="shared" si="91"/>
        <v>53.02</v>
      </c>
      <c r="AD570" s="15">
        <f t="shared" si="92"/>
        <v>159.06</v>
      </c>
      <c r="AE570" s="15">
        <f t="shared" si="92"/>
        <v>159.06</v>
      </c>
      <c r="AF570" s="15">
        <v>0</v>
      </c>
      <c r="AG570" s="15">
        <v>159.06</v>
      </c>
      <c r="AH570" s="15">
        <v>0</v>
      </c>
      <c r="AI570" s="15">
        <v>159.06</v>
      </c>
      <c r="AJ570" s="15">
        <v>106.03</v>
      </c>
      <c r="AK570" s="15">
        <v>0</v>
      </c>
      <c r="AL570" s="15"/>
      <c r="AM570" s="15">
        <f t="shared" si="90"/>
        <v>795.29</v>
      </c>
      <c r="AN570" s="15">
        <f t="shared" si="89"/>
        <v>88.37</v>
      </c>
      <c r="AO570" s="57" t="s">
        <v>1526</v>
      </c>
      <c r="AP570" s="59" t="s">
        <v>154</v>
      </c>
      <c r="AR570" s="61">
        <f t="shared" si="82"/>
        <v>4.0000000000190994E-3</v>
      </c>
    </row>
    <row r="571" spans="1:44" s="60" customFormat="1" ht="50.1" customHeight="1">
      <c r="A571" s="137" t="s">
        <v>954</v>
      </c>
      <c r="B571" s="14" t="s">
        <v>1114</v>
      </c>
      <c r="C571" s="152" t="s">
        <v>1115</v>
      </c>
      <c r="D571" s="14" t="s">
        <v>943</v>
      </c>
      <c r="E571" s="14">
        <v>508774</v>
      </c>
      <c r="F571" s="14" t="s">
        <v>944</v>
      </c>
      <c r="G571" s="14" t="s">
        <v>1244</v>
      </c>
      <c r="H571" s="14" t="s">
        <v>33</v>
      </c>
      <c r="I571" s="138">
        <v>41509</v>
      </c>
      <c r="J571" s="15">
        <v>883.66</v>
      </c>
      <c r="K571" s="15">
        <f t="shared" si="93"/>
        <v>88.366</v>
      </c>
      <c r="L571" s="15">
        <f t="shared" si="94"/>
        <v>795.29399999999998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0</v>
      </c>
      <c r="Y571" s="15">
        <v>0</v>
      </c>
      <c r="Z571" s="15">
        <v>0</v>
      </c>
      <c r="AA571" s="15">
        <v>0</v>
      </c>
      <c r="AB571" s="15">
        <v>0</v>
      </c>
      <c r="AC571" s="15">
        <f t="shared" si="91"/>
        <v>53.02</v>
      </c>
      <c r="AD571" s="15">
        <f t="shared" si="92"/>
        <v>159.06</v>
      </c>
      <c r="AE571" s="15">
        <f t="shared" si="92"/>
        <v>159.06</v>
      </c>
      <c r="AF571" s="15">
        <v>0</v>
      </c>
      <c r="AG571" s="15">
        <v>159.06</v>
      </c>
      <c r="AH571" s="15">
        <v>0</v>
      </c>
      <c r="AI571" s="15">
        <v>159.06</v>
      </c>
      <c r="AJ571" s="15">
        <v>106.03</v>
      </c>
      <c r="AK571" s="15">
        <v>0</v>
      </c>
      <c r="AL571" s="15"/>
      <c r="AM571" s="15">
        <f t="shared" si="90"/>
        <v>795.29</v>
      </c>
      <c r="AN571" s="15">
        <f t="shared" si="89"/>
        <v>88.37</v>
      </c>
      <c r="AO571" s="57" t="s">
        <v>1363</v>
      </c>
      <c r="AP571" s="59" t="s">
        <v>1364</v>
      </c>
      <c r="AR571" s="61">
        <f t="shared" si="82"/>
        <v>4.0000000000190994E-3</v>
      </c>
    </row>
    <row r="572" spans="1:44" s="60" customFormat="1" ht="50.1" customHeight="1">
      <c r="A572" s="137" t="s">
        <v>955</v>
      </c>
      <c r="B572" s="14" t="s">
        <v>1114</v>
      </c>
      <c r="C572" s="152" t="s">
        <v>1115</v>
      </c>
      <c r="D572" s="14" t="s">
        <v>943</v>
      </c>
      <c r="E572" s="14">
        <v>508782</v>
      </c>
      <c r="F572" s="14" t="s">
        <v>944</v>
      </c>
      <c r="G572" s="14" t="s">
        <v>1244</v>
      </c>
      <c r="H572" s="14" t="s">
        <v>33</v>
      </c>
      <c r="I572" s="138">
        <v>41509</v>
      </c>
      <c r="J572" s="15">
        <v>883.66</v>
      </c>
      <c r="K572" s="15">
        <f t="shared" si="93"/>
        <v>88.366</v>
      </c>
      <c r="L572" s="15">
        <f t="shared" si="94"/>
        <v>795.29399999999998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15">
        <v>0</v>
      </c>
      <c r="AB572" s="15">
        <v>0</v>
      </c>
      <c r="AC572" s="15">
        <f t="shared" si="91"/>
        <v>53.02</v>
      </c>
      <c r="AD572" s="15">
        <f t="shared" si="92"/>
        <v>159.06</v>
      </c>
      <c r="AE572" s="15">
        <f t="shared" si="92"/>
        <v>159.06</v>
      </c>
      <c r="AF572" s="15">
        <v>0</v>
      </c>
      <c r="AG572" s="15">
        <v>159.06</v>
      </c>
      <c r="AH572" s="15">
        <v>0</v>
      </c>
      <c r="AI572" s="15">
        <v>159.06</v>
      </c>
      <c r="AJ572" s="15">
        <v>106.03</v>
      </c>
      <c r="AK572" s="15">
        <v>0</v>
      </c>
      <c r="AL572" s="15"/>
      <c r="AM572" s="15">
        <f t="shared" si="90"/>
        <v>795.29</v>
      </c>
      <c r="AN572" s="15">
        <f t="shared" si="89"/>
        <v>88.37</v>
      </c>
      <c r="AO572" s="57" t="s">
        <v>1515</v>
      </c>
      <c r="AP572" s="59" t="s">
        <v>1938</v>
      </c>
      <c r="AR572" s="61">
        <f t="shared" si="82"/>
        <v>4.0000000000190994E-3</v>
      </c>
    </row>
    <row r="573" spans="1:44" s="60" customFormat="1" ht="50.1" customHeight="1">
      <c r="A573" s="137" t="s">
        <v>956</v>
      </c>
      <c r="B573" s="14" t="s">
        <v>1114</v>
      </c>
      <c r="C573" s="152" t="s">
        <v>1115</v>
      </c>
      <c r="D573" s="14" t="s">
        <v>943</v>
      </c>
      <c r="E573" s="14">
        <v>508786</v>
      </c>
      <c r="F573" s="14" t="s">
        <v>944</v>
      </c>
      <c r="G573" s="14" t="s">
        <v>1244</v>
      </c>
      <c r="H573" s="14" t="s">
        <v>33</v>
      </c>
      <c r="I573" s="138">
        <v>41509</v>
      </c>
      <c r="J573" s="15">
        <v>883.66</v>
      </c>
      <c r="K573" s="15">
        <f t="shared" si="93"/>
        <v>88.366</v>
      </c>
      <c r="L573" s="15">
        <f t="shared" si="94"/>
        <v>795.29399999999998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0</v>
      </c>
      <c r="Y573" s="15">
        <v>0</v>
      </c>
      <c r="Z573" s="15">
        <v>0</v>
      </c>
      <c r="AA573" s="15">
        <v>0</v>
      </c>
      <c r="AB573" s="15">
        <v>0</v>
      </c>
      <c r="AC573" s="15">
        <f t="shared" si="91"/>
        <v>53.02</v>
      </c>
      <c r="AD573" s="15">
        <f t="shared" si="92"/>
        <v>159.06</v>
      </c>
      <c r="AE573" s="15">
        <f t="shared" si="92"/>
        <v>159.06</v>
      </c>
      <c r="AF573" s="15">
        <v>0</v>
      </c>
      <c r="AG573" s="15">
        <v>159.06</v>
      </c>
      <c r="AH573" s="15">
        <v>0</v>
      </c>
      <c r="AI573" s="15">
        <v>159.06</v>
      </c>
      <c r="AJ573" s="15">
        <v>106.03</v>
      </c>
      <c r="AK573" s="15">
        <v>0</v>
      </c>
      <c r="AL573" s="15"/>
      <c r="AM573" s="15">
        <f t="shared" si="90"/>
        <v>795.29</v>
      </c>
      <c r="AN573" s="15">
        <f t="shared" si="89"/>
        <v>88.37</v>
      </c>
      <c r="AO573" s="57" t="s">
        <v>1327</v>
      </c>
      <c r="AP573" s="59" t="s">
        <v>1359</v>
      </c>
      <c r="AR573" s="61">
        <f t="shared" si="82"/>
        <v>4.0000000000190994E-3</v>
      </c>
    </row>
    <row r="574" spans="1:44" s="60" customFormat="1" ht="50.1" customHeight="1">
      <c r="A574" s="137" t="s">
        <v>957</v>
      </c>
      <c r="B574" s="14" t="s">
        <v>1114</v>
      </c>
      <c r="C574" s="152" t="s">
        <v>1115</v>
      </c>
      <c r="D574" s="14" t="s">
        <v>943</v>
      </c>
      <c r="E574" s="14">
        <v>508788</v>
      </c>
      <c r="F574" s="14" t="s">
        <v>944</v>
      </c>
      <c r="G574" s="14" t="s">
        <v>1244</v>
      </c>
      <c r="H574" s="14" t="s">
        <v>33</v>
      </c>
      <c r="I574" s="138">
        <v>41509</v>
      </c>
      <c r="J574" s="15">
        <v>883.66</v>
      </c>
      <c r="K574" s="15">
        <f t="shared" si="93"/>
        <v>88.366</v>
      </c>
      <c r="L574" s="15">
        <f t="shared" si="94"/>
        <v>795.29399999999998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5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0</v>
      </c>
      <c r="Y574" s="15">
        <v>0</v>
      </c>
      <c r="Z574" s="15">
        <v>0</v>
      </c>
      <c r="AA574" s="15">
        <v>0</v>
      </c>
      <c r="AB574" s="15">
        <v>0</v>
      </c>
      <c r="AC574" s="15">
        <f t="shared" si="91"/>
        <v>53.02</v>
      </c>
      <c r="AD574" s="15">
        <f t="shared" si="92"/>
        <v>159.06</v>
      </c>
      <c r="AE574" s="15">
        <f t="shared" si="92"/>
        <v>159.06</v>
      </c>
      <c r="AF574" s="15">
        <v>0</v>
      </c>
      <c r="AG574" s="15">
        <v>159.06</v>
      </c>
      <c r="AH574" s="15">
        <v>0</v>
      </c>
      <c r="AI574" s="15">
        <v>159.06</v>
      </c>
      <c r="AJ574" s="15">
        <v>106.03</v>
      </c>
      <c r="AK574" s="15">
        <v>0</v>
      </c>
      <c r="AL574" s="15"/>
      <c r="AM574" s="15">
        <f t="shared" si="90"/>
        <v>795.29</v>
      </c>
      <c r="AN574" s="15">
        <f t="shared" si="89"/>
        <v>88.37</v>
      </c>
      <c r="AO574" s="57" t="s">
        <v>119</v>
      </c>
      <c r="AP574" s="59" t="s">
        <v>1330</v>
      </c>
      <c r="AR574" s="61">
        <f t="shared" si="82"/>
        <v>4.0000000000190994E-3</v>
      </c>
    </row>
    <row r="575" spans="1:44" s="60" customFormat="1" ht="50.1" customHeight="1">
      <c r="A575" s="137" t="s">
        <v>958</v>
      </c>
      <c r="B575" s="14" t="s">
        <v>1114</v>
      </c>
      <c r="C575" s="152" t="s">
        <v>1115</v>
      </c>
      <c r="D575" s="14" t="s">
        <v>943</v>
      </c>
      <c r="E575" s="14">
        <v>508790</v>
      </c>
      <c r="F575" s="14" t="s">
        <v>944</v>
      </c>
      <c r="G575" s="14" t="s">
        <v>1244</v>
      </c>
      <c r="H575" s="14" t="s">
        <v>33</v>
      </c>
      <c r="I575" s="138">
        <v>41509</v>
      </c>
      <c r="J575" s="15">
        <v>883.66</v>
      </c>
      <c r="K575" s="15">
        <f t="shared" si="93"/>
        <v>88.366</v>
      </c>
      <c r="L575" s="15">
        <f t="shared" si="94"/>
        <v>795.29399999999998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5">
        <v>0</v>
      </c>
      <c r="T575" s="15">
        <v>0</v>
      </c>
      <c r="U575" s="15">
        <v>0</v>
      </c>
      <c r="V575" s="15">
        <v>0</v>
      </c>
      <c r="W575" s="15">
        <v>0</v>
      </c>
      <c r="X575" s="15">
        <v>0</v>
      </c>
      <c r="Y575" s="15">
        <v>0</v>
      </c>
      <c r="Z575" s="15">
        <v>0</v>
      </c>
      <c r="AA575" s="15">
        <v>0</v>
      </c>
      <c r="AB575" s="15">
        <v>0</v>
      </c>
      <c r="AC575" s="15">
        <f t="shared" si="91"/>
        <v>53.02</v>
      </c>
      <c r="AD575" s="15">
        <f t="shared" si="92"/>
        <v>159.06</v>
      </c>
      <c r="AE575" s="15">
        <f t="shared" si="92"/>
        <v>159.06</v>
      </c>
      <c r="AF575" s="15">
        <v>0</v>
      </c>
      <c r="AG575" s="15">
        <v>159.06</v>
      </c>
      <c r="AH575" s="15">
        <v>0</v>
      </c>
      <c r="AI575" s="15">
        <v>159.06</v>
      </c>
      <c r="AJ575" s="15">
        <v>106.03</v>
      </c>
      <c r="AK575" s="15">
        <v>0</v>
      </c>
      <c r="AL575" s="15"/>
      <c r="AM575" s="15">
        <f t="shared" si="90"/>
        <v>795.29</v>
      </c>
      <c r="AN575" s="15">
        <f t="shared" si="89"/>
        <v>88.37</v>
      </c>
      <c r="AO575" s="57" t="s">
        <v>1743</v>
      </c>
      <c r="AP575" s="59" t="s">
        <v>1744</v>
      </c>
      <c r="AR575" s="61">
        <f t="shared" si="82"/>
        <v>4.0000000000190994E-3</v>
      </c>
    </row>
    <row r="576" spans="1:44" s="60" customFormat="1" ht="50.1" customHeight="1">
      <c r="A576" s="137" t="s">
        <v>959</v>
      </c>
      <c r="B576" s="14" t="s">
        <v>1114</v>
      </c>
      <c r="C576" s="152" t="s">
        <v>1115</v>
      </c>
      <c r="D576" s="14" t="s">
        <v>943</v>
      </c>
      <c r="E576" s="14">
        <v>508791</v>
      </c>
      <c r="F576" s="14" t="s">
        <v>944</v>
      </c>
      <c r="G576" s="14" t="s">
        <v>1244</v>
      </c>
      <c r="H576" s="14" t="s">
        <v>33</v>
      </c>
      <c r="I576" s="138">
        <v>41509</v>
      </c>
      <c r="J576" s="15">
        <v>883.66</v>
      </c>
      <c r="K576" s="15">
        <f t="shared" si="93"/>
        <v>88.366</v>
      </c>
      <c r="L576" s="15">
        <f t="shared" si="94"/>
        <v>795.29399999999998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U576" s="15">
        <v>0</v>
      </c>
      <c r="V576" s="15">
        <v>0</v>
      </c>
      <c r="W576" s="15">
        <v>0</v>
      </c>
      <c r="X576" s="15">
        <v>0</v>
      </c>
      <c r="Y576" s="15">
        <v>0</v>
      </c>
      <c r="Z576" s="15">
        <v>0</v>
      </c>
      <c r="AA576" s="15">
        <v>0</v>
      </c>
      <c r="AB576" s="15">
        <v>0</v>
      </c>
      <c r="AC576" s="15">
        <f t="shared" si="91"/>
        <v>53.02</v>
      </c>
      <c r="AD576" s="15">
        <f t="shared" si="92"/>
        <v>159.06</v>
      </c>
      <c r="AE576" s="15">
        <f t="shared" si="92"/>
        <v>159.06</v>
      </c>
      <c r="AF576" s="15">
        <v>0</v>
      </c>
      <c r="AG576" s="15">
        <v>159.06</v>
      </c>
      <c r="AH576" s="15">
        <v>0</v>
      </c>
      <c r="AI576" s="15">
        <v>159.06</v>
      </c>
      <c r="AJ576" s="15">
        <v>106.03</v>
      </c>
      <c r="AK576" s="15">
        <v>0</v>
      </c>
      <c r="AL576" s="15"/>
      <c r="AM576" s="15">
        <f t="shared" si="90"/>
        <v>795.29</v>
      </c>
      <c r="AN576" s="15">
        <f t="shared" si="89"/>
        <v>88.37</v>
      </c>
      <c r="AO576" s="57" t="s">
        <v>1297</v>
      </c>
      <c r="AP576" s="59" t="s">
        <v>607</v>
      </c>
      <c r="AR576" s="61">
        <f t="shared" si="82"/>
        <v>4.0000000000190994E-3</v>
      </c>
    </row>
    <row r="577" spans="1:44" s="60" customFormat="1" ht="50.1" customHeight="1">
      <c r="A577" s="137" t="s">
        <v>960</v>
      </c>
      <c r="B577" s="14" t="s">
        <v>1114</v>
      </c>
      <c r="C577" s="152" t="s">
        <v>1115</v>
      </c>
      <c r="D577" s="14" t="s">
        <v>943</v>
      </c>
      <c r="E577" s="14">
        <v>508912</v>
      </c>
      <c r="F577" s="56" t="s">
        <v>944</v>
      </c>
      <c r="G577" s="14" t="s">
        <v>1244</v>
      </c>
      <c r="H577" s="14" t="s">
        <v>33</v>
      </c>
      <c r="I577" s="138">
        <v>41509</v>
      </c>
      <c r="J577" s="15">
        <v>883.66</v>
      </c>
      <c r="K577" s="15">
        <f t="shared" si="93"/>
        <v>88.366</v>
      </c>
      <c r="L577" s="15">
        <f t="shared" si="94"/>
        <v>795.29399999999998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0</v>
      </c>
      <c r="S577" s="15">
        <v>0</v>
      </c>
      <c r="T577" s="15">
        <v>0</v>
      </c>
      <c r="U577" s="15">
        <v>0</v>
      </c>
      <c r="V577" s="15">
        <v>0</v>
      </c>
      <c r="W577" s="15">
        <v>0</v>
      </c>
      <c r="X577" s="15">
        <v>0</v>
      </c>
      <c r="Y577" s="15">
        <v>0</v>
      </c>
      <c r="Z577" s="15">
        <v>0</v>
      </c>
      <c r="AA577" s="15">
        <v>0</v>
      </c>
      <c r="AB577" s="15">
        <v>0</v>
      </c>
      <c r="AC577" s="15">
        <f t="shared" si="91"/>
        <v>53.02</v>
      </c>
      <c r="AD577" s="15">
        <f t="shared" si="92"/>
        <v>159.06</v>
      </c>
      <c r="AE577" s="15">
        <f t="shared" si="92"/>
        <v>159.06</v>
      </c>
      <c r="AF577" s="15">
        <v>0</v>
      </c>
      <c r="AG577" s="15">
        <v>159.06</v>
      </c>
      <c r="AH577" s="15">
        <v>0</v>
      </c>
      <c r="AI577" s="15">
        <v>159.06</v>
      </c>
      <c r="AJ577" s="15">
        <v>106.03</v>
      </c>
      <c r="AK577" s="15">
        <v>0</v>
      </c>
      <c r="AL577" s="15"/>
      <c r="AM577" s="15">
        <f t="shared" si="90"/>
        <v>795.29</v>
      </c>
      <c r="AN577" s="15">
        <f t="shared" si="89"/>
        <v>88.37</v>
      </c>
      <c r="AO577" s="57" t="s">
        <v>1781</v>
      </c>
      <c r="AP577" s="59" t="s">
        <v>1675</v>
      </c>
      <c r="AR577" s="61">
        <f t="shared" si="82"/>
        <v>4.0000000000190994E-3</v>
      </c>
    </row>
    <row r="578" spans="1:44" s="60" customFormat="1" ht="50.1" customHeight="1">
      <c r="A578" s="137" t="s">
        <v>961</v>
      </c>
      <c r="B578" s="14" t="s">
        <v>1114</v>
      </c>
      <c r="C578" s="152" t="s">
        <v>1115</v>
      </c>
      <c r="D578" s="14" t="s">
        <v>943</v>
      </c>
      <c r="E578" s="14">
        <v>508917</v>
      </c>
      <c r="F578" s="56" t="s">
        <v>944</v>
      </c>
      <c r="G578" s="14" t="s">
        <v>1244</v>
      </c>
      <c r="H578" s="14" t="s">
        <v>32</v>
      </c>
      <c r="I578" s="138">
        <v>41509</v>
      </c>
      <c r="J578" s="15">
        <v>883.66</v>
      </c>
      <c r="K578" s="15">
        <f t="shared" si="93"/>
        <v>88.366</v>
      </c>
      <c r="L578" s="15">
        <f t="shared" si="94"/>
        <v>795.29399999999998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0</v>
      </c>
      <c r="S578" s="15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5">
        <v>0</v>
      </c>
      <c r="AA578" s="15">
        <v>0</v>
      </c>
      <c r="AB578" s="15">
        <v>0</v>
      </c>
      <c r="AC578" s="15">
        <f t="shared" ref="AC578:AC583" si="95">46.92+6.1</f>
        <v>53.02</v>
      </c>
      <c r="AD578" s="15">
        <f t="shared" ref="AD578:AE583" si="96">140.76+18.3</f>
        <v>159.06</v>
      </c>
      <c r="AE578" s="15">
        <f t="shared" si="96"/>
        <v>159.06</v>
      </c>
      <c r="AF578" s="15">
        <v>0</v>
      </c>
      <c r="AG578" s="15">
        <v>159.06</v>
      </c>
      <c r="AH578" s="15">
        <v>0</v>
      </c>
      <c r="AI578" s="15">
        <v>159.06</v>
      </c>
      <c r="AJ578" s="15">
        <v>106.03</v>
      </c>
      <c r="AK578" s="15">
        <v>0</v>
      </c>
      <c r="AL578" s="15"/>
      <c r="AM578" s="15">
        <f t="shared" si="90"/>
        <v>795.29</v>
      </c>
      <c r="AN578" s="15">
        <f t="shared" si="89"/>
        <v>88.37</v>
      </c>
      <c r="AO578" s="57" t="s">
        <v>1116</v>
      </c>
      <c r="AP578" s="59" t="s">
        <v>1376</v>
      </c>
      <c r="AR578" s="61">
        <f t="shared" si="82"/>
        <v>4.0000000000190994E-3</v>
      </c>
    </row>
    <row r="579" spans="1:44" s="60" customFormat="1" ht="50.1" customHeight="1">
      <c r="A579" s="137" t="s">
        <v>962</v>
      </c>
      <c r="B579" s="14" t="s">
        <v>1114</v>
      </c>
      <c r="C579" s="152" t="s">
        <v>1115</v>
      </c>
      <c r="D579" s="14" t="s">
        <v>943</v>
      </c>
      <c r="E579" s="14">
        <v>508933</v>
      </c>
      <c r="F579" s="56" t="s">
        <v>944</v>
      </c>
      <c r="G579" s="14" t="s">
        <v>1244</v>
      </c>
      <c r="H579" s="14" t="s">
        <v>32</v>
      </c>
      <c r="I579" s="138">
        <v>41509</v>
      </c>
      <c r="J579" s="15">
        <v>883.66</v>
      </c>
      <c r="K579" s="15">
        <f t="shared" si="93"/>
        <v>88.366</v>
      </c>
      <c r="L579" s="15">
        <f t="shared" si="94"/>
        <v>795.29399999999998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5">
        <v>0</v>
      </c>
      <c r="T579" s="15">
        <v>0</v>
      </c>
      <c r="U579" s="15">
        <v>0</v>
      </c>
      <c r="V579" s="15">
        <v>0</v>
      </c>
      <c r="W579" s="15">
        <v>0</v>
      </c>
      <c r="X579" s="15">
        <v>0</v>
      </c>
      <c r="Y579" s="15">
        <v>0</v>
      </c>
      <c r="Z579" s="15">
        <v>0</v>
      </c>
      <c r="AA579" s="15">
        <v>0</v>
      </c>
      <c r="AB579" s="15">
        <v>0</v>
      </c>
      <c r="AC579" s="15">
        <f t="shared" si="95"/>
        <v>53.02</v>
      </c>
      <c r="AD579" s="15">
        <f t="shared" si="96"/>
        <v>159.06</v>
      </c>
      <c r="AE579" s="15">
        <f t="shared" si="96"/>
        <v>159.06</v>
      </c>
      <c r="AF579" s="15">
        <v>0</v>
      </c>
      <c r="AG579" s="15">
        <v>159.06</v>
      </c>
      <c r="AH579" s="15">
        <v>0</v>
      </c>
      <c r="AI579" s="15">
        <v>159.06</v>
      </c>
      <c r="AJ579" s="15">
        <v>106.03</v>
      </c>
      <c r="AK579" s="15">
        <v>0</v>
      </c>
      <c r="AL579" s="15"/>
      <c r="AM579" s="15">
        <f t="shared" si="90"/>
        <v>795.29</v>
      </c>
      <c r="AN579" s="15">
        <f t="shared" si="89"/>
        <v>88.37</v>
      </c>
      <c r="AO579" s="57" t="s">
        <v>1639</v>
      </c>
      <c r="AP579" s="59" t="s">
        <v>1345</v>
      </c>
      <c r="AR579" s="61">
        <f t="shared" si="82"/>
        <v>4.0000000000190994E-3</v>
      </c>
    </row>
    <row r="580" spans="1:44" s="60" customFormat="1" ht="50.1" customHeight="1">
      <c r="A580" s="137" t="s">
        <v>963</v>
      </c>
      <c r="B580" s="14" t="s">
        <v>1114</v>
      </c>
      <c r="C580" s="152" t="s">
        <v>1115</v>
      </c>
      <c r="D580" s="14" t="s">
        <v>943</v>
      </c>
      <c r="E580" s="14">
        <v>508944</v>
      </c>
      <c r="F580" s="14" t="s">
        <v>944</v>
      </c>
      <c r="G580" s="14" t="s">
        <v>1244</v>
      </c>
      <c r="H580" s="14" t="s">
        <v>32</v>
      </c>
      <c r="I580" s="138">
        <v>41509</v>
      </c>
      <c r="J580" s="15">
        <v>883.66</v>
      </c>
      <c r="K580" s="15">
        <f t="shared" si="93"/>
        <v>88.366</v>
      </c>
      <c r="L580" s="15">
        <f t="shared" si="94"/>
        <v>795.29399999999998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5">
        <v>0</v>
      </c>
      <c r="T580" s="15">
        <v>0</v>
      </c>
      <c r="U580" s="15">
        <v>0</v>
      </c>
      <c r="V580" s="15">
        <v>0</v>
      </c>
      <c r="W580" s="15">
        <v>0</v>
      </c>
      <c r="X580" s="15">
        <v>0</v>
      </c>
      <c r="Y580" s="15">
        <v>0</v>
      </c>
      <c r="Z580" s="15">
        <v>0</v>
      </c>
      <c r="AA580" s="15">
        <v>0</v>
      </c>
      <c r="AB580" s="15">
        <v>0</v>
      </c>
      <c r="AC580" s="15">
        <f t="shared" si="95"/>
        <v>53.02</v>
      </c>
      <c r="AD580" s="15">
        <f t="shared" si="96"/>
        <v>159.06</v>
      </c>
      <c r="AE580" s="15">
        <f t="shared" si="96"/>
        <v>159.06</v>
      </c>
      <c r="AF580" s="15">
        <v>0</v>
      </c>
      <c r="AG580" s="15">
        <v>159.06</v>
      </c>
      <c r="AH580" s="15">
        <v>0</v>
      </c>
      <c r="AI580" s="15">
        <v>159.06</v>
      </c>
      <c r="AJ580" s="15">
        <v>106.03</v>
      </c>
      <c r="AK580" s="15">
        <v>0</v>
      </c>
      <c r="AL580" s="15"/>
      <c r="AM580" s="15">
        <f t="shared" si="90"/>
        <v>795.29</v>
      </c>
      <c r="AN580" s="15">
        <f t="shared" si="89"/>
        <v>88.37</v>
      </c>
      <c r="AO580" s="57" t="s">
        <v>1623</v>
      </c>
      <c r="AP580" s="59" t="s">
        <v>319</v>
      </c>
      <c r="AR580" s="61">
        <f t="shared" si="82"/>
        <v>4.0000000000190994E-3</v>
      </c>
    </row>
    <row r="581" spans="1:44" s="60" customFormat="1" ht="50.1" customHeight="1">
      <c r="A581" s="137" t="s">
        <v>964</v>
      </c>
      <c r="B581" s="14" t="s">
        <v>1114</v>
      </c>
      <c r="C581" s="152" t="s">
        <v>1115</v>
      </c>
      <c r="D581" s="14" t="s">
        <v>943</v>
      </c>
      <c r="E581" s="14">
        <v>508948</v>
      </c>
      <c r="F581" s="14" t="s">
        <v>944</v>
      </c>
      <c r="G581" s="14" t="s">
        <v>1244</v>
      </c>
      <c r="H581" s="56" t="s">
        <v>10</v>
      </c>
      <c r="I581" s="138">
        <v>41509</v>
      </c>
      <c r="J581" s="15">
        <v>883.66</v>
      </c>
      <c r="K581" s="15">
        <f t="shared" si="93"/>
        <v>88.366</v>
      </c>
      <c r="L581" s="15">
        <f t="shared" si="94"/>
        <v>795.29399999999998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5">
        <v>0</v>
      </c>
      <c r="T581" s="15">
        <v>0</v>
      </c>
      <c r="U581" s="15">
        <v>0</v>
      </c>
      <c r="V581" s="15">
        <v>0</v>
      </c>
      <c r="W581" s="15">
        <v>0</v>
      </c>
      <c r="X581" s="15">
        <v>0</v>
      </c>
      <c r="Y581" s="15">
        <v>0</v>
      </c>
      <c r="Z581" s="15">
        <v>0</v>
      </c>
      <c r="AA581" s="15">
        <v>0</v>
      </c>
      <c r="AB581" s="15">
        <v>0</v>
      </c>
      <c r="AC581" s="15">
        <f t="shared" si="95"/>
        <v>53.02</v>
      </c>
      <c r="AD581" s="15">
        <f t="shared" si="96"/>
        <v>159.06</v>
      </c>
      <c r="AE581" s="15">
        <f t="shared" si="96"/>
        <v>159.06</v>
      </c>
      <c r="AF581" s="15">
        <v>0</v>
      </c>
      <c r="AG581" s="15">
        <v>159.06</v>
      </c>
      <c r="AH581" s="15">
        <v>0</v>
      </c>
      <c r="AI581" s="15">
        <v>159.06</v>
      </c>
      <c r="AJ581" s="15">
        <v>106.03</v>
      </c>
      <c r="AK581" s="15">
        <v>0</v>
      </c>
      <c r="AL581" s="15"/>
      <c r="AM581" s="15">
        <f t="shared" si="90"/>
        <v>795.29</v>
      </c>
      <c r="AN581" s="15">
        <f t="shared" si="89"/>
        <v>88.37</v>
      </c>
      <c r="AO581" s="57" t="s">
        <v>83</v>
      </c>
      <c r="AP581" s="59" t="s">
        <v>154</v>
      </c>
      <c r="AR581" s="61">
        <f t="shared" si="82"/>
        <v>4.0000000000190994E-3</v>
      </c>
    </row>
    <row r="582" spans="1:44" s="60" customFormat="1" ht="50.1" customHeight="1">
      <c r="A582" s="137" t="s">
        <v>965</v>
      </c>
      <c r="B582" s="14" t="s">
        <v>1114</v>
      </c>
      <c r="C582" s="152" t="s">
        <v>1115</v>
      </c>
      <c r="D582" s="14" t="s">
        <v>943</v>
      </c>
      <c r="E582" s="14">
        <v>508952</v>
      </c>
      <c r="F582" s="56" t="s">
        <v>944</v>
      </c>
      <c r="G582" s="14" t="s">
        <v>1244</v>
      </c>
      <c r="H582" s="14" t="s">
        <v>10</v>
      </c>
      <c r="I582" s="138">
        <v>41509</v>
      </c>
      <c r="J582" s="15">
        <v>883.66</v>
      </c>
      <c r="K582" s="15">
        <f t="shared" si="93"/>
        <v>88.366</v>
      </c>
      <c r="L582" s="15">
        <f t="shared" si="94"/>
        <v>795.29399999999998</v>
      </c>
      <c r="M582" s="15">
        <v>0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15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0</v>
      </c>
      <c r="Y582" s="15">
        <v>0</v>
      </c>
      <c r="Z582" s="15">
        <v>0</v>
      </c>
      <c r="AA582" s="15">
        <v>0</v>
      </c>
      <c r="AB582" s="15">
        <v>0</v>
      </c>
      <c r="AC582" s="15">
        <f t="shared" si="95"/>
        <v>53.02</v>
      </c>
      <c r="AD582" s="15">
        <f t="shared" si="96"/>
        <v>159.06</v>
      </c>
      <c r="AE582" s="15">
        <f t="shared" si="96"/>
        <v>159.06</v>
      </c>
      <c r="AF582" s="15">
        <v>0</v>
      </c>
      <c r="AG582" s="15">
        <v>159.06</v>
      </c>
      <c r="AH582" s="15">
        <v>0</v>
      </c>
      <c r="AI582" s="15">
        <v>159.06</v>
      </c>
      <c r="AJ582" s="15">
        <v>106.03</v>
      </c>
      <c r="AK582" s="15">
        <v>0</v>
      </c>
      <c r="AL582" s="15"/>
      <c r="AM582" s="15">
        <f t="shared" si="90"/>
        <v>795.29</v>
      </c>
      <c r="AN582" s="15">
        <f t="shared" si="89"/>
        <v>88.37</v>
      </c>
      <c r="AO582" s="57" t="s">
        <v>1460</v>
      </c>
      <c r="AP582" s="59" t="s">
        <v>175</v>
      </c>
      <c r="AR582" s="61">
        <f t="shared" si="82"/>
        <v>4.0000000000190994E-3</v>
      </c>
    </row>
    <row r="583" spans="1:44" s="60" customFormat="1" ht="50.1" customHeight="1">
      <c r="A583" s="137" t="s">
        <v>966</v>
      </c>
      <c r="B583" s="14" t="s">
        <v>1114</v>
      </c>
      <c r="C583" s="152" t="s">
        <v>1115</v>
      </c>
      <c r="D583" s="14" t="s">
        <v>943</v>
      </c>
      <c r="E583" s="14">
        <v>508956</v>
      </c>
      <c r="F583" s="56" t="s">
        <v>944</v>
      </c>
      <c r="G583" s="14" t="s">
        <v>1244</v>
      </c>
      <c r="H583" s="14" t="s">
        <v>10</v>
      </c>
      <c r="I583" s="138">
        <v>41509</v>
      </c>
      <c r="J583" s="15">
        <v>883.66</v>
      </c>
      <c r="K583" s="15">
        <f t="shared" si="93"/>
        <v>88.366</v>
      </c>
      <c r="L583" s="15">
        <f t="shared" si="94"/>
        <v>795.29399999999998</v>
      </c>
      <c r="M583" s="15">
        <v>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15">
        <v>0</v>
      </c>
      <c r="AB583" s="15">
        <v>0</v>
      </c>
      <c r="AC583" s="15">
        <f t="shared" si="95"/>
        <v>53.02</v>
      </c>
      <c r="AD583" s="15">
        <f t="shared" si="96"/>
        <v>159.06</v>
      </c>
      <c r="AE583" s="15">
        <f t="shared" si="96"/>
        <v>159.06</v>
      </c>
      <c r="AF583" s="15">
        <v>0</v>
      </c>
      <c r="AG583" s="15">
        <v>159.06</v>
      </c>
      <c r="AH583" s="15">
        <v>0</v>
      </c>
      <c r="AI583" s="15">
        <v>159.06</v>
      </c>
      <c r="AJ583" s="15">
        <v>106.03</v>
      </c>
      <c r="AK583" s="15">
        <v>0</v>
      </c>
      <c r="AL583" s="15"/>
      <c r="AM583" s="15">
        <f t="shared" si="90"/>
        <v>795.29</v>
      </c>
      <c r="AN583" s="15">
        <f t="shared" si="89"/>
        <v>88.37</v>
      </c>
      <c r="AO583" s="57" t="s">
        <v>1826</v>
      </c>
      <c r="AP583" s="59" t="s">
        <v>1279</v>
      </c>
      <c r="AR583" s="61">
        <f t="shared" si="82"/>
        <v>4.0000000000190994E-3</v>
      </c>
    </row>
    <row r="584" spans="1:44" s="60" customFormat="1" ht="50.1" customHeight="1">
      <c r="A584" s="125" t="s">
        <v>1053</v>
      </c>
      <c r="B584" s="14" t="s">
        <v>669</v>
      </c>
      <c r="C584" s="152" t="s">
        <v>1668</v>
      </c>
      <c r="D584" s="14" t="s">
        <v>96</v>
      </c>
      <c r="E584" s="14" t="s">
        <v>1055</v>
      </c>
      <c r="F584" s="56" t="s">
        <v>1006</v>
      </c>
      <c r="G584" s="14" t="s">
        <v>1244</v>
      </c>
      <c r="H584" s="14" t="s">
        <v>33</v>
      </c>
      <c r="I584" s="138">
        <v>41509</v>
      </c>
      <c r="J584" s="15">
        <v>748.06</v>
      </c>
      <c r="K584" s="15">
        <f t="shared" si="93"/>
        <v>74.805999999999997</v>
      </c>
      <c r="L584" s="15">
        <f t="shared" si="94"/>
        <v>673.25399999999991</v>
      </c>
      <c r="M584" s="15">
        <v>0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5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0</v>
      </c>
      <c r="Y584" s="15">
        <v>0</v>
      </c>
      <c r="Z584" s="15">
        <v>0</v>
      </c>
      <c r="AA584" s="15">
        <v>0</v>
      </c>
      <c r="AB584" s="15">
        <v>0</v>
      </c>
      <c r="AC584" s="15">
        <f>86.06+5.16</f>
        <v>91.22</v>
      </c>
      <c r="AD584" s="15">
        <f>119.16+15.49</f>
        <v>134.65</v>
      </c>
      <c r="AE584" s="15">
        <f>119.16+15.49</f>
        <v>134.65</v>
      </c>
      <c r="AF584" s="15">
        <v>0</v>
      </c>
      <c r="AG584" s="15">
        <v>134.65</v>
      </c>
      <c r="AH584" s="15">
        <v>0</v>
      </c>
      <c r="AI584" s="15">
        <v>134.65</v>
      </c>
      <c r="AJ584" s="15">
        <v>43.43</v>
      </c>
      <c r="AK584" s="15">
        <v>0</v>
      </c>
      <c r="AL584" s="15"/>
      <c r="AM584" s="15">
        <f t="shared" ref="AM584:AM592" si="97">SUM(M584:AK584)</f>
        <v>673.24999999999989</v>
      </c>
      <c r="AN584" s="15">
        <f t="shared" si="89"/>
        <v>74.810000000000059</v>
      </c>
      <c r="AO584" s="57" t="s">
        <v>1113</v>
      </c>
      <c r="AP584" s="59" t="s">
        <v>607</v>
      </c>
      <c r="AR584" s="61">
        <f t="shared" si="82"/>
        <v>4.0000000000190994E-3</v>
      </c>
    </row>
    <row r="585" spans="1:44" s="60" customFormat="1" ht="50.1" customHeight="1">
      <c r="A585" s="137" t="s">
        <v>1054</v>
      </c>
      <c r="B585" s="14" t="s">
        <v>669</v>
      </c>
      <c r="C585" s="152" t="s">
        <v>1668</v>
      </c>
      <c r="D585" s="14" t="s">
        <v>96</v>
      </c>
      <c r="E585" s="14" t="s">
        <v>1056</v>
      </c>
      <c r="F585" s="56" t="s">
        <v>1006</v>
      </c>
      <c r="G585" s="14" t="s">
        <v>1244</v>
      </c>
      <c r="H585" s="14" t="s">
        <v>33</v>
      </c>
      <c r="I585" s="138">
        <v>41509</v>
      </c>
      <c r="J585" s="15">
        <v>748.06</v>
      </c>
      <c r="K585" s="15">
        <f t="shared" si="93"/>
        <v>74.805999999999997</v>
      </c>
      <c r="L585" s="15">
        <f t="shared" si="94"/>
        <v>673.25399999999991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5">
        <v>0</v>
      </c>
      <c r="AA585" s="15">
        <v>0</v>
      </c>
      <c r="AB585" s="15">
        <v>0</v>
      </c>
      <c r="AC585" s="15">
        <f>86.06+5.16</f>
        <v>91.22</v>
      </c>
      <c r="AD585" s="15">
        <f>119.16+15.49</f>
        <v>134.65</v>
      </c>
      <c r="AE585" s="15">
        <f>119.16+15.49</f>
        <v>134.65</v>
      </c>
      <c r="AF585" s="15">
        <v>0</v>
      </c>
      <c r="AG585" s="15">
        <v>134.65</v>
      </c>
      <c r="AH585" s="15">
        <v>0</v>
      </c>
      <c r="AI585" s="15">
        <v>134.65</v>
      </c>
      <c r="AJ585" s="15">
        <v>43.43</v>
      </c>
      <c r="AK585" s="15">
        <v>0</v>
      </c>
      <c r="AL585" s="15"/>
      <c r="AM585" s="15">
        <f t="shared" si="97"/>
        <v>673.24999999999989</v>
      </c>
      <c r="AN585" s="15">
        <f t="shared" si="89"/>
        <v>74.810000000000059</v>
      </c>
      <c r="AO585" s="57" t="s">
        <v>1300</v>
      </c>
      <c r="AP585" s="59" t="s">
        <v>129</v>
      </c>
      <c r="AR585" s="61">
        <f t="shared" si="82"/>
        <v>4.0000000000190994E-3</v>
      </c>
    </row>
    <row r="586" spans="1:44" s="60" customFormat="1" ht="50.1" customHeight="1">
      <c r="A586" s="125" t="s">
        <v>1066</v>
      </c>
      <c r="B586" s="14" t="s">
        <v>387</v>
      </c>
      <c r="C586" s="56" t="s">
        <v>1007</v>
      </c>
      <c r="D586" s="14" t="s">
        <v>99</v>
      </c>
      <c r="E586" s="14" t="s">
        <v>1067</v>
      </c>
      <c r="F586" s="56" t="s">
        <v>1008</v>
      </c>
      <c r="G586" s="14" t="s">
        <v>1244</v>
      </c>
      <c r="H586" s="14" t="s">
        <v>25</v>
      </c>
      <c r="I586" s="138">
        <v>41486</v>
      </c>
      <c r="J586" s="15">
        <v>15462.05</v>
      </c>
      <c r="K586" s="15">
        <f t="shared" si="93"/>
        <v>1546.2049999999999</v>
      </c>
      <c r="L586" s="15">
        <f t="shared" si="94"/>
        <v>13915.844999999999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15">
        <v>0</v>
      </c>
      <c r="AB586" s="15">
        <v>0</v>
      </c>
      <c r="AC586" s="15">
        <v>1138.79</v>
      </c>
      <c r="AD586" s="15">
        <f>2462.98+320.19</f>
        <v>2783.17</v>
      </c>
      <c r="AE586" s="15">
        <f>2462.98+320.19</f>
        <v>2783.17</v>
      </c>
      <c r="AF586" s="15">
        <v>0</v>
      </c>
      <c r="AG586" s="15">
        <f>2462.98+320.19</f>
        <v>2783.17</v>
      </c>
      <c r="AH586" s="15">
        <v>0</v>
      </c>
      <c r="AI586" s="15">
        <v>2783.17</v>
      </c>
      <c r="AJ586" s="15">
        <v>1644.37</v>
      </c>
      <c r="AK586" s="15">
        <v>0</v>
      </c>
      <c r="AL586" s="15"/>
      <c r="AM586" s="15">
        <f t="shared" si="97"/>
        <v>13915.84</v>
      </c>
      <c r="AN586" s="15">
        <f t="shared" si="89"/>
        <v>1546.2099999999991</v>
      </c>
      <c r="AO586" s="57" t="s">
        <v>119</v>
      </c>
      <c r="AP586" s="59" t="s">
        <v>1581</v>
      </c>
      <c r="AR586" s="61">
        <f t="shared" si="82"/>
        <v>4.9999999991996447E-3</v>
      </c>
    </row>
    <row r="587" spans="1:44" s="60" customFormat="1" ht="50.1" customHeight="1">
      <c r="A587" s="125" t="s">
        <v>1117</v>
      </c>
      <c r="B587" s="14" t="s">
        <v>398</v>
      </c>
      <c r="C587" s="14" t="s">
        <v>1118</v>
      </c>
      <c r="D587" s="14" t="s">
        <v>96</v>
      </c>
      <c r="E587" s="14" t="s">
        <v>1119</v>
      </c>
      <c r="F587" s="136">
        <v>2920</v>
      </c>
      <c r="G587" s="14" t="s">
        <v>1244</v>
      </c>
      <c r="H587" s="56" t="s">
        <v>10</v>
      </c>
      <c r="I587" s="138">
        <v>41676</v>
      </c>
      <c r="J587" s="15">
        <v>1584.92</v>
      </c>
      <c r="K587" s="15">
        <f t="shared" si="93"/>
        <v>158.49200000000002</v>
      </c>
      <c r="L587" s="15">
        <f t="shared" si="94"/>
        <v>1426.4280000000001</v>
      </c>
      <c r="M587" s="15">
        <v>0</v>
      </c>
      <c r="N587" s="15">
        <v>0</v>
      </c>
      <c r="O587" s="15">
        <v>0</v>
      </c>
      <c r="P587" s="15">
        <v>0</v>
      </c>
      <c r="Q587" s="15">
        <v>0</v>
      </c>
      <c r="R587" s="15">
        <v>0</v>
      </c>
      <c r="S587" s="15">
        <v>0</v>
      </c>
      <c r="T587" s="15">
        <v>0</v>
      </c>
      <c r="U587" s="15">
        <v>0</v>
      </c>
      <c r="V587" s="15">
        <v>0</v>
      </c>
      <c r="W587" s="15">
        <v>0</v>
      </c>
      <c r="X587" s="15">
        <v>0</v>
      </c>
      <c r="Y587" s="15">
        <v>0</v>
      </c>
      <c r="Z587" s="15">
        <v>0</v>
      </c>
      <c r="AA587" s="15">
        <v>0</v>
      </c>
      <c r="AB587" s="15">
        <f>0</f>
        <v>0</v>
      </c>
      <c r="AC587" s="15">
        <v>0</v>
      </c>
      <c r="AD587" s="15">
        <v>261.52</v>
      </c>
      <c r="AE587" s="15">
        <v>285.27999999999997</v>
      </c>
      <c r="AF587" s="15">
        <v>0</v>
      </c>
      <c r="AG587" s="15">
        <f>252.46+32.82</f>
        <v>285.28000000000003</v>
      </c>
      <c r="AH587" s="15">
        <v>0</v>
      </c>
      <c r="AI587" s="15">
        <v>285.27999999999997</v>
      </c>
      <c r="AJ587" s="15">
        <v>285.27999999999997</v>
      </c>
      <c r="AK587" s="15">
        <v>23.79</v>
      </c>
      <c r="AL587" s="15"/>
      <c r="AM587" s="15">
        <f t="shared" si="97"/>
        <v>1426.4299999999998</v>
      </c>
      <c r="AN587" s="15">
        <f t="shared" si="89"/>
        <v>158.49000000000024</v>
      </c>
      <c r="AO587" s="57" t="s">
        <v>119</v>
      </c>
      <c r="AP587" s="59" t="s">
        <v>1365</v>
      </c>
      <c r="AR587" s="61">
        <f t="shared" si="82"/>
        <v>-1.9999999997253326E-3</v>
      </c>
    </row>
    <row r="588" spans="1:44" s="60" customFormat="1" ht="50.1" customHeight="1">
      <c r="A588" s="137" t="s">
        <v>1120</v>
      </c>
      <c r="B588" s="14" t="s">
        <v>398</v>
      </c>
      <c r="C588" s="14" t="s">
        <v>1118</v>
      </c>
      <c r="D588" s="14" t="s">
        <v>96</v>
      </c>
      <c r="E588" s="14" t="s">
        <v>1121</v>
      </c>
      <c r="F588" s="136">
        <v>2920</v>
      </c>
      <c r="G588" s="14" t="s">
        <v>1244</v>
      </c>
      <c r="H588" s="56" t="s">
        <v>10</v>
      </c>
      <c r="I588" s="138">
        <v>41676</v>
      </c>
      <c r="J588" s="15">
        <v>1584.92</v>
      </c>
      <c r="K588" s="15">
        <f t="shared" ref="K588:K590" si="98">J588*10%</f>
        <v>158.49200000000002</v>
      </c>
      <c r="L588" s="15">
        <f t="shared" ref="L588:L590" si="99">J588-K588</f>
        <v>1426.4280000000001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0</v>
      </c>
      <c r="Z588" s="15">
        <v>0</v>
      </c>
      <c r="AA588" s="15">
        <v>0</v>
      </c>
      <c r="AB588" s="15">
        <f>0</f>
        <v>0</v>
      </c>
      <c r="AC588" s="15">
        <v>0</v>
      </c>
      <c r="AD588" s="15">
        <v>261.52</v>
      </c>
      <c r="AE588" s="15">
        <v>285.27999999999997</v>
      </c>
      <c r="AF588" s="15">
        <v>0</v>
      </c>
      <c r="AG588" s="15">
        <f>252.46+32.82</f>
        <v>285.28000000000003</v>
      </c>
      <c r="AH588" s="15">
        <v>0</v>
      </c>
      <c r="AI588" s="15">
        <v>285.27999999999997</v>
      </c>
      <c r="AJ588" s="15">
        <v>285.27999999999997</v>
      </c>
      <c r="AK588" s="15">
        <v>23.79</v>
      </c>
      <c r="AL588" s="15"/>
      <c r="AM588" s="15">
        <f t="shared" si="97"/>
        <v>1426.4299999999998</v>
      </c>
      <c r="AN588" s="15">
        <f t="shared" si="89"/>
        <v>158.49000000000024</v>
      </c>
      <c r="AO588" s="57" t="s">
        <v>119</v>
      </c>
      <c r="AP588" s="59" t="s">
        <v>1365</v>
      </c>
      <c r="AR588" s="61">
        <f t="shared" ref="AR588:AR654" si="100">L588-AM588</f>
        <v>-1.9999999997253326E-3</v>
      </c>
    </row>
    <row r="589" spans="1:44" s="60" customFormat="1" ht="50.1" customHeight="1">
      <c r="A589" s="137" t="s">
        <v>1122</v>
      </c>
      <c r="B589" s="14" t="s">
        <v>1123</v>
      </c>
      <c r="C589" s="14" t="s">
        <v>1118</v>
      </c>
      <c r="D589" s="14" t="s">
        <v>96</v>
      </c>
      <c r="E589" s="14" t="s">
        <v>1124</v>
      </c>
      <c r="F589" s="136">
        <v>2920</v>
      </c>
      <c r="G589" s="14" t="s">
        <v>1244</v>
      </c>
      <c r="H589" s="56" t="s">
        <v>10</v>
      </c>
      <c r="I589" s="138">
        <v>41676</v>
      </c>
      <c r="J589" s="15">
        <v>2615.42</v>
      </c>
      <c r="K589" s="15">
        <f t="shared" si="98"/>
        <v>261.54200000000003</v>
      </c>
      <c r="L589" s="15">
        <f t="shared" si="99"/>
        <v>2353.8780000000002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0</v>
      </c>
      <c r="S589" s="15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5">
        <v>0</v>
      </c>
      <c r="AA589" s="15">
        <v>0</v>
      </c>
      <c r="AB589" s="15">
        <v>0</v>
      </c>
      <c r="AC589" s="15">
        <v>0</v>
      </c>
      <c r="AD589" s="15">
        <v>431.55</v>
      </c>
      <c r="AE589" s="15">
        <v>470.78</v>
      </c>
      <c r="AF589" s="15">
        <v>0</v>
      </c>
      <c r="AG589" s="15">
        <f>416.62+54.16</f>
        <v>470.78</v>
      </c>
      <c r="AH589" s="15">
        <v>0</v>
      </c>
      <c r="AI589" s="15">
        <v>470.78</v>
      </c>
      <c r="AJ589" s="15">
        <v>470.78</v>
      </c>
      <c r="AK589" s="15">
        <v>39.21</v>
      </c>
      <c r="AL589" s="15"/>
      <c r="AM589" s="15">
        <f t="shared" si="97"/>
        <v>2353.88</v>
      </c>
      <c r="AN589" s="15">
        <f t="shared" si="89"/>
        <v>261.53999999999996</v>
      </c>
      <c r="AO589" s="57" t="s">
        <v>1333</v>
      </c>
      <c r="AP589" s="59" t="s">
        <v>1362</v>
      </c>
      <c r="AR589" s="61">
        <f t="shared" si="100"/>
        <v>-1.9999999999527063E-3</v>
      </c>
    </row>
    <row r="590" spans="1:44" s="5" customFormat="1" ht="50.1" customHeight="1">
      <c r="A590" s="137" t="s">
        <v>1125</v>
      </c>
      <c r="B590" s="14" t="s">
        <v>1123</v>
      </c>
      <c r="C590" s="14" t="s">
        <v>1118</v>
      </c>
      <c r="D590" s="14" t="s">
        <v>96</v>
      </c>
      <c r="E590" s="14" t="s">
        <v>1126</v>
      </c>
      <c r="F590" s="136">
        <v>2920</v>
      </c>
      <c r="G590" s="14" t="s">
        <v>1244</v>
      </c>
      <c r="H590" s="56" t="s">
        <v>10</v>
      </c>
      <c r="I590" s="138">
        <v>41676</v>
      </c>
      <c r="J590" s="15">
        <v>2615.42</v>
      </c>
      <c r="K590" s="15">
        <f t="shared" si="98"/>
        <v>261.54200000000003</v>
      </c>
      <c r="L590" s="15">
        <f t="shared" si="99"/>
        <v>2353.8780000000002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0</v>
      </c>
      <c r="S590" s="15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0</v>
      </c>
      <c r="Y590" s="15">
        <v>0</v>
      </c>
      <c r="Z590" s="15">
        <v>0</v>
      </c>
      <c r="AA590" s="15">
        <v>0</v>
      </c>
      <c r="AB590" s="15">
        <v>0</v>
      </c>
      <c r="AC590" s="15">
        <v>0</v>
      </c>
      <c r="AD590" s="15">
        <v>431.55</v>
      </c>
      <c r="AE590" s="15">
        <v>470.78</v>
      </c>
      <c r="AF590" s="15">
        <v>0</v>
      </c>
      <c r="AG590" s="15">
        <f>416.62+54.16</f>
        <v>470.78</v>
      </c>
      <c r="AH590" s="15">
        <v>0</v>
      </c>
      <c r="AI590" s="15">
        <v>470.78</v>
      </c>
      <c r="AJ590" s="15">
        <v>470.78</v>
      </c>
      <c r="AK590" s="15">
        <v>39.21</v>
      </c>
      <c r="AL590" s="15"/>
      <c r="AM590" s="15">
        <f t="shared" si="97"/>
        <v>2353.88</v>
      </c>
      <c r="AN590" s="15">
        <f t="shared" si="89"/>
        <v>261.53999999999996</v>
      </c>
      <c r="AO590" s="14" t="s">
        <v>1333</v>
      </c>
      <c r="AP590" s="53" t="s">
        <v>1362</v>
      </c>
      <c r="AR590" s="44">
        <f t="shared" si="100"/>
        <v>-1.9999999999527063E-3</v>
      </c>
    </row>
    <row r="591" spans="1:44" s="5" customFormat="1" ht="50.1" customHeight="1">
      <c r="A591" s="125" t="s">
        <v>1111</v>
      </c>
      <c r="B591" s="56" t="s">
        <v>1009</v>
      </c>
      <c r="C591" s="56" t="s">
        <v>1010</v>
      </c>
      <c r="D591" s="14" t="s">
        <v>1011</v>
      </c>
      <c r="E591" s="56" t="s">
        <v>1050</v>
      </c>
      <c r="F591" s="14" t="s">
        <v>1012</v>
      </c>
      <c r="G591" s="14" t="s">
        <v>1244</v>
      </c>
      <c r="H591" s="14" t="s">
        <v>25</v>
      </c>
      <c r="I591" s="138">
        <v>41541</v>
      </c>
      <c r="J591" s="15">
        <v>48780.14</v>
      </c>
      <c r="K591" s="15">
        <f t="shared" ref="K591" si="101">+J591*0.1</f>
        <v>4878.0140000000001</v>
      </c>
      <c r="L591" s="15">
        <f t="shared" ref="L591" si="102">+J591-K591</f>
        <v>43902.125999999997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</v>
      </c>
      <c r="T591" s="15">
        <v>0</v>
      </c>
      <c r="U591" s="15">
        <v>0</v>
      </c>
      <c r="V591" s="15">
        <v>0</v>
      </c>
      <c r="W591" s="15">
        <v>0</v>
      </c>
      <c r="X591" s="15">
        <v>0</v>
      </c>
      <c r="Y591" s="15">
        <v>0</v>
      </c>
      <c r="Z591" s="15">
        <v>0</v>
      </c>
      <c r="AA591" s="15">
        <v>0</v>
      </c>
      <c r="AB591" s="15">
        <v>0</v>
      </c>
      <c r="AC591" s="15">
        <f>3237.61+420.89</f>
        <v>3658.5</v>
      </c>
      <c r="AD591" s="15">
        <f>7770.29+1010.14</f>
        <v>8780.43</v>
      </c>
      <c r="AE591" s="15">
        <f>7770.29+1010.14</f>
        <v>8780.43</v>
      </c>
      <c r="AF591" s="15">
        <v>0</v>
      </c>
      <c r="AG591" s="15">
        <v>8780.43</v>
      </c>
      <c r="AH591" s="15">
        <v>0</v>
      </c>
      <c r="AI591" s="15">
        <v>8780.43</v>
      </c>
      <c r="AJ591" s="15">
        <v>5121.91</v>
      </c>
      <c r="AK591" s="15">
        <v>0</v>
      </c>
      <c r="AL591" s="15"/>
      <c r="AM591" s="15">
        <f t="shared" si="97"/>
        <v>43902.130000000005</v>
      </c>
      <c r="AN591" s="15">
        <f t="shared" si="89"/>
        <v>4878.0099999999948</v>
      </c>
      <c r="AO591" s="14" t="s">
        <v>119</v>
      </c>
      <c r="AP591" s="53" t="s">
        <v>1680</v>
      </c>
      <c r="AR591" s="44">
        <f t="shared" si="100"/>
        <v>-4.0000000080908649E-3</v>
      </c>
    </row>
    <row r="592" spans="1:44" s="5" customFormat="1" ht="50.1" customHeight="1">
      <c r="A592" s="137" t="s">
        <v>667</v>
      </c>
      <c r="B592" s="14" t="s">
        <v>665</v>
      </c>
      <c r="C592" s="14" t="s">
        <v>1243</v>
      </c>
      <c r="D592" s="14" t="s">
        <v>162</v>
      </c>
      <c r="E592" s="14">
        <v>48757881</v>
      </c>
      <c r="F592" s="56" t="s">
        <v>666</v>
      </c>
      <c r="G592" s="14" t="s">
        <v>1243</v>
      </c>
      <c r="H592" s="14" t="s">
        <v>10</v>
      </c>
      <c r="I592" s="128">
        <v>40724</v>
      </c>
      <c r="J592" s="15">
        <v>1083.67</v>
      </c>
      <c r="K592" s="15">
        <f t="shared" ref="K592" si="103">+J592*0.1</f>
        <v>108.36700000000002</v>
      </c>
      <c r="L592" s="15">
        <f t="shared" ref="L592" si="104">+J592-K592</f>
        <v>975.30300000000011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U592" s="15">
        <v>0</v>
      </c>
      <c r="V592" s="15">
        <v>0</v>
      </c>
      <c r="W592" s="15">
        <v>0</v>
      </c>
      <c r="X592" s="15">
        <v>0</v>
      </c>
      <c r="Y592" s="15">
        <v>0</v>
      </c>
      <c r="Z592" s="15">
        <v>120.29</v>
      </c>
      <c r="AA592" s="15">
        <v>195.06</v>
      </c>
      <c r="AB592" s="15">
        <v>-11.09</v>
      </c>
      <c r="AC592" s="15">
        <v>195.06</v>
      </c>
      <c r="AD592" s="15">
        <v>195.06</v>
      </c>
      <c r="AE592" s="15">
        <v>183.39</v>
      </c>
      <c r="AF592" s="15">
        <v>0</v>
      </c>
      <c r="AG592" s="15">
        <v>97.53</v>
      </c>
      <c r="AH592" s="15">
        <v>0</v>
      </c>
      <c r="AI592" s="15">
        <v>0</v>
      </c>
      <c r="AJ592" s="15">
        <v>0</v>
      </c>
      <c r="AK592" s="15">
        <v>0</v>
      </c>
      <c r="AL592" s="15"/>
      <c r="AM592" s="15">
        <f t="shared" si="97"/>
        <v>975.30000000000007</v>
      </c>
      <c r="AN592" s="15">
        <f t="shared" si="89"/>
        <v>108.37</v>
      </c>
      <c r="AO592" s="14" t="s">
        <v>1804</v>
      </c>
      <c r="AP592" s="53" t="s">
        <v>1937</v>
      </c>
      <c r="AR592" s="44">
        <f t="shared" si="100"/>
        <v>3.0000000000427463E-3</v>
      </c>
    </row>
    <row r="593" spans="1:44" s="5" customFormat="1" ht="50.1" customHeight="1" thickBot="1">
      <c r="A593" s="139" t="s">
        <v>668</v>
      </c>
      <c r="B593" s="140" t="s">
        <v>669</v>
      </c>
      <c r="C593" s="140" t="s">
        <v>1243</v>
      </c>
      <c r="D593" s="140" t="s">
        <v>96</v>
      </c>
      <c r="E593" s="140" t="s">
        <v>670</v>
      </c>
      <c r="F593" s="141" t="s">
        <v>369</v>
      </c>
      <c r="G593" s="140" t="s">
        <v>1243</v>
      </c>
      <c r="H593" s="140" t="s">
        <v>32</v>
      </c>
      <c r="I593" s="142">
        <v>40502</v>
      </c>
      <c r="J593" s="143">
        <v>749.19</v>
      </c>
      <c r="K593" s="143">
        <f t="shared" ref="K593" si="105">+J593*0.1</f>
        <v>74.919000000000011</v>
      </c>
      <c r="L593" s="143">
        <f t="shared" ref="L593" si="106">+J593-K593</f>
        <v>674.27100000000007</v>
      </c>
      <c r="M593" s="143">
        <v>0</v>
      </c>
      <c r="N593" s="143">
        <v>0</v>
      </c>
      <c r="O593" s="143">
        <v>0</v>
      </c>
      <c r="P593" s="143">
        <v>0</v>
      </c>
      <c r="Q593" s="143">
        <v>0</v>
      </c>
      <c r="R593" s="143">
        <v>0</v>
      </c>
      <c r="S593" s="143">
        <v>0</v>
      </c>
      <c r="T593" s="143">
        <v>0</v>
      </c>
      <c r="U593" s="143">
        <v>0</v>
      </c>
      <c r="V593" s="143">
        <v>0</v>
      </c>
      <c r="W593" s="143">
        <v>0</v>
      </c>
      <c r="X593" s="143">
        <v>0</v>
      </c>
      <c r="Y593" s="143">
        <v>0</v>
      </c>
      <c r="Z593" s="143">
        <v>144.59</v>
      </c>
      <c r="AA593" s="143">
        <v>134.85</v>
      </c>
      <c r="AB593" s="143">
        <v>6.75</v>
      </c>
      <c r="AC593" s="143">
        <v>134.85</v>
      </c>
      <c r="AD593" s="143">
        <v>134.85</v>
      </c>
      <c r="AE593" s="143">
        <v>118.38</v>
      </c>
      <c r="AF593" s="143">
        <v>0</v>
      </c>
      <c r="AG593" s="143">
        <v>0</v>
      </c>
      <c r="AH593" s="143">
        <v>0</v>
      </c>
      <c r="AI593" s="143">
        <v>0</v>
      </c>
      <c r="AJ593" s="143">
        <v>0</v>
      </c>
      <c r="AK593" s="143">
        <v>0</v>
      </c>
      <c r="AL593" s="143"/>
      <c r="AM593" s="143">
        <f t="shared" ref="AM593" si="107">SUM(M593:AK593)</f>
        <v>674.27</v>
      </c>
      <c r="AN593" s="143">
        <f t="shared" ref="AN593" si="108">J593-AM593</f>
        <v>74.920000000000073</v>
      </c>
      <c r="AO593" s="140" t="s">
        <v>1751</v>
      </c>
      <c r="AP593" s="144" t="s">
        <v>1594</v>
      </c>
      <c r="AR593" s="44">
        <f t="shared" ref="AR593" si="109">L593-AM593</f>
        <v>1.00000000009004E-3</v>
      </c>
    </row>
    <row r="594" spans="1:44" s="7" customFormat="1" ht="49.5" customHeight="1" thickBot="1">
      <c r="A594" s="172" t="s">
        <v>420</v>
      </c>
      <c r="B594" s="173"/>
      <c r="C594" s="173"/>
      <c r="D594" s="173"/>
      <c r="E594" s="173"/>
      <c r="F594" s="173"/>
      <c r="G594" s="173"/>
      <c r="H594" s="173"/>
      <c r="I594" s="32"/>
      <c r="J594" s="33">
        <f t="shared" ref="J594:AN594" si="110">SUM(J38:J593)</f>
        <v>1441454.1700000006</v>
      </c>
      <c r="K594" s="33">
        <f t="shared" si="110"/>
        <v>144145.41700000007</v>
      </c>
      <c r="L594" s="33">
        <f t="shared" si="110"/>
        <v>1297308.7530000026</v>
      </c>
      <c r="M594" s="33">
        <f t="shared" si="110"/>
        <v>0</v>
      </c>
      <c r="N594" s="33">
        <f t="shared" si="110"/>
        <v>0</v>
      </c>
      <c r="O594" s="33">
        <f t="shared" si="110"/>
        <v>0</v>
      </c>
      <c r="P594" s="33">
        <f t="shared" si="110"/>
        <v>0</v>
      </c>
      <c r="Q594" s="33">
        <f t="shared" si="110"/>
        <v>900.42000000000007</v>
      </c>
      <c r="R594" s="33">
        <f t="shared" si="110"/>
        <v>4868.3999999999996</v>
      </c>
      <c r="S594" s="33">
        <f t="shared" si="110"/>
        <v>3274.81</v>
      </c>
      <c r="T594" s="33">
        <f t="shared" si="110"/>
        <v>3614.96</v>
      </c>
      <c r="U594" s="33">
        <f t="shared" si="110"/>
        <v>2678.7299999999996</v>
      </c>
      <c r="V594" s="33">
        <f t="shared" si="110"/>
        <v>2572.14</v>
      </c>
      <c r="W594" s="33">
        <f t="shared" si="110"/>
        <v>8743.82</v>
      </c>
      <c r="X594" s="33">
        <f t="shared" si="110"/>
        <v>19630.63</v>
      </c>
      <c r="Y594" s="33">
        <f t="shared" si="110"/>
        <v>21175.569999999985</v>
      </c>
      <c r="Z594" s="33">
        <f t="shared" si="110"/>
        <v>37600.049999999981</v>
      </c>
      <c r="AA594" s="33">
        <f t="shared" si="110"/>
        <v>88502.722999999896</v>
      </c>
      <c r="AB594" s="33">
        <f t="shared" si="110"/>
        <v>-308.28999999999996</v>
      </c>
      <c r="AC594" s="33">
        <f t="shared" si="110"/>
        <v>53822.839999999887</v>
      </c>
      <c r="AD594" s="33">
        <f t="shared" si="110"/>
        <v>85189.079999999958</v>
      </c>
      <c r="AE594" s="33">
        <f t="shared" si="110"/>
        <v>206374.43999999986</v>
      </c>
      <c r="AF594" s="33">
        <f t="shared" si="110"/>
        <v>9609.630000000001</v>
      </c>
      <c r="AG594" s="33">
        <f t="shared" si="110"/>
        <v>136293.06000000017</v>
      </c>
      <c r="AH594" s="33">
        <f t="shared" si="110"/>
        <v>-849.68999999999994</v>
      </c>
      <c r="AI594" s="33">
        <f t="shared" si="110"/>
        <v>126386.51000000004</v>
      </c>
      <c r="AJ594" s="33">
        <f t="shared" si="110"/>
        <v>77900.009999999907</v>
      </c>
      <c r="AK594" s="33">
        <f t="shared" si="110"/>
        <v>51282.069999999985</v>
      </c>
      <c r="AL594" s="33">
        <f t="shared" si="110"/>
        <v>72507.639999999839</v>
      </c>
      <c r="AM594" s="33">
        <f t="shared" si="110"/>
        <v>1011769.553000004</v>
      </c>
      <c r="AN594" s="33">
        <f t="shared" si="110"/>
        <v>429684.61699999997</v>
      </c>
      <c r="AO594" s="17"/>
      <c r="AP594" s="18"/>
      <c r="AR594" s="44"/>
    </row>
    <row r="595" spans="1:44" s="60" customFormat="1" ht="50.1" customHeight="1">
      <c r="A595" s="74" t="s">
        <v>422</v>
      </c>
      <c r="B595" s="75" t="s">
        <v>423</v>
      </c>
      <c r="C595" s="75" t="s">
        <v>424</v>
      </c>
      <c r="D595" s="75" t="s">
        <v>425</v>
      </c>
      <c r="E595" s="75" t="s">
        <v>426</v>
      </c>
      <c r="F595" s="75" t="s">
        <v>427</v>
      </c>
      <c r="G595" s="75" t="s">
        <v>1103</v>
      </c>
      <c r="H595" s="75" t="s">
        <v>33</v>
      </c>
      <c r="I595" s="107">
        <v>37895</v>
      </c>
      <c r="J595" s="94">
        <v>1582</v>
      </c>
      <c r="K595" s="78">
        <f t="shared" ref="K595:K625" si="111">+J595*0.1</f>
        <v>158.20000000000002</v>
      </c>
      <c r="L595" s="78">
        <f t="shared" ref="L595:L625" si="112">+J595-K595</f>
        <v>1423.8</v>
      </c>
      <c r="M595" s="94">
        <v>0</v>
      </c>
      <c r="N595" s="94">
        <v>0</v>
      </c>
      <c r="O595" s="94">
        <v>42.71</v>
      </c>
      <c r="P595" s="94">
        <v>284.76</v>
      </c>
      <c r="Q595" s="94">
        <v>284.76</v>
      </c>
      <c r="R595" s="94">
        <v>284.76</v>
      </c>
      <c r="S595" s="94">
        <v>284.76</v>
      </c>
      <c r="T595" s="94">
        <v>242.05</v>
      </c>
      <c r="U595" s="94">
        <v>0</v>
      </c>
      <c r="V595" s="94">
        <v>0</v>
      </c>
      <c r="W595" s="94">
        <v>0</v>
      </c>
      <c r="X595" s="94">
        <v>0</v>
      </c>
      <c r="Y595" s="94">
        <v>0</v>
      </c>
      <c r="Z595" s="94">
        <v>0</v>
      </c>
      <c r="AA595" s="94">
        <v>0</v>
      </c>
      <c r="AB595" s="78">
        <v>0</v>
      </c>
      <c r="AC595" s="94">
        <v>0</v>
      </c>
      <c r="AD595" s="94">
        <v>0</v>
      </c>
      <c r="AE595" s="94">
        <v>0</v>
      </c>
      <c r="AF595" s="94">
        <v>0</v>
      </c>
      <c r="AG595" s="94">
        <v>0</v>
      </c>
      <c r="AH595" s="94">
        <v>0</v>
      </c>
      <c r="AI595" s="94">
        <v>0</v>
      </c>
      <c r="AJ595" s="94">
        <v>0</v>
      </c>
      <c r="AK595" s="94">
        <v>0</v>
      </c>
      <c r="AL595" s="94"/>
      <c r="AM595" s="78">
        <f t="shared" ref="AM595:AM625" si="113">SUM(M595:AK595)</f>
        <v>1423.8</v>
      </c>
      <c r="AN595" s="94">
        <f t="shared" ref="AN595:AN626" si="114">J595-AM595</f>
        <v>158.20000000000005</v>
      </c>
      <c r="AO595" s="93" t="s">
        <v>1478</v>
      </c>
      <c r="AP595" s="95" t="s">
        <v>1937</v>
      </c>
      <c r="AR595" s="61">
        <f t="shared" si="100"/>
        <v>0</v>
      </c>
    </row>
    <row r="596" spans="1:44" s="60" customFormat="1" ht="50.1" customHeight="1">
      <c r="A596" s="65" t="s">
        <v>428</v>
      </c>
      <c r="B596" s="66" t="s">
        <v>429</v>
      </c>
      <c r="C596" s="66" t="s">
        <v>14</v>
      </c>
      <c r="D596" s="66" t="s">
        <v>421</v>
      </c>
      <c r="E596" s="66" t="s">
        <v>430</v>
      </c>
      <c r="F596" s="66" t="s">
        <v>392</v>
      </c>
      <c r="G596" s="66" t="s">
        <v>1103</v>
      </c>
      <c r="H596" s="66" t="s">
        <v>18</v>
      </c>
      <c r="I596" s="67">
        <v>37438</v>
      </c>
      <c r="J596" s="58">
        <v>1145</v>
      </c>
      <c r="K596" s="58">
        <f t="shared" si="111"/>
        <v>114.5</v>
      </c>
      <c r="L596" s="58">
        <f>+J596-K596</f>
        <v>1030.5</v>
      </c>
      <c r="M596" s="68">
        <v>0</v>
      </c>
      <c r="N596" s="68">
        <v>0</v>
      </c>
      <c r="O596" s="68">
        <v>0</v>
      </c>
      <c r="P596" s="68">
        <v>0</v>
      </c>
      <c r="Q596" s="68">
        <v>103.05</v>
      </c>
      <c r="R596" s="68">
        <v>532.42999999999995</v>
      </c>
      <c r="S596" s="68">
        <v>206.1</v>
      </c>
      <c r="T596" s="68">
        <v>188.91528600000001</v>
      </c>
      <c r="U596" s="68">
        <v>0</v>
      </c>
      <c r="V596" s="68">
        <v>0</v>
      </c>
      <c r="W596" s="68">
        <v>0</v>
      </c>
      <c r="X596" s="68">
        <v>0</v>
      </c>
      <c r="Y596" s="68">
        <v>0</v>
      </c>
      <c r="Z596" s="68">
        <v>0</v>
      </c>
      <c r="AA596" s="68">
        <v>0</v>
      </c>
      <c r="AB596" s="58">
        <v>0</v>
      </c>
      <c r="AC596" s="68">
        <v>0</v>
      </c>
      <c r="AD596" s="68">
        <v>0</v>
      </c>
      <c r="AE596" s="68">
        <v>0</v>
      </c>
      <c r="AF596" s="68">
        <v>0</v>
      </c>
      <c r="AG596" s="68">
        <v>0</v>
      </c>
      <c r="AH596" s="68">
        <v>0</v>
      </c>
      <c r="AI596" s="68">
        <v>0</v>
      </c>
      <c r="AJ596" s="68">
        <v>0</v>
      </c>
      <c r="AK596" s="68">
        <v>0</v>
      </c>
      <c r="AL596" s="68"/>
      <c r="AM596" s="58">
        <f t="shared" si="113"/>
        <v>1030.4952859999999</v>
      </c>
      <c r="AN596" s="68">
        <f t="shared" si="114"/>
        <v>114.50471400000015</v>
      </c>
      <c r="AO596" s="57" t="s">
        <v>119</v>
      </c>
      <c r="AP596" s="59" t="s">
        <v>155</v>
      </c>
      <c r="AR596" s="61">
        <f t="shared" si="100"/>
        <v>4.7140000001490989E-3</v>
      </c>
    </row>
    <row r="597" spans="1:44" s="60" customFormat="1" ht="50.1" customHeight="1">
      <c r="A597" s="65" t="s">
        <v>431</v>
      </c>
      <c r="B597" s="66" t="s">
        <v>429</v>
      </c>
      <c r="C597" s="66" t="s">
        <v>14</v>
      </c>
      <c r="D597" s="66" t="s">
        <v>421</v>
      </c>
      <c r="E597" s="66" t="s">
        <v>430</v>
      </c>
      <c r="F597" s="66" t="s">
        <v>406</v>
      </c>
      <c r="G597" s="66" t="s">
        <v>1103</v>
      </c>
      <c r="H597" s="66" t="s">
        <v>18</v>
      </c>
      <c r="I597" s="67">
        <v>37438</v>
      </c>
      <c r="J597" s="58">
        <v>1145</v>
      </c>
      <c r="K597" s="58">
        <f t="shared" si="111"/>
        <v>114.5</v>
      </c>
      <c r="L597" s="58">
        <f>+J597-K597</f>
        <v>1030.5</v>
      </c>
      <c r="M597" s="68">
        <v>0</v>
      </c>
      <c r="N597" s="68">
        <v>0</v>
      </c>
      <c r="O597" s="68">
        <v>0</v>
      </c>
      <c r="P597" s="68">
        <v>0</v>
      </c>
      <c r="Q597" s="68">
        <v>103.05</v>
      </c>
      <c r="R597" s="68">
        <v>532.42999999999995</v>
      </c>
      <c r="S597" s="68">
        <v>206.1</v>
      </c>
      <c r="T597" s="68">
        <v>188.91528600000001</v>
      </c>
      <c r="U597" s="68">
        <v>0</v>
      </c>
      <c r="V597" s="68">
        <v>0</v>
      </c>
      <c r="W597" s="68">
        <v>0</v>
      </c>
      <c r="X597" s="68">
        <v>0</v>
      </c>
      <c r="Y597" s="68">
        <v>0</v>
      </c>
      <c r="Z597" s="68">
        <v>0</v>
      </c>
      <c r="AA597" s="68">
        <v>0</v>
      </c>
      <c r="AB597" s="58">
        <v>0</v>
      </c>
      <c r="AC597" s="68">
        <v>0</v>
      </c>
      <c r="AD597" s="68">
        <v>0</v>
      </c>
      <c r="AE597" s="68">
        <v>0</v>
      </c>
      <c r="AF597" s="68">
        <v>0</v>
      </c>
      <c r="AG597" s="68">
        <v>0</v>
      </c>
      <c r="AH597" s="68">
        <v>0</v>
      </c>
      <c r="AI597" s="68">
        <v>0</v>
      </c>
      <c r="AJ597" s="68">
        <v>0</v>
      </c>
      <c r="AK597" s="68">
        <v>0</v>
      </c>
      <c r="AL597" s="68"/>
      <c r="AM597" s="58">
        <f t="shared" si="113"/>
        <v>1030.4952859999999</v>
      </c>
      <c r="AN597" s="68">
        <f t="shared" si="114"/>
        <v>114.50471400000015</v>
      </c>
      <c r="AO597" s="57" t="s">
        <v>119</v>
      </c>
      <c r="AP597" s="59" t="s">
        <v>155</v>
      </c>
      <c r="AR597" s="61">
        <f t="shared" si="100"/>
        <v>4.7140000001490989E-3</v>
      </c>
    </row>
    <row r="598" spans="1:44" s="60" customFormat="1" ht="50.1" customHeight="1">
      <c r="A598" s="65" t="s">
        <v>435</v>
      </c>
      <c r="B598" s="66" t="s">
        <v>432</v>
      </c>
      <c r="C598" s="66" t="s">
        <v>14</v>
      </c>
      <c r="D598" s="66" t="s">
        <v>433</v>
      </c>
      <c r="E598" s="66" t="s">
        <v>436</v>
      </c>
      <c r="F598" s="66" t="s">
        <v>434</v>
      </c>
      <c r="G598" s="66" t="s">
        <v>1103</v>
      </c>
      <c r="H598" s="66" t="s">
        <v>18</v>
      </c>
      <c r="I598" s="67">
        <v>37438</v>
      </c>
      <c r="J598" s="58">
        <v>1415</v>
      </c>
      <c r="K598" s="58">
        <f t="shared" si="111"/>
        <v>141.5</v>
      </c>
      <c r="L598" s="58">
        <f>+J598-K598</f>
        <v>1273.5</v>
      </c>
      <c r="M598" s="68">
        <v>0</v>
      </c>
      <c r="N598" s="68">
        <v>0</v>
      </c>
      <c r="O598" s="68">
        <v>0</v>
      </c>
      <c r="P598" s="68">
        <v>0</v>
      </c>
      <c r="Q598" s="68">
        <v>148.57</v>
      </c>
      <c r="R598" s="68">
        <v>254.7</v>
      </c>
      <c r="S598" s="68">
        <v>254.7</v>
      </c>
      <c r="T598" s="68">
        <v>254.7</v>
      </c>
      <c r="U598" s="68">
        <v>254.7</v>
      </c>
      <c r="V598" s="68">
        <v>106.13</v>
      </c>
      <c r="W598" s="68">
        <v>0</v>
      </c>
      <c r="X598" s="68">
        <v>0</v>
      </c>
      <c r="Y598" s="68">
        <v>0</v>
      </c>
      <c r="Z598" s="68">
        <v>0</v>
      </c>
      <c r="AA598" s="68">
        <v>0</v>
      </c>
      <c r="AB598" s="58">
        <v>0</v>
      </c>
      <c r="AC598" s="68">
        <v>0</v>
      </c>
      <c r="AD598" s="68">
        <v>0</v>
      </c>
      <c r="AE598" s="68">
        <v>0</v>
      </c>
      <c r="AF598" s="68">
        <v>0</v>
      </c>
      <c r="AG598" s="68">
        <v>0</v>
      </c>
      <c r="AH598" s="68">
        <v>0</v>
      </c>
      <c r="AI598" s="68">
        <v>0</v>
      </c>
      <c r="AJ598" s="68">
        <v>0</v>
      </c>
      <c r="AK598" s="68">
        <v>0</v>
      </c>
      <c r="AL598" s="68"/>
      <c r="AM598" s="58">
        <f t="shared" si="113"/>
        <v>1273.5</v>
      </c>
      <c r="AN598" s="68">
        <f t="shared" si="114"/>
        <v>141.5</v>
      </c>
      <c r="AO598" s="57" t="s">
        <v>1602</v>
      </c>
      <c r="AP598" s="59" t="s">
        <v>190</v>
      </c>
      <c r="AR598" s="61">
        <f t="shared" si="100"/>
        <v>0</v>
      </c>
    </row>
    <row r="599" spans="1:44" s="60" customFormat="1" ht="50.1" customHeight="1">
      <c r="A599" s="65" t="s">
        <v>437</v>
      </c>
      <c r="B599" s="66" t="s">
        <v>432</v>
      </c>
      <c r="C599" s="66" t="s">
        <v>14</v>
      </c>
      <c r="D599" s="66" t="s">
        <v>433</v>
      </c>
      <c r="E599" s="66" t="s">
        <v>438</v>
      </c>
      <c r="F599" s="66" t="s">
        <v>434</v>
      </c>
      <c r="G599" s="66" t="s">
        <v>1103</v>
      </c>
      <c r="H599" s="66" t="s">
        <v>18</v>
      </c>
      <c r="I599" s="67">
        <v>37438</v>
      </c>
      <c r="J599" s="58">
        <v>1415</v>
      </c>
      <c r="K599" s="58">
        <f t="shared" si="111"/>
        <v>141.5</v>
      </c>
      <c r="L599" s="58">
        <f t="shared" si="112"/>
        <v>1273.5</v>
      </c>
      <c r="M599" s="68">
        <v>0</v>
      </c>
      <c r="N599" s="68">
        <v>0</v>
      </c>
      <c r="O599" s="68">
        <v>0</v>
      </c>
      <c r="P599" s="68">
        <v>0</v>
      </c>
      <c r="Q599" s="68">
        <v>148.57</v>
      </c>
      <c r="R599" s="68">
        <v>254.7</v>
      </c>
      <c r="S599" s="68">
        <v>254.7</v>
      </c>
      <c r="T599" s="68">
        <v>254.7</v>
      </c>
      <c r="U599" s="68">
        <v>254.7</v>
      </c>
      <c r="V599" s="68">
        <v>106.13</v>
      </c>
      <c r="W599" s="68">
        <v>0</v>
      </c>
      <c r="X599" s="68">
        <v>0</v>
      </c>
      <c r="Y599" s="68">
        <v>0</v>
      </c>
      <c r="Z599" s="68">
        <v>0</v>
      </c>
      <c r="AA599" s="68">
        <v>0</v>
      </c>
      <c r="AB599" s="58">
        <v>0</v>
      </c>
      <c r="AC599" s="68">
        <v>0</v>
      </c>
      <c r="AD599" s="68">
        <v>0</v>
      </c>
      <c r="AE599" s="68">
        <v>0</v>
      </c>
      <c r="AF599" s="68">
        <v>0</v>
      </c>
      <c r="AG599" s="68">
        <v>0</v>
      </c>
      <c r="AH599" s="68">
        <v>0</v>
      </c>
      <c r="AI599" s="68">
        <v>0</v>
      </c>
      <c r="AJ599" s="68">
        <v>0</v>
      </c>
      <c r="AK599" s="68">
        <v>0</v>
      </c>
      <c r="AL599" s="68"/>
      <c r="AM599" s="58">
        <f t="shared" si="113"/>
        <v>1273.5</v>
      </c>
      <c r="AN599" s="68">
        <f t="shared" si="114"/>
        <v>141.5</v>
      </c>
      <c r="AO599" s="57" t="s">
        <v>1281</v>
      </c>
      <c r="AP599" s="59" t="s">
        <v>154</v>
      </c>
      <c r="AR599" s="61">
        <f t="shared" si="100"/>
        <v>0</v>
      </c>
    </row>
    <row r="600" spans="1:44" s="60" customFormat="1" ht="50.1" customHeight="1">
      <c r="A600" s="65" t="s">
        <v>1850</v>
      </c>
      <c r="B600" s="66" t="s">
        <v>432</v>
      </c>
      <c r="C600" s="66" t="s">
        <v>14</v>
      </c>
      <c r="D600" s="66" t="s">
        <v>433</v>
      </c>
      <c r="E600" s="66" t="s">
        <v>439</v>
      </c>
      <c r="F600" s="66" t="s">
        <v>434</v>
      </c>
      <c r="G600" s="66" t="s">
        <v>1103</v>
      </c>
      <c r="H600" s="66" t="s">
        <v>18</v>
      </c>
      <c r="I600" s="67">
        <v>37438</v>
      </c>
      <c r="J600" s="58">
        <v>1415</v>
      </c>
      <c r="K600" s="58">
        <f t="shared" si="111"/>
        <v>141.5</v>
      </c>
      <c r="L600" s="58">
        <f t="shared" si="112"/>
        <v>1273.5</v>
      </c>
      <c r="M600" s="68">
        <v>0</v>
      </c>
      <c r="N600" s="68">
        <v>0</v>
      </c>
      <c r="O600" s="68">
        <v>0</v>
      </c>
      <c r="P600" s="68">
        <v>0</v>
      </c>
      <c r="Q600" s="68">
        <v>148.57</v>
      </c>
      <c r="R600" s="68">
        <v>254.7</v>
      </c>
      <c r="S600" s="68">
        <v>254.7</v>
      </c>
      <c r="T600" s="68">
        <v>254.7</v>
      </c>
      <c r="U600" s="68">
        <v>254.7</v>
      </c>
      <c r="V600" s="68">
        <v>106.13</v>
      </c>
      <c r="W600" s="68">
        <v>0</v>
      </c>
      <c r="X600" s="68">
        <v>0</v>
      </c>
      <c r="Y600" s="68">
        <v>0</v>
      </c>
      <c r="Z600" s="68">
        <v>0</v>
      </c>
      <c r="AA600" s="68">
        <v>0</v>
      </c>
      <c r="AB600" s="58">
        <v>0</v>
      </c>
      <c r="AC600" s="68">
        <v>0</v>
      </c>
      <c r="AD600" s="68">
        <v>0</v>
      </c>
      <c r="AE600" s="68">
        <v>0</v>
      </c>
      <c r="AF600" s="68">
        <v>0</v>
      </c>
      <c r="AG600" s="68">
        <v>0</v>
      </c>
      <c r="AH600" s="68">
        <v>0</v>
      </c>
      <c r="AI600" s="68">
        <v>0</v>
      </c>
      <c r="AJ600" s="68">
        <v>0</v>
      </c>
      <c r="AK600" s="68">
        <v>0</v>
      </c>
      <c r="AL600" s="68"/>
      <c r="AM600" s="58">
        <f t="shared" si="113"/>
        <v>1273.5</v>
      </c>
      <c r="AN600" s="68">
        <f t="shared" si="114"/>
        <v>141.5</v>
      </c>
      <c r="AO600" s="57" t="s">
        <v>1281</v>
      </c>
      <c r="AP600" s="59" t="s">
        <v>154</v>
      </c>
      <c r="AR600" s="61">
        <f t="shared" si="100"/>
        <v>0</v>
      </c>
    </row>
    <row r="601" spans="1:44" s="60" customFormat="1" ht="50.1" customHeight="1">
      <c r="A601" s="65" t="s">
        <v>440</v>
      </c>
      <c r="B601" s="66" t="s">
        <v>432</v>
      </c>
      <c r="C601" s="66" t="s">
        <v>441</v>
      </c>
      <c r="D601" s="66" t="s">
        <v>442</v>
      </c>
      <c r="E601" s="66" t="s">
        <v>443</v>
      </c>
      <c r="F601" s="66" t="s">
        <v>444</v>
      </c>
      <c r="G601" s="66" t="s">
        <v>1103</v>
      </c>
      <c r="H601" s="66" t="s">
        <v>18</v>
      </c>
      <c r="I601" s="67">
        <v>38961</v>
      </c>
      <c r="J601" s="58">
        <v>730</v>
      </c>
      <c r="K601" s="58">
        <f t="shared" si="111"/>
        <v>73</v>
      </c>
      <c r="L601" s="58">
        <f t="shared" si="112"/>
        <v>657</v>
      </c>
      <c r="M601" s="68">
        <v>0</v>
      </c>
      <c r="N601" s="68">
        <v>0</v>
      </c>
      <c r="O601" s="68">
        <v>0</v>
      </c>
      <c r="P601" s="68">
        <v>0</v>
      </c>
      <c r="Q601" s="68">
        <v>0</v>
      </c>
      <c r="R601" s="68">
        <v>0</v>
      </c>
      <c r="S601" s="68">
        <v>0</v>
      </c>
      <c r="T601" s="68">
        <v>0</v>
      </c>
      <c r="U601" s="68">
        <v>43.8</v>
      </c>
      <c r="V601" s="68">
        <v>131.4</v>
      </c>
      <c r="W601" s="68">
        <v>131.4</v>
      </c>
      <c r="X601" s="68">
        <v>131.4</v>
      </c>
      <c r="Y601" s="68">
        <v>131.4</v>
      </c>
      <c r="Z601" s="68">
        <v>87.6</v>
      </c>
      <c r="AA601" s="68">
        <v>0</v>
      </c>
      <c r="AB601" s="58">
        <v>0</v>
      </c>
      <c r="AC601" s="68">
        <v>0</v>
      </c>
      <c r="AD601" s="68">
        <v>0</v>
      </c>
      <c r="AE601" s="68">
        <v>0</v>
      </c>
      <c r="AF601" s="68">
        <v>0</v>
      </c>
      <c r="AG601" s="68">
        <v>0</v>
      </c>
      <c r="AH601" s="68">
        <v>0</v>
      </c>
      <c r="AI601" s="68">
        <v>0</v>
      </c>
      <c r="AJ601" s="68">
        <v>0</v>
      </c>
      <c r="AK601" s="68">
        <v>0</v>
      </c>
      <c r="AL601" s="68"/>
      <c r="AM601" s="58">
        <f t="shared" si="113"/>
        <v>657</v>
      </c>
      <c r="AN601" s="68">
        <f t="shared" si="114"/>
        <v>73</v>
      </c>
      <c r="AO601" s="57" t="s">
        <v>1524</v>
      </c>
      <c r="AP601" s="59" t="s">
        <v>1525</v>
      </c>
      <c r="AR601" s="61">
        <f t="shared" si="100"/>
        <v>0</v>
      </c>
    </row>
    <row r="602" spans="1:44" s="60" customFormat="1" ht="50.1" customHeight="1">
      <c r="A602" s="65" t="s">
        <v>445</v>
      </c>
      <c r="B602" s="66" t="s">
        <v>432</v>
      </c>
      <c r="C602" s="66" t="s">
        <v>441</v>
      </c>
      <c r="D602" s="66" t="s">
        <v>442</v>
      </c>
      <c r="E602" s="66" t="s">
        <v>446</v>
      </c>
      <c r="F602" s="66" t="s">
        <v>434</v>
      </c>
      <c r="G602" s="66" t="s">
        <v>1103</v>
      </c>
      <c r="H602" s="66" t="s">
        <v>18</v>
      </c>
      <c r="I602" s="67">
        <v>38961</v>
      </c>
      <c r="J602" s="58">
        <v>730</v>
      </c>
      <c r="K602" s="58">
        <f t="shared" si="111"/>
        <v>73</v>
      </c>
      <c r="L602" s="58">
        <f t="shared" si="112"/>
        <v>657</v>
      </c>
      <c r="M602" s="68">
        <v>0</v>
      </c>
      <c r="N602" s="68">
        <v>0</v>
      </c>
      <c r="O602" s="68">
        <v>0</v>
      </c>
      <c r="P602" s="68">
        <v>0</v>
      </c>
      <c r="Q602" s="68">
        <v>0</v>
      </c>
      <c r="R602" s="68">
        <v>0</v>
      </c>
      <c r="S602" s="68">
        <v>0</v>
      </c>
      <c r="T602" s="68">
        <v>0</v>
      </c>
      <c r="U602" s="68">
        <v>43.8</v>
      </c>
      <c r="V602" s="68">
        <v>131.4</v>
      </c>
      <c r="W602" s="68">
        <v>131.4</v>
      </c>
      <c r="X602" s="68">
        <v>131.4</v>
      </c>
      <c r="Y602" s="68">
        <v>131.4</v>
      </c>
      <c r="Z602" s="68">
        <v>87.6</v>
      </c>
      <c r="AA602" s="68">
        <v>0</v>
      </c>
      <c r="AB602" s="58">
        <v>0</v>
      </c>
      <c r="AC602" s="68">
        <v>0</v>
      </c>
      <c r="AD602" s="68">
        <v>0</v>
      </c>
      <c r="AE602" s="68">
        <v>0</v>
      </c>
      <c r="AF602" s="68">
        <v>0</v>
      </c>
      <c r="AG602" s="68">
        <v>0</v>
      </c>
      <c r="AH602" s="68">
        <v>0</v>
      </c>
      <c r="AI602" s="68">
        <v>0</v>
      </c>
      <c r="AJ602" s="68">
        <v>0</v>
      </c>
      <c r="AK602" s="68">
        <v>0</v>
      </c>
      <c r="AL602" s="68"/>
      <c r="AM602" s="58">
        <f t="shared" si="113"/>
        <v>657</v>
      </c>
      <c r="AN602" s="68">
        <f t="shared" si="114"/>
        <v>73</v>
      </c>
      <c r="AO602" s="57" t="s">
        <v>1329</v>
      </c>
      <c r="AP602" s="59" t="s">
        <v>1637</v>
      </c>
      <c r="AR602" s="61">
        <f t="shared" si="100"/>
        <v>0</v>
      </c>
    </row>
    <row r="603" spans="1:44" s="60" customFormat="1" ht="50.1" customHeight="1">
      <c r="A603" s="65" t="s">
        <v>451</v>
      </c>
      <c r="B603" s="66" t="s">
        <v>448</v>
      </c>
      <c r="C603" s="66" t="s">
        <v>441</v>
      </c>
      <c r="D603" s="66" t="s">
        <v>442</v>
      </c>
      <c r="E603" s="66" t="s">
        <v>452</v>
      </c>
      <c r="F603" s="57" t="s">
        <v>453</v>
      </c>
      <c r="G603" s="66" t="s">
        <v>1103</v>
      </c>
      <c r="H603" s="66" t="s">
        <v>33</v>
      </c>
      <c r="I603" s="67">
        <v>39326</v>
      </c>
      <c r="J603" s="58">
        <v>850</v>
      </c>
      <c r="K603" s="58">
        <f t="shared" si="111"/>
        <v>85</v>
      </c>
      <c r="L603" s="58">
        <f t="shared" si="112"/>
        <v>765</v>
      </c>
      <c r="M603" s="68">
        <v>0</v>
      </c>
      <c r="N603" s="68">
        <v>0</v>
      </c>
      <c r="O603" s="68">
        <v>0</v>
      </c>
      <c r="P603" s="68">
        <v>0</v>
      </c>
      <c r="Q603" s="68">
        <v>0</v>
      </c>
      <c r="R603" s="68">
        <v>0</v>
      </c>
      <c r="S603" s="68">
        <v>0</v>
      </c>
      <c r="T603" s="68">
        <v>0</v>
      </c>
      <c r="U603" s="68">
        <v>0</v>
      </c>
      <c r="V603" s="68">
        <v>51</v>
      </c>
      <c r="W603" s="68">
        <v>153</v>
      </c>
      <c r="X603" s="68">
        <v>153</v>
      </c>
      <c r="Y603" s="68">
        <v>153</v>
      </c>
      <c r="Z603" s="68">
        <v>153</v>
      </c>
      <c r="AA603" s="68">
        <v>102</v>
      </c>
      <c r="AB603" s="58">
        <v>0</v>
      </c>
      <c r="AC603" s="68">
        <v>0</v>
      </c>
      <c r="AD603" s="68">
        <v>0</v>
      </c>
      <c r="AE603" s="68">
        <v>0</v>
      </c>
      <c r="AF603" s="68">
        <v>0</v>
      </c>
      <c r="AG603" s="68">
        <v>0</v>
      </c>
      <c r="AH603" s="68">
        <v>0</v>
      </c>
      <c r="AI603" s="68">
        <v>0</v>
      </c>
      <c r="AJ603" s="68">
        <v>0</v>
      </c>
      <c r="AK603" s="68">
        <v>0</v>
      </c>
      <c r="AL603" s="68"/>
      <c r="AM603" s="58">
        <f t="shared" si="113"/>
        <v>765</v>
      </c>
      <c r="AN603" s="68">
        <f t="shared" si="114"/>
        <v>85</v>
      </c>
      <c r="AO603" s="57" t="s">
        <v>1300</v>
      </c>
      <c r="AP603" s="59" t="s">
        <v>1301</v>
      </c>
      <c r="AR603" s="61">
        <f t="shared" si="100"/>
        <v>0</v>
      </c>
    </row>
    <row r="604" spans="1:44" s="60" customFormat="1" ht="50.1" customHeight="1">
      <c r="A604" s="65" t="s">
        <v>454</v>
      </c>
      <c r="B604" s="66" t="s">
        <v>448</v>
      </c>
      <c r="C604" s="66" t="s">
        <v>441</v>
      </c>
      <c r="D604" s="66" t="s">
        <v>455</v>
      </c>
      <c r="E604" s="57" t="s">
        <v>456</v>
      </c>
      <c r="F604" s="57" t="s">
        <v>457</v>
      </c>
      <c r="G604" s="66" t="s">
        <v>1103</v>
      </c>
      <c r="H604" s="66" t="s">
        <v>33</v>
      </c>
      <c r="I604" s="67">
        <v>39326</v>
      </c>
      <c r="J604" s="58">
        <v>1200</v>
      </c>
      <c r="K604" s="58">
        <f t="shared" si="111"/>
        <v>120</v>
      </c>
      <c r="L604" s="58">
        <f t="shared" si="112"/>
        <v>1080</v>
      </c>
      <c r="M604" s="68">
        <v>0</v>
      </c>
      <c r="N604" s="68">
        <v>0</v>
      </c>
      <c r="O604" s="68">
        <v>0</v>
      </c>
      <c r="P604" s="68">
        <v>0</v>
      </c>
      <c r="Q604" s="68">
        <v>0</v>
      </c>
      <c r="R604" s="68">
        <v>0</v>
      </c>
      <c r="S604" s="68">
        <v>0</v>
      </c>
      <c r="T604" s="68">
        <v>0</v>
      </c>
      <c r="U604" s="68">
        <v>0</v>
      </c>
      <c r="V604" s="68">
        <v>72</v>
      </c>
      <c r="W604" s="68">
        <v>216</v>
      </c>
      <c r="X604" s="68">
        <v>216</v>
      </c>
      <c r="Y604" s="68">
        <v>216</v>
      </c>
      <c r="Z604" s="68">
        <v>216</v>
      </c>
      <c r="AA604" s="68">
        <v>144</v>
      </c>
      <c r="AB604" s="58">
        <v>0</v>
      </c>
      <c r="AC604" s="68">
        <v>0</v>
      </c>
      <c r="AD604" s="68">
        <v>0</v>
      </c>
      <c r="AE604" s="68">
        <v>0</v>
      </c>
      <c r="AF604" s="68">
        <v>0</v>
      </c>
      <c r="AG604" s="68">
        <v>0</v>
      </c>
      <c r="AH604" s="68">
        <v>0</v>
      </c>
      <c r="AI604" s="68">
        <v>0</v>
      </c>
      <c r="AJ604" s="68">
        <v>0</v>
      </c>
      <c r="AK604" s="68">
        <v>0</v>
      </c>
      <c r="AL604" s="68"/>
      <c r="AM604" s="58">
        <f t="shared" si="113"/>
        <v>1080</v>
      </c>
      <c r="AN604" s="68">
        <f t="shared" si="114"/>
        <v>120</v>
      </c>
      <c r="AO604" s="57" t="s">
        <v>1299</v>
      </c>
      <c r="AP604" s="59" t="s">
        <v>1361</v>
      </c>
      <c r="AR604" s="61">
        <f t="shared" si="100"/>
        <v>0</v>
      </c>
    </row>
    <row r="605" spans="1:44" s="60" customFormat="1" ht="50.1" customHeight="1">
      <c r="A605" s="65" t="s">
        <v>447</v>
      </c>
      <c r="B605" s="66" t="s">
        <v>448</v>
      </c>
      <c r="C605" s="66" t="s">
        <v>441</v>
      </c>
      <c r="D605" s="66" t="s">
        <v>442</v>
      </c>
      <c r="E605" s="66" t="s">
        <v>449</v>
      </c>
      <c r="F605" s="66" t="s">
        <v>450</v>
      </c>
      <c r="G605" s="66" t="s">
        <v>1103</v>
      </c>
      <c r="H605" s="66" t="s">
        <v>18</v>
      </c>
      <c r="I605" s="67">
        <v>39203</v>
      </c>
      <c r="J605" s="58">
        <v>1700</v>
      </c>
      <c r="K605" s="58">
        <f t="shared" si="111"/>
        <v>170</v>
      </c>
      <c r="L605" s="58">
        <f t="shared" si="112"/>
        <v>1530</v>
      </c>
      <c r="M605" s="68">
        <v>0</v>
      </c>
      <c r="N605" s="68">
        <v>0</v>
      </c>
      <c r="O605" s="68">
        <v>0</v>
      </c>
      <c r="P605" s="68">
        <v>0</v>
      </c>
      <c r="Q605" s="68">
        <v>0</v>
      </c>
      <c r="R605" s="68">
        <v>0</v>
      </c>
      <c r="S605" s="68">
        <v>0</v>
      </c>
      <c r="T605" s="68">
        <v>0</v>
      </c>
      <c r="U605" s="68">
        <v>0</v>
      </c>
      <c r="V605" s="68">
        <v>178.5</v>
      </c>
      <c r="W605" s="68">
        <v>306</v>
      </c>
      <c r="X605" s="68">
        <v>306</v>
      </c>
      <c r="Y605" s="68">
        <v>306</v>
      </c>
      <c r="Z605" s="68">
        <v>306</v>
      </c>
      <c r="AA605" s="68">
        <v>127.5</v>
      </c>
      <c r="AB605" s="58">
        <v>0</v>
      </c>
      <c r="AC605" s="68">
        <v>0</v>
      </c>
      <c r="AD605" s="68">
        <v>0</v>
      </c>
      <c r="AE605" s="68">
        <v>0</v>
      </c>
      <c r="AF605" s="68">
        <v>0</v>
      </c>
      <c r="AG605" s="68">
        <v>0</v>
      </c>
      <c r="AH605" s="68">
        <v>0</v>
      </c>
      <c r="AI605" s="68">
        <v>0</v>
      </c>
      <c r="AJ605" s="68">
        <v>0</v>
      </c>
      <c r="AK605" s="68">
        <v>0</v>
      </c>
      <c r="AL605" s="68"/>
      <c r="AM605" s="58">
        <f t="shared" si="113"/>
        <v>1530</v>
      </c>
      <c r="AN605" s="68">
        <f t="shared" si="114"/>
        <v>170</v>
      </c>
      <c r="AO605" s="57" t="s">
        <v>1316</v>
      </c>
      <c r="AP605" s="59" t="s">
        <v>335</v>
      </c>
      <c r="AR605" s="61">
        <f t="shared" si="100"/>
        <v>0</v>
      </c>
    </row>
    <row r="606" spans="1:44" s="60" customFormat="1" ht="50.1" customHeight="1">
      <c r="A606" s="65" t="s">
        <v>458</v>
      </c>
      <c r="B606" s="66" t="s">
        <v>459</v>
      </c>
      <c r="C606" s="66" t="s">
        <v>441</v>
      </c>
      <c r="D606" s="66" t="s">
        <v>455</v>
      </c>
      <c r="E606" s="57" t="s">
        <v>460</v>
      </c>
      <c r="F606" s="57" t="s">
        <v>453</v>
      </c>
      <c r="G606" s="66" t="s">
        <v>1103</v>
      </c>
      <c r="H606" s="66" t="s">
        <v>33</v>
      </c>
      <c r="I606" s="67">
        <v>39448</v>
      </c>
      <c r="J606" s="58">
        <v>850</v>
      </c>
      <c r="K606" s="58">
        <f t="shared" si="111"/>
        <v>85</v>
      </c>
      <c r="L606" s="58">
        <f t="shared" si="112"/>
        <v>765</v>
      </c>
      <c r="M606" s="68">
        <v>0</v>
      </c>
      <c r="N606" s="68">
        <v>0</v>
      </c>
      <c r="O606" s="68">
        <v>0</v>
      </c>
      <c r="P606" s="68">
        <v>0</v>
      </c>
      <c r="Q606" s="68">
        <v>0</v>
      </c>
      <c r="R606" s="68">
        <v>0</v>
      </c>
      <c r="S606" s="68">
        <v>0</v>
      </c>
      <c r="T606" s="68">
        <v>0</v>
      </c>
      <c r="U606" s="68">
        <v>0</v>
      </c>
      <c r="V606" s="68">
        <v>0</v>
      </c>
      <c r="W606" s="68">
        <v>153</v>
      </c>
      <c r="X606" s="68">
        <v>153</v>
      </c>
      <c r="Y606" s="68">
        <v>153</v>
      </c>
      <c r="Z606" s="68">
        <v>153</v>
      </c>
      <c r="AA606" s="68">
        <v>153</v>
      </c>
      <c r="AB606" s="58">
        <v>0</v>
      </c>
      <c r="AC606" s="68">
        <v>0</v>
      </c>
      <c r="AD606" s="68">
        <v>0</v>
      </c>
      <c r="AE606" s="68">
        <v>0</v>
      </c>
      <c r="AF606" s="68">
        <v>0</v>
      </c>
      <c r="AG606" s="68">
        <v>0</v>
      </c>
      <c r="AH606" s="68">
        <v>0</v>
      </c>
      <c r="AI606" s="68">
        <v>0</v>
      </c>
      <c r="AJ606" s="68">
        <v>0</v>
      </c>
      <c r="AK606" s="68">
        <v>0</v>
      </c>
      <c r="AL606" s="68"/>
      <c r="AM606" s="58">
        <f t="shared" si="113"/>
        <v>765</v>
      </c>
      <c r="AN606" s="68">
        <f t="shared" si="114"/>
        <v>85</v>
      </c>
      <c r="AO606" s="57" t="s">
        <v>1116</v>
      </c>
      <c r="AP606" s="59" t="s">
        <v>1274</v>
      </c>
      <c r="AR606" s="61">
        <f t="shared" si="100"/>
        <v>0</v>
      </c>
    </row>
    <row r="607" spans="1:44" s="60" customFormat="1" ht="50.1" customHeight="1">
      <c r="A607" s="65" t="s">
        <v>461</v>
      </c>
      <c r="B607" s="66" t="s">
        <v>462</v>
      </c>
      <c r="C607" s="66" t="s">
        <v>441</v>
      </c>
      <c r="D607" s="66" t="s">
        <v>455</v>
      </c>
      <c r="E607" s="57" t="s">
        <v>463</v>
      </c>
      <c r="F607" s="57" t="s">
        <v>464</v>
      </c>
      <c r="G607" s="66" t="s">
        <v>1103</v>
      </c>
      <c r="H607" s="66" t="s">
        <v>33</v>
      </c>
      <c r="I607" s="67">
        <v>39600</v>
      </c>
      <c r="J607" s="58">
        <v>1775</v>
      </c>
      <c r="K607" s="58">
        <f t="shared" si="111"/>
        <v>177.5</v>
      </c>
      <c r="L607" s="58">
        <f t="shared" si="112"/>
        <v>1597.5</v>
      </c>
      <c r="M607" s="68">
        <v>0</v>
      </c>
      <c r="N607" s="68">
        <v>0</v>
      </c>
      <c r="O607" s="68">
        <v>0</v>
      </c>
      <c r="P607" s="68">
        <v>0</v>
      </c>
      <c r="Q607" s="68">
        <v>0</v>
      </c>
      <c r="R607" s="68">
        <v>0</v>
      </c>
      <c r="S607" s="68">
        <v>0</v>
      </c>
      <c r="T607" s="68">
        <v>0</v>
      </c>
      <c r="U607" s="68">
        <v>0</v>
      </c>
      <c r="V607" s="68">
        <v>0</v>
      </c>
      <c r="W607" s="68">
        <v>189.93</v>
      </c>
      <c r="X607" s="68">
        <v>319.5</v>
      </c>
      <c r="Y607" s="68">
        <v>319.5</v>
      </c>
      <c r="Z607" s="68">
        <v>319.5</v>
      </c>
      <c r="AA607" s="68">
        <v>319.5</v>
      </c>
      <c r="AB607" s="58">
        <v>0</v>
      </c>
      <c r="AC607" s="68">
        <v>129.57</v>
      </c>
      <c r="AD607" s="68">
        <v>0</v>
      </c>
      <c r="AE607" s="68">
        <v>0</v>
      </c>
      <c r="AF607" s="68">
        <v>0</v>
      </c>
      <c r="AG607" s="68">
        <v>0</v>
      </c>
      <c r="AH607" s="68">
        <v>0</v>
      </c>
      <c r="AI607" s="68">
        <v>0</v>
      </c>
      <c r="AJ607" s="68">
        <v>0</v>
      </c>
      <c r="AK607" s="68">
        <v>0</v>
      </c>
      <c r="AL607" s="68"/>
      <c r="AM607" s="58">
        <f t="shared" si="113"/>
        <v>1597.5</v>
      </c>
      <c r="AN607" s="68">
        <f t="shared" si="114"/>
        <v>177.5</v>
      </c>
      <c r="AO607" s="57" t="s">
        <v>1282</v>
      </c>
      <c r="AP607" s="59" t="s">
        <v>1107</v>
      </c>
      <c r="AR607" s="61">
        <f t="shared" si="100"/>
        <v>0</v>
      </c>
    </row>
    <row r="608" spans="1:44" s="60" customFormat="1" ht="50.1" customHeight="1">
      <c r="A608" s="65" t="s">
        <v>465</v>
      </c>
      <c r="B608" s="66" t="s">
        <v>466</v>
      </c>
      <c r="C608" s="66" t="s">
        <v>441</v>
      </c>
      <c r="D608" s="66" t="s">
        <v>455</v>
      </c>
      <c r="E608" s="66" t="s">
        <v>467</v>
      </c>
      <c r="F608" s="57" t="s">
        <v>464</v>
      </c>
      <c r="G608" s="66" t="s">
        <v>1103</v>
      </c>
      <c r="H608" s="66" t="s">
        <v>33</v>
      </c>
      <c r="I608" s="67">
        <v>39600</v>
      </c>
      <c r="J608" s="58">
        <v>1775</v>
      </c>
      <c r="K608" s="58">
        <f t="shared" si="111"/>
        <v>177.5</v>
      </c>
      <c r="L608" s="58">
        <f t="shared" si="112"/>
        <v>1597.5</v>
      </c>
      <c r="M608" s="68">
        <v>0</v>
      </c>
      <c r="N608" s="68">
        <v>0</v>
      </c>
      <c r="O608" s="68">
        <v>0</v>
      </c>
      <c r="P608" s="68">
        <v>0</v>
      </c>
      <c r="Q608" s="68">
        <v>0</v>
      </c>
      <c r="R608" s="68">
        <v>0</v>
      </c>
      <c r="S608" s="68">
        <v>0</v>
      </c>
      <c r="T608" s="68">
        <v>0</v>
      </c>
      <c r="U608" s="68">
        <v>0</v>
      </c>
      <c r="V608" s="68">
        <v>0</v>
      </c>
      <c r="W608" s="68">
        <v>189.93</v>
      </c>
      <c r="X608" s="68">
        <v>319.5</v>
      </c>
      <c r="Y608" s="68">
        <v>319.5</v>
      </c>
      <c r="Z608" s="68">
        <v>319.5</v>
      </c>
      <c r="AA608" s="68">
        <v>319.5</v>
      </c>
      <c r="AB608" s="58">
        <v>0</v>
      </c>
      <c r="AC608" s="68">
        <v>129.57</v>
      </c>
      <c r="AD608" s="68">
        <v>0</v>
      </c>
      <c r="AE608" s="68">
        <v>0</v>
      </c>
      <c r="AF608" s="68">
        <v>0</v>
      </c>
      <c r="AG608" s="68">
        <v>0</v>
      </c>
      <c r="AH608" s="68">
        <v>0</v>
      </c>
      <c r="AI608" s="68">
        <v>0</v>
      </c>
      <c r="AJ608" s="68">
        <v>0</v>
      </c>
      <c r="AK608" s="68">
        <v>0</v>
      </c>
      <c r="AL608" s="68"/>
      <c r="AM608" s="58">
        <f t="shared" si="113"/>
        <v>1597.5</v>
      </c>
      <c r="AN608" s="68">
        <f t="shared" si="114"/>
        <v>177.5</v>
      </c>
      <c r="AO608" s="57" t="s">
        <v>1282</v>
      </c>
      <c r="AP608" s="59" t="s">
        <v>1107</v>
      </c>
      <c r="AR608" s="61">
        <f t="shared" si="100"/>
        <v>0</v>
      </c>
    </row>
    <row r="609" spans="1:44" s="60" customFormat="1" ht="50.1" customHeight="1">
      <c r="A609" s="65" t="s">
        <v>468</v>
      </c>
      <c r="B609" s="66" t="s">
        <v>469</v>
      </c>
      <c r="C609" s="66" t="s">
        <v>441</v>
      </c>
      <c r="D609" s="66" t="s">
        <v>470</v>
      </c>
      <c r="E609" s="66" t="s">
        <v>471</v>
      </c>
      <c r="F609" s="66" t="s">
        <v>472</v>
      </c>
      <c r="G609" s="66" t="s">
        <v>1103</v>
      </c>
      <c r="H609" s="66" t="s">
        <v>33</v>
      </c>
      <c r="I609" s="67">
        <v>39600</v>
      </c>
      <c r="J609" s="58">
        <v>1550</v>
      </c>
      <c r="K609" s="58">
        <f t="shared" si="111"/>
        <v>155</v>
      </c>
      <c r="L609" s="58">
        <f t="shared" si="112"/>
        <v>1395</v>
      </c>
      <c r="M609" s="68">
        <v>0</v>
      </c>
      <c r="N609" s="68">
        <v>0</v>
      </c>
      <c r="O609" s="68">
        <v>0</v>
      </c>
      <c r="P609" s="68">
        <v>0</v>
      </c>
      <c r="Q609" s="68">
        <v>0</v>
      </c>
      <c r="R609" s="68">
        <v>0</v>
      </c>
      <c r="S609" s="68">
        <v>0</v>
      </c>
      <c r="T609" s="68">
        <v>0</v>
      </c>
      <c r="U609" s="68">
        <v>0</v>
      </c>
      <c r="V609" s="68">
        <v>0</v>
      </c>
      <c r="W609" s="68">
        <v>165.85</v>
      </c>
      <c r="X609" s="68">
        <v>279</v>
      </c>
      <c r="Y609" s="68">
        <v>279</v>
      </c>
      <c r="Z609" s="68">
        <v>279</v>
      </c>
      <c r="AA609" s="68">
        <v>279</v>
      </c>
      <c r="AB609" s="58">
        <v>0</v>
      </c>
      <c r="AC609" s="68">
        <v>113.15</v>
      </c>
      <c r="AD609" s="68">
        <v>0</v>
      </c>
      <c r="AE609" s="68">
        <v>0</v>
      </c>
      <c r="AF609" s="68">
        <v>0</v>
      </c>
      <c r="AG609" s="68">
        <v>0</v>
      </c>
      <c r="AH609" s="68">
        <v>0</v>
      </c>
      <c r="AI609" s="68">
        <v>0</v>
      </c>
      <c r="AJ609" s="68">
        <v>0</v>
      </c>
      <c r="AK609" s="68">
        <v>0</v>
      </c>
      <c r="AL609" s="68"/>
      <c r="AM609" s="58">
        <f t="shared" si="113"/>
        <v>1395</v>
      </c>
      <c r="AN609" s="68">
        <f t="shared" si="114"/>
        <v>155</v>
      </c>
      <c r="AO609" s="57" t="s">
        <v>1940</v>
      </c>
      <c r="AP609" s="59" t="s">
        <v>176</v>
      </c>
      <c r="AR609" s="61">
        <f t="shared" si="100"/>
        <v>0</v>
      </c>
    </row>
    <row r="610" spans="1:44" s="60" customFormat="1" ht="50.1" customHeight="1">
      <c r="A610" s="65" t="s">
        <v>473</v>
      </c>
      <c r="B610" s="66" t="s">
        <v>474</v>
      </c>
      <c r="C610" s="66" t="s">
        <v>441</v>
      </c>
      <c r="D610" s="66" t="s">
        <v>470</v>
      </c>
      <c r="E610" s="66" t="s">
        <v>475</v>
      </c>
      <c r="F610" s="66" t="s">
        <v>450</v>
      </c>
      <c r="G610" s="66" t="s">
        <v>1103</v>
      </c>
      <c r="H610" s="66" t="s">
        <v>33</v>
      </c>
      <c r="I610" s="67">
        <v>39417</v>
      </c>
      <c r="J610" s="58">
        <v>2000</v>
      </c>
      <c r="K610" s="58">
        <f t="shared" si="111"/>
        <v>200</v>
      </c>
      <c r="L610" s="58">
        <f t="shared" si="112"/>
        <v>1800</v>
      </c>
      <c r="M610" s="68">
        <v>0</v>
      </c>
      <c r="N610" s="68">
        <v>0</v>
      </c>
      <c r="O610" s="68">
        <v>0</v>
      </c>
      <c r="P610" s="68">
        <v>0</v>
      </c>
      <c r="Q610" s="68">
        <v>0</v>
      </c>
      <c r="R610" s="68">
        <v>0</v>
      </c>
      <c r="S610" s="68">
        <v>0</v>
      </c>
      <c r="T610" s="68">
        <v>0</v>
      </c>
      <c r="U610" s="68">
        <v>0</v>
      </c>
      <c r="V610" s="68">
        <v>0</v>
      </c>
      <c r="W610" s="68">
        <v>360</v>
      </c>
      <c r="X610" s="68">
        <v>360</v>
      </c>
      <c r="Y610" s="68">
        <v>360</v>
      </c>
      <c r="Z610" s="68">
        <v>360</v>
      </c>
      <c r="AA610" s="68">
        <v>360</v>
      </c>
      <c r="AB610" s="58">
        <v>0</v>
      </c>
      <c r="AC610" s="68">
        <v>0</v>
      </c>
      <c r="AD610" s="68">
        <v>0</v>
      </c>
      <c r="AE610" s="68">
        <v>0</v>
      </c>
      <c r="AF610" s="68">
        <v>0</v>
      </c>
      <c r="AG610" s="68">
        <v>0</v>
      </c>
      <c r="AH610" s="68">
        <v>0</v>
      </c>
      <c r="AI610" s="68">
        <v>0</v>
      </c>
      <c r="AJ610" s="68">
        <v>0</v>
      </c>
      <c r="AK610" s="68">
        <v>0</v>
      </c>
      <c r="AL610" s="68"/>
      <c r="AM610" s="58">
        <f t="shared" si="113"/>
        <v>1800</v>
      </c>
      <c r="AN610" s="68">
        <f t="shared" si="114"/>
        <v>200</v>
      </c>
      <c r="AO610" s="57" t="s">
        <v>1519</v>
      </c>
      <c r="AP610" s="59" t="s">
        <v>607</v>
      </c>
      <c r="AR610" s="61">
        <f t="shared" si="100"/>
        <v>0</v>
      </c>
    </row>
    <row r="611" spans="1:44" s="60" customFormat="1" ht="50.1" customHeight="1">
      <c r="A611" s="65" t="s">
        <v>476</v>
      </c>
      <c r="B611" s="66" t="s">
        <v>477</v>
      </c>
      <c r="C611" s="66" t="s">
        <v>441</v>
      </c>
      <c r="D611" s="66" t="s">
        <v>478</v>
      </c>
      <c r="E611" s="66" t="s">
        <v>479</v>
      </c>
      <c r="F611" s="66" t="s">
        <v>480</v>
      </c>
      <c r="G611" s="66" t="s">
        <v>1103</v>
      </c>
      <c r="H611" s="66" t="s">
        <v>33</v>
      </c>
      <c r="I611" s="67">
        <v>39630</v>
      </c>
      <c r="J611" s="58">
        <v>700</v>
      </c>
      <c r="K611" s="58">
        <f t="shared" si="111"/>
        <v>70</v>
      </c>
      <c r="L611" s="58">
        <f t="shared" si="112"/>
        <v>630</v>
      </c>
      <c r="M611" s="68">
        <v>0</v>
      </c>
      <c r="N611" s="68">
        <v>0</v>
      </c>
      <c r="O611" s="68">
        <v>0</v>
      </c>
      <c r="P611" s="68">
        <v>0</v>
      </c>
      <c r="Q611" s="68">
        <v>0</v>
      </c>
      <c r="R611" s="68">
        <v>0</v>
      </c>
      <c r="S611" s="68">
        <v>0</v>
      </c>
      <c r="T611" s="68">
        <v>0</v>
      </c>
      <c r="U611" s="68">
        <v>0</v>
      </c>
      <c r="V611" s="68">
        <v>0</v>
      </c>
      <c r="W611" s="68">
        <v>64.400000000000006</v>
      </c>
      <c r="X611" s="68">
        <v>126</v>
      </c>
      <c r="Y611" s="68">
        <v>126</v>
      </c>
      <c r="Z611" s="68">
        <v>126</v>
      </c>
      <c r="AA611" s="68">
        <v>126</v>
      </c>
      <c r="AB611" s="58">
        <v>0</v>
      </c>
      <c r="AC611" s="68">
        <v>61.6</v>
      </c>
      <c r="AD611" s="68">
        <v>0</v>
      </c>
      <c r="AE611" s="68">
        <v>0</v>
      </c>
      <c r="AF611" s="68">
        <v>0</v>
      </c>
      <c r="AG611" s="68">
        <v>0</v>
      </c>
      <c r="AH611" s="68">
        <v>0</v>
      </c>
      <c r="AI611" s="68">
        <v>0</v>
      </c>
      <c r="AJ611" s="68">
        <v>0</v>
      </c>
      <c r="AK611" s="68">
        <v>0</v>
      </c>
      <c r="AL611" s="68"/>
      <c r="AM611" s="58">
        <f t="shared" si="113"/>
        <v>630</v>
      </c>
      <c r="AN611" s="68">
        <f t="shared" si="114"/>
        <v>70</v>
      </c>
      <c r="AO611" s="57" t="s">
        <v>1302</v>
      </c>
      <c r="AP611" s="59" t="s">
        <v>1112</v>
      </c>
      <c r="AR611" s="61">
        <f t="shared" si="100"/>
        <v>0</v>
      </c>
    </row>
    <row r="612" spans="1:44" s="60" customFormat="1" ht="50.1" customHeight="1">
      <c r="A612" s="65" t="s">
        <v>481</v>
      </c>
      <c r="B612" s="66" t="s">
        <v>474</v>
      </c>
      <c r="C612" s="66" t="s">
        <v>441</v>
      </c>
      <c r="D612" s="66" t="s">
        <v>478</v>
      </c>
      <c r="E612" s="66" t="s">
        <v>482</v>
      </c>
      <c r="F612" s="66" t="s">
        <v>483</v>
      </c>
      <c r="G612" s="66" t="s">
        <v>1103</v>
      </c>
      <c r="H612" s="66" t="s">
        <v>18</v>
      </c>
      <c r="I612" s="67">
        <v>40148</v>
      </c>
      <c r="J612" s="58">
        <v>1875</v>
      </c>
      <c r="K612" s="58">
        <f t="shared" si="111"/>
        <v>187.5</v>
      </c>
      <c r="L612" s="58">
        <f t="shared" si="112"/>
        <v>1687.5</v>
      </c>
      <c r="M612" s="68">
        <v>0</v>
      </c>
      <c r="N612" s="68">
        <v>0</v>
      </c>
      <c r="O612" s="68">
        <v>0</v>
      </c>
      <c r="P612" s="68">
        <v>0</v>
      </c>
      <c r="Q612" s="68">
        <v>0</v>
      </c>
      <c r="R612" s="68">
        <v>0</v>
      </c>
      <c r="S612" s="68">
        <v>0</v>
      </c>
      <c r="T612" s="68">
        <v>0</v>
      </c>
      <c r="U612" s="68">
        <v>0</v>
      </c>
      <c r="V612" s="68">
        <v>0</v>
      </c>
      <c r="W612" s="68">
        <v>0</v>
      </c>
      <c r="X612" s="68">
        <v>0</v>
      </c>
      <c r="Y612" s="68">
        <v>337.5</v>
      </c>
      <c r="Z612" s="68">
        <v>337.5</v>
      </c>
      <c r="AA612" s="68">
        <v>337.5</v>
      </c>
      <c r="AB612" s="58">
        <v>0</v>
      </c>
      <c r="AC612" s="68">
        <v>337.5</v>
      </c>
      <c r="AD612" s="68">
        <v>337.5</v>
      </c>
      <c r="AE612" s="68">
        <v>0</v>
      </c>
      <c r="AF612" s="68">
        <v>0</v>
      </c>
      <c r="AG612" s="68">
        <v>0</v>
      </c>
      <c r="AH612" s="68">
        <v>0</v>
      </c>
      <c r="AI612" s="68">
        <v>0</v>
      </c>
      <c r="AJ612" s="68">
        <v>0</v>
      </c>
      <c r="AK612" s="68">
        <v>0</v>
      </c>
      <c r="AL612" s="68"/>
      <c r="AM612" s="58">
        <f t="shared" si="113"/>
        <v>1687.5</v>
      </c>
      <c r="AN612" s="68">
        <f t="shared" si="114"/>
        <v>187.5</v>
      </c>
      <c r="AO612" s="57" t="s">
        <v>1323</v>
      </c>
      <c r="AP612" s="59" t="s">
        <v>1339</v>
      </c>
      <c r="AR612" s="61">
        <f t="shared" si="100"/>
        <v>0</v>
      </c>
    </row>
    <row r="613" spans="1:44" s="60" customFormat="1" ht="50.1" customHeight="1">
      <c r="A613" s="65" t="s">
        <v>484</v>
      </c>
      <c r="B613" s="66" t="s">
        <v>474</v>
      </c>
      <c r="C613" s="66" t="s">
        <v>485</v>
      </c>
      <c r="D613" s="66" t="s">
        <v>486</v>
      </c>
      <c r="E613" s="66" t="s">
        <v>487</v>
      </c>
      <c r="F613" s="66" t="s">
        <v>488</v>
      </c>
      <c r="G613" s="66" t="s">
        <v>1103</v>
      </c>
      <c r="H613" s="66" t="s">
        <v>18</v>
      </c>
      <c r="I613" s="67">
        <v>40422</v>
      </c>
      <c r="J613" s="58">
        <v>1595</v>
      </c>
      <c r="K613" s="58">
        <f t="shared" si="111"/>
        <v>159.5</v>
      </c>
      <c r="L613" s="58">
        <f t="shared" si="112"/>
        <v>1435.5</v>
      </c>
      <c r="M613" s="68">
        <v>0</v>
      </c>
      <c r="N613" s="68">
        <v>0</v>
      </c>
      <c r="O613" s="68">
        <v>0</v>
      </c>
      <c r="P613" s="68">
        <v>0</v>
      </c>
      <c r="Q613" s="68">
        <v>0</v>
      </c>
      <c r="R613" s="68">
        <v>0</v>
      </c>
      <c r="S613" s="68">
        <v>0</v>
      </c>
      <c r="T613" s="68">
        <v>0</v>
      </c>
      <c r="U613" s="68">
        <v>0</v>
      </c>
      <c r="V613" s="68">
        <v>0</v>
      </c>
      <c r="W613" s="68">
        <v>0</v>
      </c>
      <c r="X613" s="68">
        <v>0</v>
      </c>
      <c r="Y613" s="68">
        <v>95.7</v>
      </c>
      <c r="Z613" s="68">
        <v>287.10000000000002</v>
      </c>
      <c r="AA613" s="68">
        <v>287.10000000000002</v>
      </c>
      <c r="AB613" s="58">
        <v>0</v>
      </c>
      <c r="AC613" s="68">
        <v>287.10000000000002</v>
      </c>
      <c r="AD613" s="68">
        <v>287.10000000000002</v>
      </c>
      <c r="AE613" s="68">
        <v>191.4</v>
      </c>
      <c r="AF613" s="68">
        <v>0</v>
      </c>
      <c r="AG613" s="68">
        <v>0</v>
      </c>
      <c r="AH613" s="68">
        <v>0</v>
      </c>
      <c r="AI613" s="68">
        <v>0</v>
      </c>
      <c r="AJ613" s="68">
        <v>0</v>
      </c>
      <c r="AK613" s="68">
        <v>0</v>
      </c>
      <c r="AL613" s="68"/>
      <c r="AM613" s="58">
        <f t="shared" si="113"/>
        <v>1435.5000000000002</v>
      </c>
      <c r="AN613" s="68">
        <f t="shared" si="114"/>
        <v>159.49999999999977</v>
      </c>
      <c r="AO613" s="57" t="s">
        <v>83</v>
      </c>
      <c r="AP613" s="59" t="s">
        <v>154</v>
      </c>
      <c r="AR613" s="61">
        <f t="shared" si="100"/>
        <v>0</v>
      </c>
    </row>
    <row r="614" spans="1:44" s="60" customFormat="1" ht="50.1" customHeight="1">
      <c r="A614" s="65" t="s">
        <v>489</v>
      </c>
      <c r="B614" s="66" t="s">
        <v>474</v>
      </c>
      <c r="C614" s="66" t="s">
        <v>485</v>
      </c>
      <c r="D614" s="66" t="s">
        <v>486</v>
      </c>
      <c r="E614" s="66" t="s">
        <v>490</v>
      </c>
      <c r="F614" s="66" t="s">
        <v>488</v>
      </c>
      <c r="G614" s="66" t="s">
        <v>1103</v>
      </c>
      <c r="H614" s="66" t="s">
        <v>18</v>
      </c>
      <c r="I614" s="67">
        <v>40422</v>
      </c>
      <c r="J614" s="58">
        <v>1595</v>
      </c>
      <c r="K614" s="58">
        <f t="shared" si="111"/>
        <v>159.5</v>
      </c>
      <c r="L614" s="58">
        <f t="shared" si="112"/>
        <v>1435.5</v>
      </c>
      <c r="M614" s="68">
        <v>0</v>
      </c>
      <c r="N614" s="68">
        <v>0</v>
      </c>
      <c r="O614" s="68">
        <v>0</v>
      </c>
      <c r="P614" s="68">
        <v>0</v>
      </c>
      <c r="Q614" s="68">
        <v>0</v>
      </c>
      <c r="R614" s="68">
        <v>0</v>
      </c>
      <c r="S614" s="68">
        <v>0</v>
      </c>
      <c r="T614" s="68">
        <v>0</v>
      </c>
      <c r="U614" s="68">
        <v>0</v>
      </c>
      <c r="V614" s="68">
        <v>0</v>
      </c>
      <c r="W614" s="68">
        <v>0</v>
      </c>
      <c r="X614" s="68">
        <v>0</v>
      </c>
      <c r="Y614" s="68">
        <v>95.7</v>
      </c>
      <c r="Z614" s="68">
        <v>287.10000000000002</v>
      </c>
      <c r="AA614" s="68">
        <v>287.10000000000002</v>
      </c>
      <c r="AB614" s="58">
        <v>0</v>
      </c>
      <c r="AC614" s="68">
        <v>287.10000000000002</v>
      </c>
      <c r="AD614" s="68">
        <v>287.10000000000002</v>
      </c>
      <c r="AE614" s="68">
        <v>191.4</v>
      </c>
      <c r="AF614" s="68">
        <v>0</v>
      </c>
      <c r="AG614" s="68">
        <v>0</v>
      </c>
      <c r="AH614" s="68">
        <v>0</v>
      </c>
      <c r="AI614" s="68">
        <v>0</v>
      </c>
      <c r="AJ614" s="68">
        <v>0</v>
      </c>
      <c r="AK614" s="68">
        <v>0</v>
      </c>
      <c r="AL614" s="68"/>
      <c r="AM614" s="58">
        <f t="shared" si="113"/>
        <v>1435.5000000000002</v>
      </c>
      <c r="AN614" s="68">
        <f t="shared" si="114"/>
        <v>159.49999999999977</v>
      </c>
      <c r="AO614" s="57" t="s">
        <v>171</v>
      </c>
      <c r="AP614" s="59" t="s">
        <v>1285</v>
      </c>
      <c r="AR614" s="61">
        <f t="shared" si="100"/>
        <v>0</v>
      </c>
    </row>
    <row r="615" spans="1:44" s="60" customFormat="1" ht="50.1" customHeight="1">
      <c r="A615" s="65" t="s">
        <v>491</v>
      </c>
      <c r="B615" s="66" t="s">
        <v>474</v>
      </c>
      <c r="C615" s="66" t="s">
        <v>485</v>
      </c>
      <c r="D615" s="66" t="s">
        <v>492</v>
      </c>
      <c r="E615" s="66" t="s">
        <v>493</v>
      </c>
      <c r="F615" s="66" t="s">
        <v>483</v>
      </c>
      <c r="G615" s="66" t="s">
        <v>1103</v>
      </c>
      <c r="H615" s="66" t="s">
        <v>18</v>
      </c>
      <c r="I615" s="67">
        <v>40422</v>
      </c>
      <c r="J615" s="58">
        <v>1595</v>
      </c>
      <c r="K615" s="58">
        <f t="shared" si="111"/>
        <v>159.5</v>
      </c>
      <c r="L615" s="58">
        <f t="shared" si="112"/>
        <v>1435.5</v>
      </c>
      <c r="M615" s="68">
        <v>0</v>
      </c>
      <c r="N615" s="68">
        <v>0</v>
      </c>
      <c r="O615" s="68">
        <v>0</v>
      </c>
      <c r="P615" s="68">
        <v>0</v>
      </c>
      <c r="Q615" s="68">
        <v>0</v>
      </c>
      <c r="R615" s="68">
        <v>0</v>
      </c>
      <c r="S615" s="68">
        <v>0</v>
      </c>
      <c r="T615" s="68">
        <v>0</v>
      </c>
      <c r="U615" s="68">
        <v>0</v>
      </c>
      <c r="V615" s="68">
        <v>0</v>
      </c>
      <c r="W615" s="68">
        <v>0</v>
      </c>
      <c r="X615" s="68">
        <v>0</v>
      </c>
      <c r="Y615" s="68">
        <v>95.7</v>
      </c>
      <c r="Z615" s="68">
        <v>287.10000000000002</v>
      </c>
      <c r="AA615" s="68">
        <v>287.10000000000002</v>
      </c>
      <c r="AB615" s="58">
        <v>0</v>
      </c>
      <c r="AC615" s="68">
        <v>287.10000000000002</v>
      </c>
      <c r="AD615" s="68">
        <v>287.10000000000002</v>
      </c>
      <c r="AE615" s="68">
        <v>191.4</v>
      </c>
      <c r="AF615" s="68">
        <v>0</v>
      </c>
      <c r="AG615" s="68">
        <v>0</v>
      </c>
      <c r="AH615" s="68">
        <v>0</v>
      </c>
      <c r="AI615" s="68">
        <v>0</v>
      </c>
      <c r="AJ615" s="68">
        <v>0</v>
      </c>
      <c r="AK615" s="68">
        <v>0</v>
      </c>
      <c r="AL615" s="68"/>
      <c r="AM615" s="58">
        <f t="shared" si="113"/>
        <v>1435.5000000000002</v>
      </c>
      <c r="AN615" s="68">
        <f t="shared" si="114"/>
        <v>159.49999999999977</v>
      </c>
      <c r="AO615" s="57" t="s">
        <v>344</v>
      </c>
      <c r="AP615" s="59" t="s">
        <v>1276</v>
      </c>
      <c r="AR615" s="61">
        <f t="shared" si="100"/>
        <v>0</v>
      </c>
    </row>
    <row r="616" spans="1:44" s="60" customFormat="1" ht="50.1" customHeight="1">
      <c r="A616" s="65" t="s">
        <v>1023</v>
      </c>
      <c r="B616" s="57" t="s">
        <v>1033</v>
      </c>
      <c r="C616" s="66" t="s">
        <v>1049</v>
      </c>
      <c r="D616" s="66" t="s">
        <v>760</v>
      </c>
      <c r="E616" s="66" t="s">
        <v>1036</v>
      </c>
      <c r="F616" s="66" t="s">
        <v>1047</v>
      </c>
      <c r="G616" s="66" t="s">
        <v>1103</v>
      </c>
      <c r="H616" s="66" t="s">
        <v>33</v>
      </c>
      <c r="I616" s="67">
        <v>41487</v>
      </c>
      <c r="J616" s="68">
        <v>943.55</v>
      </c>
      <c r="K616" s="58">
        <f t="shared" si="111"/>
        <v>94.355000000000004</v>
      </c>
      <c r="L616" s="58">
        <f t="shared" si="112"/>
        <v>849.19499999999994</v>
      </c>
      <c r="M616" s="68">
        <v>0</v>
      </c>
      <c r="N616" s="68">
        <v>0</v>
      </c>
      <c r="O616" s="68">
        <v>0</v>
      </c>
      <c r="P616" s="68">
        <v>0</v>
      </c>
      <c r="Q616" s="68">
        <v>0</v>
      </c>
      <c r="R616" s="68">
        <v>0</v>
      </c>
      <c r="S616" s="68">
        <v>0</v>
      </c>
      <c r="T616" s="68">
        <v>0</v>
      </c>
      <c r="U616" s="68">
        <v>0</v>
      </c>
      <c r="V616" s="68">
        <v>0</v>
      </c>
      <c r="W616" s="68">
        <v>0</v>
      </c>
      <c r="X616" s="68">
        <v>0</v>
      </c>
      <c r="Y616" s="68">
        <v>0</v>
      </c>
      <c r="Z616" s="68">
        <v>0</v>
      </c>
      <c r="AA616" s="68">
        <v>0</v>
      </c>
      <c r="AB616" s="58">
        <v>0</v>
      </c>
      <c r="AC616" s="68">
        <v>70.77</v>
      </c>
      <c r="AD616" s="58">
        <v>169.89</v>
      </c>
      <c r="AE616" s="58">
        <v>169.89</v>
      </c>
      <c r="AF616" s="58">
        <v>0</v>
      </c>
      <c r="AG616" s="58">
        <v>169.89</v>
      </c>
      <c r="AH616" s="58">
        <v>0</v>
      </c>
      <c r="AI616" s="58">
        <v>169.89</v>
      </c>
      <c r="AJ616" s="68">
        <v>98.86</v>
      </c>
      <c r="AK616" s="68">
        <v>0</v>
      </c>
      <c r="AL616" s="68"/>
      <c r="AM616" s="58">
        <f t="shared" si="113"/>
        <v>849.18999999999994</v>
      </c>
      <c r="AN616" s="68">
        <f t="shared" si="114"/>
        <v>94.360000000000014</v>
      </c>
      <c r="AO616" s="57" t="s">
        <v>1101</v>
      </c>
      <c r="AP616" s="59" t="s">
        <v>1330</v>
      </c>
      <c r="AR616" s="61">
        <f t="shared" si="100"/>
        <v>4.9999999999954525E-3</v>
      </c>
    </row>
    <row r="617" spans="1:44" s="60" customFormat="1" ht="50.1" customHeight="1">
      <c r="A617" s="65" t="s">
        <v>1024</v>
      </c>
      <c r="B617" s="57" t="s">
        <v>1033</v>
      </c>
      <c r="C617" s="66" t="s">
        <v>1049</v>
      </c>
      <c r="D617" s="66" t="s">
        <v>760</v>
      </c>
      <c r="E617" s="66" t="s">
        <v>1037</v>
      </c>
      <c r="F617" s="66" t="s">
        <v>1047</v>
      </c>
      <c r="G617" s="66" t="s">
        <v>1103</v>
      </c>
      <c r="H617" s="66" t="s">
        <v>33</v>
      </c>
      <c r="I617" s="67">
        <v>41487</v>
      </c>
      <c r="J617" s="68">
        <v>943.55</v>
      </c>
      <c r="K617" s="58">
        <f t="shared" si="111"/>
        <v>94.355000000000004</v>
      </c>
      <c r="L617" s="58">
        <f t="shared" si="112"/>
        <v>849.19499999999994</v>
      </c>
      <c r="M617" s="68">
        <v>0</v>
      </c>
      <c r="N617" s="68">
        <v>0</v>
      </c>
      <c r="O617" s="68">
        <v>0</v>
      </c>
      <c r="P617" s="68">
        <v>0</v>
      </c>
      <c r="Q617" s="68">
        <v>0</v>
      </c>
      <c r="R617" s="68">
        <v>0</v>
      </c>
      <c r="S617" s="68">
        <v>0</v>
      </c>
      <c r="T617" s="68">
        <v>0</v>
      </c>
      <c r="U617" s="68">
        <v>0</v>
      </c>
      <c r="V617" s="68">
        <v>0</v>
      </c>
      <c r="W617" s="68">
        <v>0</v>
      </c>
      <c r="X617" s="68">
        <v>0</v>
      </c>
      <c r="Y617" s="68">
        <v>0</v>
      </c>
      <c r="Z617" s="68">
        <v>0</v>
      </c>
      <c r="AA617" s="68">
        <v>0</v>
      </c>
      <c r="AB617" s="58">
        <v>0</v>
      </c>
      <c r="AC617" s="68">
        <v>70.77</v>
      </c>
      <c r="AD617" s="58">
        <v>169.89</v>
      </c>
      <c r="AE617" s="58">
        <v>169.89</v>
      </c>
      <c r="AF617" s="58">
        <v>0</v>
      </c>
      <c r="AG617" s="58">
        <v>169.89</v>
      </c>
      <c r="AH617" s="58">
        <v>0</v>
      </c>
      <c r="AI617" s="58">
        <v>169.89</v>
      </c>
      <c r="AJ617" s="68">
        <v>98.86</v>
      </c>
      <c r="AK617" s="68">
        <v>0</v>
      </c>
      <c r="AL617" s="68"/>
      <c r="AM617" s="58">
        <f t="shared" si="113"/>
        <v>849.18999999999994</v>
      </c>
      <c r="AN617" s="68">
        <f t="shared" si="114"/>
        <v>94.360000000000014</v>
      </c>
      <c r="AO617" s="57" t="s">
        <v>1764</v>
      </c>
      <c r="AP617" s="59" t="s">
        <v>1326</v>
      </c>
      <c r="AR617" s="61">
        <f t="shared" si="100"/>
        <v>4.9999999999954525E-3</v>
      </c>
    </row>
    <row r="618" spans="1:44" s="60" customFormat="1" ht="50.1" customHeight="1">
      <c r="A618" s="65" t="s">
        <v>1025</v>
      </c>
      <c r="B618" s="57" t="s">
        <v>1033</v>
      </c>
      <c r="C618" s="66" t="s">
        <v>1049</v>
      </c>
      <c r="D618" s="66" t="s">
        <v>760</v>
      </c>
      <c r="E618" s="66" t="s">
        <v>1038</v>
      </c>
      <c r="F618" s="66" t="s">
        <v>1047</v>
      </c>
      <c r="G618" s="66" t="s">
        <v>1103</v>
      </c>
      <c r="H618" s="66" t="s">
        <v>33</v>
      </c>
      <c r="I618" s="67">
        <v>41487</v>
      </c>
      <c r="J618" s="68">
        <v>943.55</v>
      </c>
      <c r="K618" s="58">
        <f t="shared" si="111"/>
        <v>94.355000000000004</v>
      </c>
      <c r="L618" s="58">
        <f t="shared" si="112"/>
        <v>849.19499999999994</v>
      </c>
      <c r="M618" s="68">
        <v>0</v>
      </c>
      <c r="N618" s="68">
        <v>0</v>
      </c>
      <c r="O618" s="68">
        <v>0</v>
      </c>
      <c r="P618" s="68">
        <v>0</v>
      </c>
      <c r="Q618" s="68">
        <v>0</v>
      </c>
      <c r="R618" s="68">
        <v>0</v>
      </c>
      <c r="S618" s="68">
        <v>0</v>
      </c>
      <c r="T618" s="68">
        <v>0</v>
      </c>
      <c r="U618" s="68">
        <v>0</v>
      </c>
      <c r="V618" s="68">
        <v>0</v>
      </c>
      <c r="W618" s="68">
        <v>0</v>
      </c>
      <c r="X618" s="68">
        <v>0</v>
      </c>
      <c r="Y618" s="68">
        <v>0</v>
      </c>
      <c r="Z618" s="68">
        <v>0</v>
      </c>
      <c r="AA618" s="68">
        <v>0</v>
      </c>
      <c r="AB618" s="58">
        <v>0</v>
      </c>
      <c r="AC618" s="68">
        <v>70.77</v>
      </c>
      <c r="AD618" s="58">
        <v>169.89</v>
      </c>
      <c r="AE618" s="58">
        <v>169.89</v>
      </c>
      <c r="AF618" s="58">
        <v>0</v>
      </c>
      <c r="AG618" s="58">
        <v>169.89</v>
      </c>
      <c r="AH618" s="58">
        <v>0</v>
      </c>
      <c r="AI618" s="58">
        <v>169.89</v>
      </c>
      <c r="AJ618" s="68">
        <v>98.86</v>
      </c>
      <c r="AK618" s="68">
        <v>0</v>
      </c>
      <c r="AL618" s="68"/>
      <c r="AM618" s="58">
        <f t="shared" si="113"/>
        <v>849.18999999999994</v>
      </c>
      <c r="AN618" s="68">
        <f t="shared" si="114"/>
        <v>94.360000000000014</v>
      </c>
      <c r="AO618" s="57" t="s">
        <v>1333</v>
      </c>
      <c r="AP618" s="59" t="s">
        <v>1896</v>
      </c>
      <c r="AR618" s="61">
        <f t="shared" si="100"/>
        <v>4.9999999999954525E-3</v>
      </c>
    </row>
    <row r="619" spans="1:44" s="60" customFormat="1" ht="50.1" customHeight="1">
      <c r="A619" s="65" t="s">
        <v>1026</v>
      </c>
      <c r="B619" s="57" t="s">
        <v>1033</v>
      </c>
      <c r="C619" s="66" t="s">
        <v>1049</v>
      </c>
      <c r="D619" s="66" t="s">
        <v>760</v>
      </c>
      <c r="E619" s="66" t="s">
        <v>1039</v>
      </c>
      <c r="F619" s="66" t="s">
        <v>1047</v>
      </c>
      <c r="G619" s="66" t="s">
        <v>1103</v>
      </c>
      <c r="H619" s="66" t="s">
        <v>33</v>
      </c>
      <c r="I619" s="67">
        <v>41487</v>
      </c>
      <c r="J619" s="68">
        <v>943.55</v>
      </c>
      <c r="K619" s="58">
        <f t="shared" si="111"/>
        <v>94.355000000000004</v>
      </c>
      <c r="L619" s="58">
        <f t="shared" si="112"/>
        <v>849.19499999999994</v>
      </c>
      <c r="M619" s="68">
        <v>0</v>
      </c>
      <c r="N619" s="68">
        <v>0</v>
      </c>
      <c r="O619" s="68">
        <v>0</v>
      </c>
      <c r="P619" s="68">
        <v>0</v>
      </c>
      <c r="Q619" s="68">
        <v>0</v>
      </c>
      <c r="R619" s="68">
        <v>0</v>
      </c>
      <c r="S619" s="68">
        <v>0</v>
      </c>
      <c r="T619" s="68">
        <v>0</v>
      </c>
      <c r="U619" s="68">
        <v>0</v>
      </c>
      <c r="V619" s="68">
        <v>0</v>
      </c>
      <c r="W619" s="68">
        <v>0</v>
      </c>
      <c r="X619" s="68">
        <v>0</v>
      </c>
      <c r="Y619" s="68">
        <v>0</v>
      </c>
      <c r="Z619" s="68">
        <v>0</v>
      </c>
      <c r="AA619" s="68">
        <v>0</v>
      </c>
      <c r="AB619" s="58">
        <v>0</v>
      </c>
      <c r="AC619" s="68">
        <v>70.77</v>
      </c>
      <c r="AD619" s="58">
        <v>169.89</v>
      </c>
      <c r="AE619" s="58">
        <v>169.89</v>
      </c>
      <c r="AF619" s="58">
        <v>0</v>
      </c>
      <c r="AG619" s="58">
        <v>169.89</v>
      </c>
      <c r="AH619" s="58">
        <v>0</v>
      </c>
      <c r="AI619" s="58">
        <v>169.89</v>
      </c>
      <c r="AJ619" s="68">
        <v>98.86</v>
      </c>
      <c r="AK619" s="68">
        <v>0</v>
      </c>
      <c r="AL619" s="68"/>
      <c r="AM619" s="58">
        <f t="shared" si="113"/>
        <v>849.18999999999994</v>
      </c>
      <c r="AN619" s="68">
        <f t="shared" si="114"/>
        <v>94.360000000000014</v>
      </c>
      <c r="AO619" s="57" t="s">
        <v>1770</v>
      </c>
      <c r="AP619" s="59" t="s">
        <v>1326</v>
      </c>
      <c r="AR619" s="61">
        <f t="shared" si="100"/>
        <v>4.9999999999954525E-3</v>
      </c>
    </row>
    <row r="620" spans="1:44" s="60" customFormat="1" ht="50.1" customHeight="1">
      <c r="A620" s="65" t="s">
        <v>1027</v>
      </c>
      <c r="B620" s="57" t="s">
        <v>1033</v>
      </c>
      <c r="C620" s="66" t="s">
        <v>1049</v>
      </c>
      <c r="D620" s="66" t="s">
        <v>760</v>
      </c>
      <c r="E620" s="66" t="s">
        <v>1040</v>
      </c>
      <c r="F620" s="66" t="s">
        <v>1047</v>
      </c>
      <c r="G620" s="66" t="s">
        <v>1103</v>
      </c>
      <c r="H620" s="66" t="s">
        <v>33</v>
      </c>
      <c r="I620" s="67">
        <v>41487</v>
      </c>
      <c r="J620" s="68">
        <v>943.55</v>
      </c>
      <c r="K620" s="58">
        <f t="shared" si="111"/>
        <v>94.355000000000004</v>
      </c>
      <c r="L620" s="58">
        <f t="shared" si="112"/>
        <v>849.19499999999994</v>
      </c>
      <c r="M620" s="68">
        <v>0</v>
      </c>
      <c r="N620" s="68">
        <v>0</v>
      </c>
      <c r="O620" s="68">
        <v>0</v>
      </c>
      <c r="P620" s="68">
        <v>0</v>
      </c>
      <c r="Q620" s="68">
        <v>0</v>
      </c>
      <c r="R620" s="68">
        <v>0</v>
      </c>
      <c r="S620" s="68">
        <v>0</v>
      </c>
      <c r="T620" s="68">
        <v>0</v>
      </c>
      <c r="U620" s="68">
        <v>0</v>
      </c>
      <c r="V620" s="68">
        <v>0</v>
      </c>
      <c r="W620" s="68">
        <v>0</v>
      </c>
      <c r="X620" s="68">
        <v>0</v>
      </c>
      <c r="Y620" s="68">
        <v>0</v>
      </c>
      <c r="Z620" s="68">
        <v>0</v>
      </c>
      <c r="AA620" s="68">
        <v>0</v>
      </c>
      <c r="AB620" s="58">
        <v>0</v>
      </c>
      <c r="AC620" s="68">
        <v>70.77</v>
      </c>
      <c r="AD620" s="58">
        <v>169.89</v>
      </c>
      <c r="AE620" s="58">
        <v>169.89</v>
      </c>
      <c r="AF620" s="58">
        <v>0</v>
      </c>
      <c r="AG620" s="58">
        <v>169.89</v>
      </c>
      <c r="AH620" s="58">
        <v>0</v>
      </c>
      <c r="AI620" s="58">
        <v>169.89</v>
      </c>
      <c r="AJ620" s="68">
        <v>98.86</v>
      </c>
      <c r="AK620" s="68">
        <v>0</v>
      </c>
      <c r="AL620" s="68"/>
      <c r="AM620" s="58">
        <f t="shared" si="113"/>
        <v>849.18999999999994</v>
      </c>
      <c r="AN620" s="68">
        <f t="shared" si="114"/>
        <v>94.360000000000014</v>
      </c>
      <c r="AO620" s="57" t="s">
        <v>1770</v>
      </c>
      <c r="AP620" s="59" t="s">
        <v>1326</v>
      </c>
      <c r="AR620" s="61">
        <f t="shared" si="100"/>
        <v>4.9999999999954525E-3</v>
      </c>
    </row>
    <row r="621" spans="1:44" s="60" customFormat="1" ht="50.1" customHeight="1">
      <c r="A621" s="65" t="s">
        <v>1028</v>
      </c>
      <c r="B621" s="57" t="s">
        <v>1033</v>
      </c>
      <c r="C621" s="66" t="s">
        <v>1049</v>
      </c>
      <c r="D621" s="66" t="s">
        <v>760</v>
      </c>
      <c r="E621" s="66" t="s">
        <v>1041</v>
      </c>
      <c r="F621" s="66" t="s">
        <v>1047</v>
      </c>
      <c r="G621" s="66" t="s">
        <v>1103</v>
      </c>
      <c r="H621" s="66" t="s">
        <v>33</v>
      </c>
      <c r="I621" s="67">
        <v>41487</v>
      </c>
      <c r="J621" s="68">
        <v>943.55</v>
      </c>
      <c r="K621" s="58">
        <f t="shared" si="111"/>
        <v>94.355000000000004</v>
      </c>
      <c r="L621" s="58">
        <f t="shared" si="112"/>
        <v>849.19499999999994</v>
      </c>
      <c r="M621" s="68">
        <v>0</v>
      </c>
      <c r="N621" s="68">
        <v>0</v>
      </c>
      <c r="O621" s="68">
        <v>0</v>
      </c>
      <c r="P621" s="68">
        <v>0</v>
      </c>
      <c r="Q621" s="68">
        <v>0</v>
      </c>
      <c r="R621" s="68">
        <v>0</v>
      </c>
      <c r="S621" s="68">
        <v>0</v>
      </c>
      <c r="T621" s="68">
        <v>0</v>
      </c>
      <c r="U621" s="68">
        <v>0</v>
      </c>
      <c r="V621" s="68">
        <v>0</v>
      </c>
      <c r="W621" s="68">
        <v>0</v>
      </c>
      <c r="X621" s="68">
        <v>0</v>
      </c>
      <c r="Y621" s="68">
        <v>0</v>
      </c>
      <c r="Z621" s="68">
        <v>0</v>
      </c>
      <c r="AA621" s="68">
        <v>0</v>
      </c>
      <c r="AB621" s="58">
        <v>0</v>
      </c>
      <c r="AC621" s="68">
        <v>70.77</v>
      </c>
      <c r="AD621" s="58">
        <v>169.89</v>
      </c>
      <c r="AE621" s="58">
        <v>169.89</v>
      </c>
      <c r="AF621" s="58">
        <v>0</v>
      </c>
      <c r="AG621" s="58">
        <v>169.89</v>
      </c>
      <c r="AH621" s="58">
        <v>0</v>
      </c>
      <c r="AI621" s="58">
        <v>169.89</v>
      </c>
      <c r="AJ621" s="68">
        <v>98.86</v>
      </c>
      <c r="AK621" s="68">
        <v>0</v>
      </c>
      <c r="AL621" s="68"/>
      <c r="AM621" s="58">
        <f t="shared" si="113"/>
        <v>849.18999999999994</v>
      </c>
      <c r="AN621" s="68">
        <f t="shared" si="114"/>
        <v>94.360000000000014</v>
      </c>
      <c r="AO621" s="57" t="s">
        <v>1770</v>
      </c>
      <c r="AP621" s="59" t="s">
        <v>1326</v>
      </c>
      <c r="AR621" s="61">
        <f t="shared" si="100"/>
        <v>4.9999999999954525E-3</v>
      </c>
    </row>
    <row r="622" spans="1:44" s="60" customFormat="1" ht="50.1" customHeight="1">
      <c r="A622" s="65" t="s">
        <v>1029</v>
      </c>
      <c r="B622" s="57" t="s">
        <v>1033</v>
      </c>
      <c r="C622" s="66" t="s">
        <v>1049</v>
      </c>
      <c r="D622" s="66" t="s">
        <v>760</v>
      </c>
      <c r="E622" s="66" t="s">
        <v>1042</v>
      </c>
      <c r="F622" s="66" t="s">
        <v>1047</v>
      </c>
      <c r="G622" s="66" t="s">
        <v>1103</v>
      </c>
      <c r="H622" s="66" t="s">
        <v>33</v>
      </c>
      <c r="I622" s="67">
        <v>41487</v>
      </c>
      <c r="J622" s="68">
        <v>943.55</v>
      </c>
      <c r="K622" s="58">
        <f t="shared" si="111"/>
        <v>94.355000000000004</v>
      </c>
      <c r="L622" s="58">
        <f t="shared" si="112"/>
        <v>849.19499999999994</v>
      </c>
      <c r="M622" s="68">
        <v>0</v>
      </c>
      <c r="N622" s="68">
        <v>0</v>
      </c>
      <c r="O622" s="68">
        <v>0</v>
      </c>
      <c r="P622" s="68">
        <v>0</v>
      </c>
      <c r="Q622" s="68">
        <v>0</v>
      </c>
      <c r="R622" s="68">
        <v>0</v>
      </c>
      <c r="S622" s="68">
        <v>0</v>
      </c>
      <c r="T622" s="68">
        <v>0</v>
      </c>
      <c r="U622" s="68">
        <v>0</v>
      </c>
      <c r="V622" s="68">
        <v>0</v>
      </c>
      <c r="W622" s="68">
        <v>0</v>
      </c>
      <c r="X622" s="68">
        <v>0</v>
      </c>
      <c r="Y622" s="68">
        <v>0</v>
      </c>
      <c r="Z622" s="68">
        <v>0</v>
      </c>
      <c r="AA622" s="68">
        <v>0</v>
      </c>
      <c r="AB622" s="58">
        <v>0</v>
      </c>
      <c r="AC622" s="68">
        <v>70.77</v>
      </c>
      <c r="AD622" s="58">
        <v>169.89</v>
      </c>
      <c r="AE622" s="58">
        <v>169.89</v>
      </c>
      <c r="AF622" s="58">
        <v>0</v>
      </c>
      <c r="AG622" s="58">
        <v>169.89</v>
      </c>
      <c r="AH622" s="58">
        <v>0</v>
      </c>
      <c r="AI622" s="58">
        <v>169.89</v>
      </c>
      <c r="AJ622" s="68">
        <v>98.86</v>
      </c>
      <c r="AK622" s="68">
        <v>0</v>
      </c>
      <c r="AL622" s="68"/>
      <c r="AM622" s="58">
        <f t="shared" si="113"/>
        <v>849.18999999999994</v>
      </c>
      <c r="AN622" s="68">
        <f t="shared" si="114"/>
        <v>94.360000000000014</v>
      </c>
      <c r="AO622" s="57" t="s">
        <v>1585</v>
      </c>
      <c r="AP622" s="59" t="s">
        <v>1277</v>
      </c>
      <c r="AR622" s="61">
        <f t="shared" si="100"/>
        <v>4.9999999999954525E-3</v>
      </c>
    </row>
    <row r="623" spans="1:44" s="60" customFormat="1" ht="50.1" customHeight="1">
      <c r="A623" s="65" t="s">
        <v>1030</v>
      </c>
      <c r="B623" s="57" t="s">
        <v>1033</v>
      </c>
      <c r="C623" s="66" t="s">
        <v>1049</v>
      </c>
      <c r="D623" s="66" t="s">
        <v>760</v>
      </c>
      <c r="E623" s="66" t="s">
        <v>1043</v>
      </c>
      <c r="F623" s="66" t="s">
        <v>1047</v>
      </c>
      <c r="G623" s="66" t="s">
        <v>1103</v>
      </c>
      <c r="H623" s="66" t="s">
        <v>33</v>
      </c>
      <c r="I623" s="67">
        <v>41487</v>
      </c>
      <c r="J623" s="68">
        <v>943.55</v>
      </c>
      <c r="K623" s="58">
        <f t="shared" si="111"/>
        <v>94.355000000000004</v>
      </c>
      <c r="L623" s="58">
        <f t="shared" si="112"/>
        <v>849.19499999999994</v>
      </c>
      <c r="M623" s="68">
        <v>0</v>
      </c>
      <c r="N623" s="68">
        <v>0</v>
      </c>
      <c r="O623" s="68">
        <v>0</v>
      </c>
      <c r="P623" s="68">
        <v>0</v>
      </c>
      <c r="Q623" s="68">
        <v>0</v>
      </c>
      <c r="R623" s="68">
        <v>0</v>
      </c>
      <c r="S623" s="68">
        <v>0</v>
      </c>
      <c r="T623" s="68">
        <v>0</v>
      </c>
      <c r="U623" s="68">
        <v>0</v>
      </c>
      <c r="V623" s="68">
        <v>0</v>
      </c>
      <c r="W623" s="68">
        <v>0</v>
      </c>
      <c r="X623" s="68">
        <v>0</v>
      </c>
      <c r="Y623" s="68">
        <v>0</v>
      </c>
      <c r="Z623" s="68">
        <v>0</v>
      </c>
      <c r="AA623" s="68">
        <v>0</v>
      </c>
      <c r="AB623" s="58">
        <v>0</v>
      </c>
      <c r="AC623" s="68">
        <v>70.77</v>
      </c>
      <c r="AD623" s="58">
        <v>169.89</v>
      </c>
      <c r="AE623" s="58">
        <v>169.89</v>
      </c>
      <c r="AF623" s="58">
        <v>0</v>
      </c>
      <c r="AG623" s="58">
        <v>169.89</v>
      </c>
      <c r="AH623" s="58">
        <v>0</v>
      </c>
      <c r="AI623" s="58">
        <v>169.89</v>
      </c>
      <c r="AJ623" s="68">
        <v>98.86</v>
      </c>
      <c r="AK623" s="68">
        <v>0</v>
      </c>
      <c r="AL623" s="68"/>
      <c r="AM623" s="58">
        <f t="shared" si="113"/>
        <v>849.18999999999994</v>
      </c>
      <c r="AN623" s="68">
        <f t="shared" si="114"/>
        <v>94.360000000000014</v>
      </c>
      <c r="AO623" s="57" t="s">
        <v>1585</v>
      </c>
      <c r="AP623" s="59" t="s">
        <v>1277</v>
      </c>
      <c r="AR623" s="61">
        <f t="shared" si="100"/>
        <v>4.9999999999954525E-3</v>
      </c>
    </row>
    <row r="624" spans="1:44" s="60" customFormat="1" ht="50.1" customHeight="1">
      <c r="A624" s="65" t="s">
        <v>1031</v>
      </c>
      <c r="B624" s="57" t="s">
        <v>1034</v>
      </c>
      <c r="C624" s="66" t="s">
        <v>1049</v>
      </c>
      <c r="D624" s="66" t="s">
        <v>760</v>
      </c>
      <c r="E624" s="66" t="s">
        <v>1044</v>
      </c>
      <c r="F624" s="66" t="s">
        <v>1048</v>
      </c>
      <c r="G624" s="66" t="s">
        <v>1103</v>
      </c>
      <c r="H624" s="66" t="s">
        <v>33</v>
      </c>
      <c r="I624" s="67">
        <v>41487</v>
      </c>
      <c r="J624" s="68">
        <v>1808</v>
      </c>
      <c r="K624" s="58">
        <f t="shared" si="111"/>
        <v>180.8</v>
      </c>
      <c r="L624" s="58">
        <f t="shared" si="112"/>
        <v>1627.2</v>
      </c>
      <c r="M624" s="68">
        <v>0</v>
      </c>
      <c r="N624" s="68">
        <v>0</v>
      </c>
      <c r="O624" s="68">
        <v>0</v>
      </c>
      <c r="P624" s="68">
        <v>0</v>
      </c>
      <c r="Q624" s="68">
        <v>0</v>
      </c>
      <c r="R624" s="68">
        <v>0</v>
      </c>
      <c r="S624" s="68">
        <v>0</v>
      </c>
      <c r="T624" s="68">
        <v>0</v>
      </c>
      <c r="U624" s="68">
        <v>0</v>
      </c>
      <c r="V624" s="68">
        <v>0</v>
      </c>
      <c r="W624" s="68">
        <v>0</v>
      </c>
      <c r="X624" s="68">
        <v>0</v>
      </c>
      <c r="Y624" s="68">
        <v>0</v>
      </c>
      <c r="Z624" s="68">
        <v>0</v>
      </c>
      <c r="AA624" s="68">
        <v>0</v>
      </c>
      <c r="AB624" s="58">
        <v>0</v>
      </c>
      <c r="AC624" s="68">
        <v>135.6</v>
      </c>
      <c r="AD624" s="68">
        <v>325.44</v>
      </c>
      <c r="AE624" s="68">
        <v>325.44</v>
      </c>
      <c r="AF624" s="68">
        <v>0</v>
      </c>
      <c r="AG624" s="68">
        <v>325.44</v>
      </c>
      <c r="AH624" s="68">
        <v>0</v>
      </c>
      <c r="AI624" s="68">
        <v>325.44</v>
      </c>
      <c r="AJ624" s="68">
        <v>189.84</v>
      </c>
      <c r="AK624" s="68">
        <v>0</v>
      </c>
      <c r="AL624" s="68"/>
      <c r="AM624" s="58">
        <f t="shared" si="113"/>
        <v>1627.2</v>
      </c>
      <c r="AN624" s="68">
        <f t="shared" si="114"/>
        <v>180.79999999999995</v>
      </c>
      <c r="AO624" s="57" t="s">
        <v>119</v>
      </c>
      <c r="AP624" s="59" t="s">
        <v>1582</v>
      </c>
      <c r="AR624" s="61">
        <f t="shared" si="100"/>
        <v>0</v>
      </c>
    </row>
    <row r="625" spans="1:44" s="60" customFormat="1" ht="50.1" customHeight="1">
      <c r="A625" s="65" t="s">
        <v>1032</v>
      </c>
      <c r="B625" s="57" t="s">
        <v>1034</v>
      </c>
      <c r="C625" s="66" t="s">
        <v>1049</v>
      </c>
      <c r="D625" s="66" t="s">
        <v>760</v>
      </c>
      <c r="E625" s="66" t="s">
        <v>1045</v>
      </c>
      <c r="F625" s="66" t="s">
        <v>1048</v>
      </c>
      <c r="G625" s="66" t="s">
        <v>1103</v>
      </c>
      <c r="H625" s="66" t="s">
        <v>33</v>
      </c>
      <c r="I625" s="67">
        <v>41487</v>
      </c>
      <c r="J625" s="68">
        <v>1808</v>
      </c>
      <c r="K625" s="58">
        <f t="shared" si="111"/>
        <v>180.8</v>
      </c>
      <c r="L625" s="58">
        <f t="shared" si="112"/>
        <v>1627.2</v>
      </c>
      <c r="M625" s="68">
        <v>0</v>
      </c>
      <c r="N625" s="68">
        <v>0</v>
      </c>
      <c r="O625" s="68">
        <v>0</v>
      </c>
      <c r="P625" s="68">
        <v>0</v>
      </c>
      <c r="Q625" s="68">
        <v>0</v>
      </c>
      <c r="R625" s="68">
        <v>0</v>
      </c>
      <c r="S625" s="68">
        <v>0</v>
      </c>
      <c r="T625" s="68">
        <v>0</v>
      </c>
      <c r="U625" s="68">
        <v>0</v>
      </c>
      <c r="V625" s="68">
        <v>0</v>
      </c>
      <c r="W625" s="68">
        <v>0</v>
      </c>
      <c r="X625" s="68">
        <v>0</v>
      </c>
      <c r="Y625" s="68">
        <v>0</v>
      </c>
      <c r="Z625" s="68">
        <v>0</v>
      </c>
      <c r="AA625" s="68">
        <v>0</v>
      </c>
      <c r="AB625" s="58">
        <v>0</v>
      </c>
      <c r="AC625" s="68">
        <v>135.6</v>
      </c>
      <c r="AD625" s="68">
        <v>325.44</v>
      </c>
      <c r="AE625" s="68">
        <v>325.44</v>
      </c>
      <c r="AF625" s="68">
        <v>0</v>
      </c>
      <c r="AG625" s="68">
        <v>325.44</v>
      </c>
      <c r="AH625" s="68">
        <v>0</v>
      </c>
      <c r="AI625" s="68">
        <v>325.44</v>
      </c>
      <c r="AJ625" s="68">
        <v>189.84</v>
      </c>
      <c r="AK625" s="68">
        <v>0</v>
      </c>
      <c r="AL625" s="68"/>
      <c r="AM625" s="58">
        <f t="shared" si="113"/>
        <v>1627.2</v>
      </c>
      <c r="AN625" s="68">
        <f t="shared" si="114"/>
        <v>180.79999999999995</v>
      </c>
      <c r="AO625" s="57" t="s">
        <v>119</v>
      </c>
      <c r="AP625" s="59" t="s">
        <v>1367</v>
      </c>
      <c r="AR625" s="61">
        <f t="shared" si="100"/>
        <v>0</v>
      </c>
    </row>
    <row r="626" spans="1:44" s="60" customFormat="1" ht="50.1" customHeight="1">
      <c r="A626" s="65" t="s">
        <v>1252</v>
      </c>
      <c r="B626" s="57" t="s">
        <v>1255</v>
      </c>
      <c r="C626" s="66" t="s">
        <v>1253</v>
      </c>
      <c r="D626" s="66" t="s">
        <v>532</v>
      </c>
      <c r="E626" s="66" t="s">
        <v>1254</v>
      </c>
      <c r="F626" s="66" t="s">
        <v>1256</v>
      </c>
      <c r="G626" s="66" t="s">
        <v>1103</v>
      </c>
      <c r="H626" s="66" t="s">
        <v>33</v>
      </c>
      <c r="I626" s="67">
        <v>42064</v>
      </c>
      <c r="J626" s="68">
        <v>1338.25</v>
      </c>
      <c r="K626" s="58">
        <f t="shared" ref="K626:K656" si="115">+J626*0.1</f>
        <v>133.82500000000002</v>
      </c>
      <c r="L626" s="58">
        <f t="shared" ref="L626:L656" si="116">+J626-K626</f>
        <v>1204.425</v>
      </c>
      <c r="M626" s="68">
        <v>0</v>
      </c>
      <c r="N626" s="68">
        <v>0</v>
      </c>
      <c r="O626" s="68">
        <v>0</v>
      </c>
      <c r="P626" s="68">
        <v>0</v>
      </c>
      <c r="Q626" s="68">
        <v>0</v>
      </c>
      <c r="R626" s="68">
        <v>0</v>
      </c>
      <c r="S626" s="68">
        <v>0</v>
      </c>
      <c r="T626" s="68">
        <v>0</v>
      </c>
      <c r="U626" s="68">
        <v>0</v>
      </c>
      <c r="V626" s="68">
        <v>0</v>
      </c>
      <c r="W626" s="68">
        <v>0</v>
      </c>
      <c r="X626" s="68">
        <v>0</v>
      </c>
      <c r="Y626" s="68">
        <v>0</v>
      </c>
      <c r="Z626" s="68">
        <v>0</v>
      </c>
      <c r="AA626" s="68">
        <v>0</v>
      </c>
      <c r="AB626" s="58">
        <v>0</v>
      </c>
      <c r="AC626" s="68">
        <v>0</v>
      </c>
      <c r="AD626" s="68">
        <v>0</v>
      </c>
      <c r="AE626" s="68">
        <v>200.74</v>
      </c>
      <c r="AF626" s="68">
        <v>0</v>
      </c>
      <c r="AG626" s="68">
        <v>240.89</v>
      </c>
      <c r="AH626" s="68">
        <v>0</v>
      </c>
      <c r="AI626" s="68">
        <v>240.89</v>
      </c>
      <c r="AJ626" s="68">
        <v>240.89</v>
      </c>
      <c r="AK626" s="68">
        <v>240.89</v>
      </c>
      <c r="AL626" s="68">
        <v>40.119999999999997</v>
      </c>
      <c r="AM626" s="58">
        <f>SUM(M626:AL626)</f>
        <v>1204.4199999999998</v>
      </c>
      <c r="AN626" s="68">
        <f t="shared" si="114"/>
        <v>133.83000000000015</v>
      </c>
      <c r="AO626" s="57" t="s">
        <v>1676</v>
      </c>
      <c r="AP626" s="59" t="s">
        <v>1294</v>
      </c>
      <c r="AR626" s="61">
        <f t="shared" si="100"/>
        <v>5.0000000001091394E-3</v>
      </c>
    </row>
    <row r="627" spans="1:44" s="60" customFormat="1" ht="50.1" customHeight="1">
      <c r="A627" s="65" t="s">
        <v>1257</v>
      </c>
      <c r="B627" s="57" t="s">
        <v>1262</v>
      </c>
      <c r="C627" s="66" t="s">
        <v>1263</v>
      </c>
      <c r="D627" s="66" t="s">
        <v>760</v>
      </c>
      <c r="E627" s="66" t="s">
        <v>1265</v>
      </c>
      <c r="F627" s="66" t="s">
        <v>406</v>
      </c>
      <c r="G627" s="66" t="s">
        <v>1103</v>
      </c>
      <c r="H627" s="66" t="s">
        <v>33</v>
      </c>
      <c r="I627" s="67">
        <v>42125</v>
      </c>
      <c r="J627" s="68">
        <v>910</v>
      </c>
      <c r="K627" s="58">
        <f t="shared" si="115"/>
        <v>91</v>
      </c>
      <c r="L627" s="58">
        <f t="shared" si="116"/>
        <v>819</v>
      </c>
      <c r="M627" s="68">
        <v>0</v>
      </c>
      <c r="N627" s="68">
        <v>0</v>
      </c>
      <c r="O627" s="68">
        <v>0</v>
      </c>
      <c r="P627" s="68">
        <v>0</v>
      </c>
      <c r="Q627" s="68">
        <v>0</v>
      </c>
      <c r="R627" s="68">
        <v>0</v>
      </c>
      <c r="S627" s="68">
        <v>0</v>
      </c>
      <c r="T627" s="68">
        <v>0</v>
      </c>
      <c r="U627" s="68">
        <v>0</v>
      </c>
      <c r="V627" s="68">
        <v>0</v>
      </c>
      <c r="W627" s="68">
        <v>0</v>
      </c>
      <c r="X627" s="68">
        <v>0</v>
      </c>
      <c r="Y627" s="68">
        <v>0</v>
      </c>
      <c r="Z627" s="68">
        <v>0</v>
      </c>
      <c r="AA627" s="68">
        <v>0</v>
      </c>
      <c r="AB627" s="58">
        <v>0</v>
      </c>
      <c r="AC627" s="68">
        <v>0</v>
      </c>
      <c r="AD627" s="68">
        <v>0</v>
      </c>
      <c r="AE627" s="68">
        <v>109.2</v>
      </c>
      <c r="AF627" s="68">
        <v>0</v>
      </c>
      <c r="AG627" s="68">
        <v>163.80000000000001</v>
      </c>
      <c r="AH627" s="68">
        <v>0</v>
      </c>
      <c r="AI627" s="68">
        <v>163.80000000000001</v>
      </c>
      <c r="AJ627" s="68">
        <v>163.80000000000001</v>
      </c>
      <c r="AK627" s="68">
        <v>163.80000000000001</v>
      </c>
      <c r="AL627" s="68">
        <v>54.6</v>
      </c>
      <c r="AM627" s="58">
        <f t="shared" ref="AM627:AM632" si="117">SUM(M627:AL627)</f>
        <v>819.00000000000011</v>
      </c>
      <c r="AN627" s="68">
        <f t="shared" ref="AN627:AN663" si="118">J627-AM627</f>
        <v>90.999999999999886</v>
      </c>
      <c r="AO627" s="57" t="s">
        <v>1674</v>
      </c>
      <c r="AP627" s="59" t="s">
        <v>1675</v>
      </c>
      <c r="AR627" s="61">
        <f t="shared" si="100"/>
        <v>0</v>
      </c>
    </row>
    <row r="628" spans="1:44" s="60" customFormat="1" ht="50.1" customHeight="1">
      <c r="A628" s="65" t="s">
        <v>1258</v>
      </c>
      <c r="B628" s="57" t="s">
        <v>1262</v>
      </c>
      <c r="C628" s="66" t="s">
        <v>1263</v>
      </c>
      <c r="D628" s="66" t="s">
        <v>760</v>
      </c>
      <c r="E628" s="66" t="s">
        <v>1264</v>
      </c>
      <c r="F628" s="66" t="s">
        <v>406</v>
      </c>
      <c r="G628" s="66" t="s">
        <v>1103</v>
      </c>
      <c r="H628" s="66" t="s">
        <v>33</v>
      </c>
      <c r="I628" s="67">
        <v>42125</v>
      </c>
      <c r="J628" s="68">
        <v>910</v>
      </c>
      <c r="K628" s="58">
        <f t="shared" si="115"/>
        <v>91</v>
      </c>
      <c r="L628" s="58">
        <f t="shared" si="116"/>
        <v>819</v>
      </c>
      <c r="M628" s="68">
        <v>0</v>
      </c>
      <c r="N628" s="68">
        <v>0</v>
      </c>
      <c r="O628" s="68">
        <v>0</v>
      </c>
      <c r="P628" s="68">
        <v>0</v>
      </c>
      <c r="Q628" s="68">
        <v>0</v>
      </c>
      <c r="R628" s="68">
        <v>0</v>
      </c>
      <c r="S628" s="68">
        <v>0</v>
      </c>
      <c r="T628" s="68">
        <v>0</v>
      </c>
      <c r="U628" s="68">
        <v>0</v>
      </c>
      <c r="V628" s="68">
        <v>0</v>
      </c>
      <c r="W628" s="68">
        <v>0</v>
      </c>
      <c r="X628" s="68">
        <v>0</v>
      </c>
      <c r="Y628" s="68">
        <v>0</v>
      </c>
      <c r="Z628" s="68">
        <v>0</v>
      </c>
      <c r="AA628" s="68">
        <v>0</v>
      </c>
      <c r="AB628" s="58">
        <v>0</v>
      </c>
      <c r="AC628" s="68">
        <v>0</v>
      </c>
      <c r="AD628" s="68">
        <v>0</v>
      </c>
      <c r="AE628" s="68">
        <v>109.2</v>
      </c>
      <c r="AF628" s="68">
        <v>0</v>
      </c>
      <c r="AG628" s="68">
        <v>163.80000000000001</v>
      </c>
      <c r="AH628" s="68">
        <v>0</v>
      </c>
      <c r="AI628" s="68">
        <v>163.80000000000001</v>
      </c>
      <c r="AJ628" s="68">
        <v>163.80000000000001</v>
      </c>
      <c r="AK628" s="68">
        <v>163.80000000000001</v>
      </c>
      <c r="AL628" s="68">
        <v>54.6</v>
      </c>
      <c r="AM628" s="58">
        <f t="shared" si="117"/>
        <v>819.00000000000011</v>
      </c>
      <c r="AN628" s="68">
        <f t="shared" si="118"/>
        <v>90.999999999999886</v>
      </c>
      <c r="AO628" s="57" t="s">
        <v>1113</v>
      </c>
      <c r="AP628" s="59" t="s">
        <v>607</v>
      </c>
      <c r="AR628" s="61">
        <f t="shared" si="100"/>
        <v>0</v>
      </c>
    </row>
    <row r="629" spans="1:44" s="60" customFormat="1" ht="50.1" customHeight="1">
      <c r="A629" s="65" t="s">
        <v>1259</v>
      </c>
      <c r="B629" s="57" t="s">
        <v>1262</v>
      </c>
      <c r="C629" s="66" t="s">
        <v>1263</v>
      </c>
      <c r="D629" s="66" t="s">
        <v>760</v>
      </c>
      <c r="E629" s="66" t="s">
        <v>1266</v>
      </c>
      <c r="F629" s="66" t="s">
        <v>406</v>
      </c>
      <c r="G629" s="66" t="s">
        <v>1103</v>
      </c>
      <c r="H629" s="66" t="s">
        <v>33</v>
      </c>
      <c r="I629" s="67">
        <v>42125</v>
      </c>
      <c r="J629" s="68">
        <v>910</v>
      </c>
      <c r="K629" s="58">
        <f t="shared" si="115"/>
        <v>91</v>
      </c>
      <c r="L629" s="58">
        <f t="shared" si="116"/>
        <v>819</v>
      </c>
      <c r="M629" s="68">
        <v>0</v>
      </c>
      <c r="N629" s="68">
        <v>0</v>
      </c>
      <c r="O629" s="68">
        <v>0</v>
      </c>
      <c r="P629" s="68">
        <v>0</v>
      </c>
      <c r="Q629" s="68">
        <v>0</v>
      </c>
      <c r="R629" s="68">
        <v>0</v>
      </c>
      <c r="S629" s="68">
        <v>0</v>
      </c>
      <c r="T629" s="68">
        <v>0</v>
      </c>
      <c r="U629" s="68">
        <v>0</v>
      </c>
      <c r="V629" s="68">
        <v>0</v>
      </c>
      <c r="W629" s="68">
        <v>0</v>
      </c>
      <c r="X629" s="68">
        <v>0</v>
      </c>
      <c r="Y629" s="68">
        <v>0</v>
      </c>
      <c r="Z629" s="68">
        <v>0</v>
      </c>
      <c r="AA629" s="58">
        <v>0</v>
      </c>
      <c r="AB629" s="58">
        <v>0</v>
      </c>
      <c r="AC629" s="68">
        <v>0</v>
      </c>
      <c r="AD629" s="68">
        <v>0</v>
      </c>
      <c r="AE629" s="68">
        <v>109.2</v>
      </c>
      <c r="AF629" s="68">
        <v>0</v>
      </c>
      <c r="AG629" s="68">
        <v>163.80000000000001</v>
      </c>
      <c r="AH629" s="68">
        <v>0</v>
      </c>
      <c r="AI629" s="68">
        <v>163.80000000000001</v>
      </c>
      <c r="AJ629" s="68">
        <v>163.80000000000001</v>
      </c>
      <c r="AK629" s="68">
        <v>163.80000000000001</v>
      </c>
      <c r="AL629" s="68">
        <v>54.6</v>
      </c>
      <c r="AM629" s="58">
        <f t="shared" si="117"/>
        <v>819.00000000000011</v>
      </c>
      <c r="AN629" s="68">
        <f t="shared" si="118"/>
        <v>90.999999999999886</v>
      </c>
      <c r="AO629" s="57" t="s">
        <v>1113</v>
      </c>
      <c r="AP629" s="59" t="s">
        <v>607</v>
      </c>
      <c r="AR629" s="61">
        <f t="shared" si="100"/>
        <v>0</v>
      </c>
    </row>
    <row r="630" spans="1:44" s="60" customFormat="1" ht="50.1" customHeight="1">
      <c r="A630" s="65" t="s">
        <v>1260</v>
      </c>
      <c r="B630" s="57" t="s">
        <v>1262</v>
      </c>
      <c r="C630" s="66" t="s">
        <v>1263</v>
      </c>
      <c r="D630" s="66" t="s">
        <v>760</v>
      </c>
      <c r="E630" s="66" t="s">
        <v>1267</v>
      </c>
      <c r="F630" s="66" t="s">
        <v>406</v>
      </c>
      <c r="G630" s="66" t="s">
        <v>1103</v>
      </c>
      <c r="H630" s="66" t="s">
        <v>33</v>
      </c>
      <c r="I630" s="81">
        <v>42125</v>
      </c>
      <c r="J630" s="68">
        <v>910</v>
      </c>
      <c r="K630" s="58">
        <f t="shared" si="115"/>
        <v>91</v>
      </c>
      <c r="L630" s="58">
        <f t="shared" si="116"/>
        <v>819</v>
      </c>
      <c r="M630" s="68">
        <v>0</v>
      </c>
      <c r="N630" s="68">
        <v>0</v>
      </c>
      <c r="O630" s="68">
        <v>0</v>
      </c>
      <c r="P630" s="68">
        <v>0</v>
      </c>
      <c r="Q630" s="68">
        <v>0</v>
      </c>
      <c r="R630" s="68">
        <v>0</v>
      </c>
      <c r="S630" s="68">
        <v>0</v>
      </c>
      <c r="T630" s="68">
        <v>0</v>
      </c>
      <c r="U630" s="68">
        <v>0</v>
      </c>
      <c r="V630" s="68">
        <v>0</v>
      </c>
      <c r="W630" s="68">
        <v>0</v>
      </c>
      <c r="X630" s="68">
        <v>0</v>
      </c>
      <c r="Y630" s="68">
        <v>0</v>
      </c>
      <c r="Z630" s="68">
        <v>0</v>
      </c>
      <c r="AA630" s="68">
        <v>0</v>
      </c>
      <c r="AB630" s="58">
        <v>0</v>
      </c>
      <c r="AC630" s="68">
        <v>0</v>
      </c>
      <c r="AD630" s="68">
        <v>0</v>
      </c>
      <c r="AE630" s="68">
        <v>109.2</v>
      </c>
      <c r="AF630" s="68">
        <v>0</v>
      </c>
      <c r="AG630" s="68">
        <v>163.80000000000001</v>
      </c>
      <c r="AH630" s="68">
        <v>0</v>
      </c>
      <c r="AI630" s="68">
        <v>163.80000000000001</v>
      </c>
      <c r="AJ630" s="68">
        <v>163.80000000000001</v>
      </c>
      <c r="AK630" s="68">
        <v>163.80000000000001</v>
      </c>
      <c r="AL630" s="68">
        <v>54.6</v>
      </c>
      <c r="AM630" s="58">
        <f t="shared" si="117"/>
        <v>819.00000000000011</v>
      </c>
      <c r="AN630" s="58">
        <f t="shared" si="118"/>
        <v>90.999999999999886</v>
      </c>
      <c r="AO630" s="66" t="s">
        <v>1940</v>
      </c>
      <c r="AP630" s="83" t="s">
        <v>176</v>
      </c>
      <c r="AR630" s="61">
        <f t="shared" si="100"/>
        <v>0</v>
      </c>
    </row>
    <row r="631" spans="1:44" s="60" customFormat="1" ht="50.1" customHeight="1">
      <c r="A631" s="65" t="s">
        <v>1261</v>
      </c>
      <c r="B631" s="57" t="s">
        <v>1262</v>
      </c>
      <c r="C631" s="66" t="s">
        <v>1263</v>
      </c>
      <c r="D631" s="66" t="s">
        <v>760</v>
      </c>
      <c r="E631" s="66" t="s">
        <v>1268</v>
      </c>
      <c r="F631" s="66" t="s">
        <v>406</v>
      </c>
      <c r="G631" s="66" t="s">
        <v>1103</v>
      </c>
      <c r="H631" s="66" t="s">
        <v>33</v>
      </c>
      <c r="I631" s="67">
        <v>42125</v>
      </c>
      <c r="J631" s="68">
        <v>910</v>
      </c>
      <c r="K631" s="58">
        <f t="shared" si="115"/>
        <v>91</v>
      </c>
      <c r="L631" s="58">
        <f t="shared" si="116"/>
        <v>819</v>
      </c>
      <c r="M631" s="68">
        <v>0</v>
      </c>
      <c r="N631" s="68">
        <v>0</v>
      </c>
      <c r="O631" s="68">
        <v>0</v>
      </c>
      <c r="P631" s="68">
        <v>0</v>
      </c>
      <c r="Q631" s="68">
        <v>0</v>
      </c>
      <c r="R631" s="68">
        <v>0</v>
      </c>
      <c r="S631" s="68">
        <v>0</v>
      </c>
      <c r="T631" s="68">
        <v>0</v>
      </c>
      <c r="U631" s="68">
        <v>0</v>
      </c>
      <c r="V631" s="68">
        <v>0</v>
      </c>
      <c r="W631" s="68">
        <v>0</v>
      </c>
      <c r="X631" s="68">
        <v>0</v>
      </c>
      <c r="Y631" s="68">
        <v>0</v>
      </c>
      <c r="Z631" s="68">
        <v>0</v>
      </c>
      <c r="AA631" s="68">
        <v>0</v>
      </c>
      <c r="AB631" s="58">
        <v>0</v>
      </c>
      <c r="AC631" s="68">
        <v>0</v>
      </c>
      <c r="AD631" s="68">
        <v>0</v>
      </c>
      <c r="AE631" s="68">
        <v>109.2</v>
      </c>
      <c r="AF631" s="68">
        <v>0</v>
      </c>
      <c r="AG631" s="68">
        <v>163.80000000000001</v>
      </c>
      <c r="AH631" s="68">
        <v>0</v>
      </c>
      <c r="AI631" s="68">
        <v>163.80000000000001</v>
      </c>
      <c r="AJ631" s="68">
        <v>163.80000000000001</v>
      </c>
      <c r="AK631" s="68">
        <v>163.80000000000001</v>
      </c>
      <c r="AL631" s="68">
        <v>54.6</v>
      </c>
      <c r="AM631" s="58">
        <f t="shared" si="117"/>
        <v>819.00000000000011</v>
      </c>
      <c r="AN631" s="68">
        <f t="shared" si="118"/>
        <v>90.999999999999886</v>
      </c>
      <c r="AO631" s="57" t="s">
        <v>1113</v>
      </c>
      <c r="AP631" s="59" t="s">
        <v>1269</v>
      </c>
      <c r="AR631" s="61">
        <f t="shared" si="100"/>
        <v>0</v>
      </c>
    </row>
    <row r="632" spans="1:44" s="60" customFormat="1" ht="105" customHeight="1">
      <c r="A632" s="65" t="s">
        <v>2042</v>
      </c>
      <c r="B632" s="57" t="s">
        <v>2043</v>
      </c>
      <c r="C632" s="66" t="s">
        <v>2044</v>
      </c>
      <c r="D632" s="66" t="s">
        <v>433</v>
      </c>
      <c r="E632" s="66" t="s">
        <v>2045</v>
      </c>
      <c r="F632" s="66" t="s">
        <v>2046</v>
      </c>
      <c r="G632" s="66" t="s">
        <v>1103</v>
      </c>
      <c r="H632" s="66" t="s">
        <v>33</v>
      </c>
      <c r="I632" s="67">
        <v>43763</v>
      </c>
      <c r="J632" s="68">
        <v>2800</v>
      </c>
      <c r="K632" s="58">
        <f t="shared" si="115"/>
        <v>280</v>
      </c>
      <c r="L632" s="58">
        <f t="shared" si="116"/>
        <v>2520</v>
      </c>
      <c r="M632" s="68">
        <v>0</v>
      </c>
      <c r="N632" s="68">
        <v>0</v>
      </c>
      <c r="O632" s="68">
        <v>0</v>
      </c>
      <c r="P632" s="68">
        <v>0</v>
      </c>
      <c r="Q632" s="68">
        <v>0</v>
      </c>
      <c r="R632" s="68">
        <v>0</v>
      </c>
      <c r="S632" s="68">
        <v>0</v>
      </c>
      <c r="T632" s="68">
        <v>0</v>
      </c>
      <c r="U632" s="68">
        <v>0</v>
      </c>
      <c r="V632" s="68">
        <v>0</v>
      </c>
      <c r="W632" s="68">
        <v>0</v>
      </c>
      <c r="X632" s="68">
        <v>0</v>
      </c>
      <c r="Y632" s="68">
        <v>0</v>
      </c>
      <c r="Z632" s="68">
        <v>0</v>
      </c>
      <c r="AA632" s="68">
        <v>0</v>
      </c>
      <c r="AB632" s="58">
        <v>0</v>
      </c>
      <c r="AC632" s="68">
        <v>0</v>
      </c>
      <c r="AD632" s="68">
        <v>0</v>
      </c>
      <c r="AE632" s="68">
        <v>0</v>
      </c>
      <c r="AF632" s="68">
        <v>0</v>
      </c>
      <c r="AG632" s="68">
        <v>0</v>
      </c>
      <c r="AH632" s="68">
        <v>0</v>
      </c>
      <c r="AI632" s="68">
        <v>0</v>
      </c>
      <c r="AJ632" s="68">
        <v>0</v>
      </c>
      <c r="AK632" s="68">
        <v>84</v>
      </c>
      <c r="AL632" s="68">
        <v>504</v>
      </c>
      <c r="AM632" s="58">
        <f t="shared" si="117"/>
        <v>588</v>
      </c>
      <c r="AN632" s="68">
        <f t="shared" si="118"/>
        <v>2212</v>
      </c>
      <c r="AO632" s="57"/>
      <c r="AP632" s="59"/>
      <c r="AR632" s="64">
        <f t="shared" si="100"/>
        <v>1932</v>
      </c>
    </row>
    <row r="633" spans="1:44" s="60" customFormat="1" ht="50.1" customHeight="1">
      <c r="A633" s="65" t="s">
        <v>494</v>
      </c>
      <c r="B633" s="66" t="s">
        <v>495</v>
      </c>
      <c r="C633" s="66" t="s">
        <v>485</v>
      </c>
      <c r="D633" s="66" t="s">
        <v>496</v>
      </c>
      <c r="E633" s="66" t="s">
        <v>497</v>
      </c>
      <c r="F633" s="66" t="s">
        <v>392</v>
      </c>
      <c r="G633" s="66" t="s">
        <v>1103</v>
      </c>
      <c r="H633" s="66" t="s">
        <v>25</v>
      </c>
      <c r="I633" s="67">
        <v>40513</v>
      </c>
      <c r="J633" s="58">
        <v>2850</v>
      </c>
      <c r="K633" s="58">
        <f t="shared" si="115"/>
        <v>285</v>
      </c>
      <c r="L633" s="58">
        <f t="shared" si="116"/>
        <v>2565</v>
      </c>
      <c r="M633" s="68">
        <v>0</v>
      </c>
      <c r="N633" s="68">
        <v>0</v>
      </c>
      <c r="O633" s="68">
        <v>0</v>
      </c>
      <c r="P633" s="68">
        <v>0</v>
      </c>
      <c r="Q633" s="68">
        <v>0</v>
      </c>
      <c r="R633" s="68">
        <v>0</v>
      </c>
      <c r="S633" s="68">
        <v>0</v>
      </c>
      <c r="T633" s="68">
        <v>0</v>
      </c>
      <c r="U633" s="68">
        <v>0</v>
      </c>
      <c r="V633" s="68">
        <v>0</v>
      </c>
      <c r="W633" s="68">
        <v>0</v>
      </c>
      <c r="X633" s="68">
        <v>0</v>
      </c>
      <c r="Y633" s="68">
        <v>0</v>
      </c>
      <c r="Z633" s="68">
        <v>513</v>
      </c>
      <c r="AA633" s="68">
        <v>513</v>
      </c>
      <c r="AB633" s="58">
        <v>0</v>
      </c>
      <c r="AC633" s="68">
        <v>513</v>
      </c>
      <c r="AD633" s="68">
        <v>513</v>
      </c>
      <c r="AE633" s="68">
        <v>513</v>
      </c>
      <c r="AF633" s="68">
        <v>0</v>
      </c>
      <c r="AG633" s="68">
        <v>0</v>
      </c>
      <c r="AH633" s="68">
        <v>0</v>
      </c>
      <c r="AI633" s="68">
        <v>0</v>
      </c>
      <c r="AJ633" s="68">
        <v>0</v>
      </c>
      <c r="AK633" s="68">
        <v>0</v>
      </c>
      <c r="AL633" s="68"/>
      <c r="AM633" s="58">
        <f t="shared" ref="AM633:AM663" si="119">SUM(M633:AK633)</f>
        <v>2565</v>
      </c>
      <c r="AN633" s="68">
        <f t="shared" si="118"/>
        <v>285</v>
      </c>
      <c r="AO633" s="57" t="s">
        <v>1316</v>
      </c>
      <c r="AP633" s="59" t="s">
        <v>1317</v>
      </c>
      <c r="AR633" s="61">
        <f t="shared" si="100"/>
        <v>0</v>
      </c>
    </row>
    <row r="634" spans="1:44" s="60" customFormat="1" ht="50.1" customHeight="1">
      <c r="A634" s="65" t="s">
        <v>1022</v>
      </c>
      <c r="B634" s="57" t="s">
        <v>1638</v>
      </c>
      <c r="C634" s="66" t="s">
        <v>1049</v>
      </c>
      <c r="D634" s="66" t="s">
        <v>486</v>
      </c>
      <c r="E634" s="66" t="s">
        <v>1035</v>
      </c>
      <c r="F634" s="66" t="s">
        <v>1046</v>
      </c>
      <c r="G634" s="66" t="s">
        <v>1103</v>
      </c>
      <c r="H634" s="66" t="s">
        <v>589</v>
      </c>
      <c r="I634" s="67">
        <v>41487</v>
      </c>
      <c r="J634" s="68">
        <v>12430</v>
      </c>
      <c r="K634" s="58">
        <f t="shared" si="115"/>
        <v>1243</v>
      </c>
      <c r="L634" s="58">
        <f t="shared" si="116"/>
        <v>11187</v>
      </c>
      <c r="M634" s="68">
        <v>0</v>
      </c>
      <c r="N634" s="68">
        <v>0</v>
      </c>
      <c r="O634" s="68">
        <v>0</v>
      </c>
      <c r="P634" s="68">
        <v>0</v>
      </c>
      <c r="Q634" s="68">
        <v>0</v>
      </c>
      <c r="R634" s="68">
        <v>0</v>
      </c>
      <c r="S634" s="68">
        <v>0</v>
      </c>
      <c r="T634" s="68">
        <v>0</v>
      </c>
      <c r="U634" s="68">
        <v>0</v>
      </c>
      <c r="V634" s="68">
        <v>0</v>
      </c>
      <c r="W634" s="68">
        <v>0</v>
      </c>
      <c r="X634" s="68">
        <v>0</v>
      </c>
      <c r="Y634" s="68">
        <v>0</v>
      </c>
      <c r="Z634" s="68">
        <v>0</v>
      </c>
      <c r="AA634" s="68">
        <v>0</v>
      </c>
      <c r="AB634" s="58">
        <v>0</v>
      </c>
      <c r="AC634" s="68">
        <v>932.25</v>
      </c>
      <c r="AD634" s="68">
        <v>2237.4</v>
      </c>
      <c r="AE634" s="68">
        <v>2237.4</v>
      </c>
      <c r="AF634" s="68">
        <v>0</v>
      </c>
      <c r="AG634" s="68">
        <v>2237.4</v>
      </c>
      <c r="AH634" s="68">
        <v>0</v>
      </c>
      <c r="AI634" s="68">
        <v>2237.4</v>
      </c>
      <c r="AJ634" s="68">
        <v>1305.1500000000001</v>
      </c>
      <c r="AK634" s="68">
        <v>0</v>
      </c>
      <c r="AL634" s="68"/>
      <c r="AM634" s="58">
        <f t="shared" si="119"/>
        <v>11187</v>
      </c>
      <c r="AN634" s="68">
        <f t="shared" si="118"/>
        <v>1243</v>
      </c>
      <c r="AO634" s="57" t="s">
        <v>119</v>
      </c>
      <c r="AP634" s="59" t="s">
        <v>1365</v>
      </c>
      <c r="AR634" s="61">
        <f t="shared" si="100"/>
        <v>0</v>
      </c>
    </row>
    <row r="635" spans="1:44" s="60" customFormat="1" ht="50.1" customHeight="1">
      <c r="A635" s="65" t="s">
        <v>1805</v>
      </c>
      <c r="B635" s="57" t="s">
        <v>1686</v>
      </c>
      <c r="C635" s="66" t="s">
        <v>1049</v>
      </c>
      <c r="D635" s="66" t="s">
        <v>486</v>
      </c>
      <c r="E635" s="66" t="s">
        <v>1806</v>
      </c>
      <c r="F635" s="66" t="s">
        <v>1807</v>
      </c>
      <c r="G635" s="66" t="s">
        <v>1103</v>
      </c>
      <c r="H635" s="66" t="s">
        <v>589</v>
      </c>
      <c r="I635" s="67">
        <v>41487</v>
      </c>
      <c r="J635" s="68">
        <v>7672.7</v>
      </c>
      <c r="K635" s="58">
        <f t="shared" si="115"/>
        <v>767.27</v>
      </c>
      <c r="L635" s="58">
        <f>+J635-K635</f>
        <v>6905.43</v>
      </c>
      <c r="M635" s="68">
        <v>0</v>
      </c>
      <c r="N635" s="68">
        <v>0</v>
      </c>
      <c r="O635" s="68">
        <v>0</v>
      </c>
      <c r="P635" s="68">
        <v>0</v>
      </c>
      <c r="Q635" s="68">
        <v>0</v>
      </c>
      <c r="R635" s="68">
        <v>0</v>
      </c>
      <c r="S635" s="68">
        <v>0</v>
      </c>
      <c r="T635" s="68">
        <v>0</v>
      </c>
      <c r="U635" s="68">
        <v>0</v>
      </c>
      <c r="V635" s="68">
        <v>0</v>
      </c>
      <c r="W635" s="68">
        <v>0</v>
      </c>
      <c r="X635" s="68">
        <v>0</v>
      </c>
      <c r="Y635" s="68">
        <v>0</v>
      </c>
      <c r="Z635" s="68">
        <v>0</v>
      </c>
      <c r="AA635" s="68">
        <v>0</v>
      </c>
      <c r="AB635" s="58">
        <v>0</v>
      </c>
      <c r="AC635" s="68">
        <v>575.45000000000005</v>
      </c>
      <c r="AD635" s="58">
        <v>1381.09</v>
      </c>
      <c r="AE635" s="58">
        <v>1381.09</v>
      </c>
      <c r="AF635" s="58">
        <v>0</v>
      </c>
      <c r="AG635" s="58">
        <v>1381.09</v>
      </c>
      <c r="AH635" s="58">
        <v>0</v>
      </c>
      <c r="AI635" s="58">
        <v>1381.09</v>
      </c>
      <c r="AJ635" s="68">
        <v>805.62</v>
      </c>
      <c r="AK635" s="68">
        <v>0</v>
      </c>
      <c r="AL635" s="68"/>
      <c r="AM635" s="58">
        <f t="shared" si="119"/>
        <v>6905.43</v>
      </c>
      <c r="AN635" s="68">
        <f t="shared" si="118"/>
        <v>767.26999999999953</v>
      </c>
      <c r="AO635" s="57" t="s">
        <v>119</v>
      </c>
      <c r="AP635" s="59" t="s">
        <v>1365</v>
      </c>
      <c r="AR635" s="61">
        <f t="shared" si="100"/>
        <v>0</v>
      </c>
    </row>
    <row r="636" spans="1:44" s="60" customFormat="1" ht="50.1" customHeight="1">
      <c r="A636" s="65" t="s">
        <v>1944</v>
      </c>
      <c r="B636" s="57" t="s">
        <v>1945</v>
      </c>
      <c r="C636" s="66" t="s">
        <v>1049</v>
      </c>
      <c r="D636" s="66" t="s">
        <v>486</v>
      </c>
      <c r="E636" s="66" t="s">
        <v>1946</v>
      </c>
      <c r="F636" s="66" t="s">
        <v>1947</v>
      </c>
      <c r="G636" s="66" t="s">
        <v>1103</v>
      </c>
      <c r="H636" s="57" t="s">
        <v>1685</v>
      </c>
      <c r="I636" s="67">
        <v>42583</v>
      </c>
      <c r="J636" s="68">
        <v>7462.52</v>
      </c>
      <c r="K636" s="58">
        <f>+J636*0.1</f>
        <v>746.25200000000007</v>
      </c>
      <c r="L636" s="68">
        <f>+J636-K636</f>
        <v>6716.268</v>
      </c>
      <c r="M636" s="68">
        <v>0</v>
      </c>
      <c r="N636" s="68">
        <v>0</v>
      </c>
      <c r="O636" s="68">
        <v>0</v>
      </c>
      <c r="P636" s="68">
        <v>0</v>
      </c>
      <c r="Q636" s="68">
        <v>0</v>
      </c>
      <c r="R636" s="68">
        <v>0</v>
      </c>
      <c r="S636" s="68">
        <v>0</v>
      </c>
      <c r="T636" s="68">
        <v>0</v>
      </c>
      <c r="U636" s="68">
        <v>0</v>
      </c>
      <c r="V636" s="68">
        <v>0</v>
      </c>
      <c r="W636" s="68">
        <v>0</v>
      </c>
      <c r="X636" s="68">
        <v>0</v>
      </c>
      <c r="Y636" s="68">
        <v>0</v>
      </c>
      <c r="Z636" s="68">
        <v>0</v>
      </c>
      <c r="AA636" s="68">
        <v>0</v>
      </c>
      <c r="AB636" s="58">
        <v>0</v>
      </c>
      <c r="AC636" s="68">
        <v>0</v>
      </c>
      <c r="AD636" s="58">
        <v>0</v>
      </c>
      <c r="AE636" s="58">
        <v>0</v>
      </c>
      <c r="AF636" s="58">
        <v>0</v>
      </c>
      <c r="AG636" s="58">
        <v>559.69000000000005</v>
      </c>
      <c r="AH636" s="58">
        <v>0</v>
      </c>
      <c r="AI636" s="58">
        <v>1343.25</v>
      </c>
      <c r="AJ636" s="68">
        <v>1343.25</v>
      </c>
      <c r="AK636" s="68">
        <v>1343.25</v>
      </c>
      <c r="AL636" s="68">
        <v>1343.25</v>
      </c>
      <c r="AM636" s="58">
        <f>SUM(M636:AL636)</f>
        <v>5932.6900000000005</v>
      </c>
      <c r="AN636" s="68">
        <f>J636-AM636</f>
        <v>1529.83</v>
      </c>
      <c r="AO636" s="57" t="s">
        <v>119</v>
      </c>
      <c r="AP636" s="59" t="s">
        <v>1973</v>
      </c>
      <c r="AR636" s="61">
        <f>L636-AM636</f>
        <v>783.57799999999952</v>
      </c>
    </row>
    <row r="637" spans="1:44" s="60" customFormat="1" ht="50.1" customHeight="1">
      <c r="A637" s="65" t="s">
        <v>2102</v>
      </c>
      <c r="B637" s="57" t="s">
        <v>2103</v>
      </c>
      <c r="C637" s="66" t="s">
        <v>2270</v>
      </c>
      <c r="D637" s="66" t="s">
        <v>760</v>
      </c>
      <c r="E637" s="66" t="s">
        <v>2104</v>
      </c>
      <c r="F637" s="66" t="s">
        <v>2105</v>
      </c>
      <c r="G637" s="66" t="s">
        <v>1103</v>
      </c>
      <c r="H637" s="57"/>
      <c r="I637" s="67">
        <v>43867</v>
      </c>
      <c r="J637" s="68">
        <v>1755.85</v>
      </c>
      <c r="K637" s="58">
        <f>+J637*0.1</f>
        <v>175.58500000000001</v>
      </c>
      <c r="L637" s="68">
        <f>+J637-K637</f>
        <v>1580.2649999999999</v>
      </c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58"/>
      <c r="AC637" s="68"/>
      <c r="AD637" s="58"/>
      <c r="AE637" s="58"/>
      <c r="AF637" s="58"/>
      <c r="AG637" s="58"/>
      <c r="AH637" s="58"/>
      <c r="AI637" s="58"/>
      <c r="AJ637" s="68"/>
      <c r="AK637" s="68"/>
      <c r="AL637" s="68">
        <v>289.72000000000003</v>
      </c>
      <c r="AM637" s="58">
        <f t="shared" ref="AM637:AM638" si="120">SUM(M637:AL637)</f>
        <v>289.72000000000003</v>
      </c>
      <c r="AN637" s="68">
        <f>J637-AM637</f>
        <v>1466.1299999999999</v>
      </c>
      <c r="AO637" s="57"/>
      <c r="AP637" s="59"/>
      <c r="AR637" s="61"/>
    </row>
    <row r="638" spans="1:44" s="60" customFormat="1" ht="50.1" customHeight="1">
      <c r="A638" s="65" t="s">
        <v>2313</v>
      </c>
      <c r="B638" s="57" t="s">
        <v>2103</v>
      </c>
      <c r="C638" s="66" t="s">
        <v>2310</v>
      </c>
      <c r="D638" s="66" t="s">
        <v>760</v>
      </c>
      <c r="E638" s="66" t="s">
        <v>2311</v>
      </c>
      <c r="F638" s="66" t="s">
        <v>2312</v>
      </c>
      <c r="G638" s="66" t="s">
        <v>1103</v>
      </c>
      <c r="H638" s="57"/>
      <c r="I638" s="67">
        <v>44151</v>
      </c>
      <c r="J638" s="68">
        <v>885.67</v>
      </c>
      <c r="K638" s="58">
        <f>+J638*0.1</f>
        <v>88.567000000000007</v>
      </c>
      <c r="L638" s="68">
        <f>+J638-K638</f>
        <v>797.10299999999995</v>
      </c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58"/>
      <c r="AC638" s="68"/>
      <c r="AD638" s="58"/>
      <c r="AE638" s="58"/>
      <c r="AF638" s="58"/>
      <c r="AG638" s="58"/>
      <c r="AH638" s="58"/>
      <c r="AI638" s="58"/>
      <c r="AJ638" s="68"/>
      <c r="AK638" s="68"/>
      <c r="AL638" s="68">
        <v>13.29</v>
      </c>
      <c r="AM638" s="58">
        <f t="shared" si="120"/>
        <v>13.29</v>
      </c>
      <c r="AN638" s="68">
        <f>J638-AM638</f>
        <v>872.38</v>
      </c>
      <c r="AO638" s="57"/>
      <c r="AP638" s="59"/>
      <c r="AR638" s="61"/>
    </row>
    <row r="639" spans="1:44" s="60" customFormat="1" ht="50.1" customHeight="1">
      <c r="A639" s="65" t="s">
        <v>1013</v>
      </c>
      <c r="B639" s="57" t="s">
        <v>1014</v>
      </c>
      <c r="C639" s="66" t="s">
        <v>1015</v>
      </c>
      <c r="D639" s="66" t="s">
        <v>1016</v>
      </c>
      <c r="E639" s="66" t="s">
        <v>1018</v>
      </c>
      <c r="F639" s="66" t="s">
        <v>1017</v>
      </c>
      <c r="G639" s="66" t="s">
        <v>1103</v>
      </c>
      <c r="H639" s="66" t="s">
        <v>1019</v>
      </c>
      <c r="I639" s="67">
        <v>41456</v>
      </c>
      <c r="J639" s="68">
        <v>2070</v>
      </c>
      <c r="K639" s="58">
        <f t="shared" si="115"/>
        <v>207</v>
      </c>
      <c r="L639" s="58">
        <f t="shared" si="116"/>
        <v>1863</v>
      </c>
      <c r="M639" s="68">
        <v>0</v>
      </c>
      <c r="N639" s="68">
        <v>0</v>
      </c>
      <c r="O639" s="68">
        <v>0</v>
      </c>
      <c r="P639" s="68">
        <v>0</v>
      </c>
      <c r="Q639" s="68">
        <v>0</v>
      </c>
      <c r="R639" s="68">
        <v>0</v>
      </c>
      <c r="S639" s="68">
        <v>0</v>
      </c>
      <c r="T639" s="68">
        <v>0</v>
      </c>
      <c r="U639" s="68">
        <v>0</v>
      </c>
      <c r="V639" s="68">
        <v>0</v>
      </c>
      <c r="W639" s="68">
        <v>0</v>
      </c>
      <c r="X639" s="68">
        <v>0</v>
      </c>
      <c r="Y639" s="68">
        <v>0</v>
      </c>
      <c r="Z639" s="68">
        <v>0</v>
      </c>
      <c r="AA639" s="68">
        <v>0</v>
      </c>
      <c r="AB639" s="58">
        <v>0</v>
      </c>
      <c r="AC639" s="68">
        <v>186.3</v>
      </c>
      <c r="AD639" s="68">
        <v>372.6</v>
      </c>
      <c r="AE639" s="68">
        <v>372.6</v>
      </c>
      <c r="AF639" s="68">
        <v>0</v>
      </c>
      <c r="AG639" s="68">
        <v>372.6</v>
      </c>
      <c r="AH639" s="68">
        <v>0</v>
      </c>
      <c r="AI639" s="68">
        <v>372.6</v>
      </c>
      <c r="AJ639" s="68">
        <v>186.3</v>
      </c>
      <c r="AK639" s="68">
        <v>0</v>
      </c>
      <c r="AL639" s="68"/>
      <c r="AM639" s="58">
        <f t="shared" si="119"/>
        <v>1863.0000000000002</v>
      </c>
      <c r="AN639" s="68">
        <f t="shared" si="118"/>
        <v>206.99999999999977</v>
      </c>
      <c r="AO639" s="57" t="s">
        <v>1116</v>
      </c>
      <c r="AP639" s="59" t="s">
        <v>1274</v>
      </c>
      <c r="AR639" s="61">
        <f t="shared" si="100"/>
        <v>0</v>
      </c>
    </row>
    <row r="640" spans="1:44" s="60" customFormat="1" ht="50.1" customHeight="1">
      <c r="A640" s="65" t="s">
        <v>556</v>
      </c>
      <c r="B640" s="66" t="s">
        <v>82</v>
      </c>
      <c r="C640" s="66" t="s">
        <v>557</v>
      </c>
      <c r="D640" s="66" t="s">
        <v>558</v>
      </c>
      <c r="E640" s="66" t="s">
        <v>559</v>
      </c>
      <c r="F640" s="66" t="s">
        <v>560</v>
      </c>
      <c r="G640" s="66" t="s">
        <v>1103</v>
      </c>
      <c r="H640" s="66" t="s">
        <v>102</v>
      </c>
      <c r="I640" s="67">
        <v>40483</v>
      </c>
      <c r="J640" s="58">
        <v>11620</v>
      </c>
      <c r="K640" s="58">
        <f t="shared" si="115"/>
        <v>1162</v>
      </c>
      <c r="L640" s="58">
        <f t="shared" si="116"/>
        <v>10458</v>
      </c>
      <c r="M640" s="68">
        <v>0</v>
      </c>
      <c r="N640" s="68">
        <v>0</v>
      </c>
      <c r="O640" s="68">
        <v>0</v>
      </c>
      <c r="P640" s="68">
        <v>0</v>
      </c>
      <c r="Q640" s="68">
        <v>0</v>
      </c>
      <c r="R640" s="68">
        <v>0</v>
      </c>
      <c r="S640" s="68">
        <v>0</v>
      </c>
      <c r="T640" s="68">
        <v>0</v>
      </c>
      <c r="U640" s="68">
        <v>0</v>
      </c>
      <c r="V640" s="68">
        <v>0</v>
      </c>
      <c r="W640" s="68">
        <v>0</v>
      </c>
      <c r="X640" s="68">
        <v>0</v>
      </c>
      <c r="Y640" s="68">
        <v>208.64</v>
      </c>
      <c r="Z640" s="68">
        <v>2232.2600000000002</v>
      </c>
      <c r="AA640" s="68">
        <v>2232.2600000000002</v>
      </c>
      <c r="AB640" s="58">
        <v>0</v>
      </c>
      <c r="AC640" s="68">
        <v>2232.2600000000002</v>
      </c>
      <c r="AD640" s="68">
        <v>2232.2600000000002</v>
      </c>
      <c r="AE640" s="68">
        <v>1320.32</v>
      </c>
      <c r="AF640" s="68">
        <v>0</v>
      </c>
      <c r="AG640" s="68">
        <v>0</v>
      </c>
      <c r="AH640" s="68">
        <v>0</v>
      </c>
      <c r="AI640" s="68">
        <v>0</v>
      </c>
      <c r="AJ640" s="68">
        <v>0</v>
      </c>
      <c r="AK640" s="68">
        <v>0</v>
      </c>
      <c r="AL640" s="68"/>
      <c r="AM640" s="58">
        <f t="shared" si="119"/>
        <v>10458</v>
      </c>
      <c r="AN640" s="68">
        <f t="shared" si="118"/>
        <v>1162</v>
      </c>
      <c r="AO640" s="57" t="s">
        <v>1300</v>
      </c>
      <c r="AP640" s="59" t="s">
        <v>129</v>
      </c>
      <c r="AR640" s="61">
        <f t="shared" si="100"/>
        <v>0</v>
      </c>
    </row>
    <row r="641" spans="1:44" s="60" customFormat="1" ht="50.1" customHeight="1">
      <c r="A641" s="65" t="s">
        <v>502</v>
      </c>
      <c r="B641" s="66" t="s">
        <v>498</v>
      </c>
      <c r="C641" s="66" t="s">
        <v>499</v>
      </c>
      <c r="D641" s="66" t="s">
        <v>500</v>
      </c>
      <c r="E641" s="66" t="s">
        <v>503</v>
      </c>
      <c r="F641" s="66" t="s">
        <v>501</v>
      </c>
      <c r="G641" s="66" t="s">
        <v>1103</v>
      </c>
      <c r="H641" s="66" t="s">
        <v>25</v>
      </c>
      <c r="I641" s="67">
        <v>37591</v>
      </c>
      <c r="J641" s="58">
        <v>1150</v>
      </c>
      <c r="K641" s="58">
        <f t="shared" si="115"/>
        <v>115</v>
      </c>
      <c r="L641" s="58">
        <f t="shared" si="116"/>
        <v>1035</v>
      </c>
      <c r="M641" s="68">
        <v>0</v>
      </c>
      <c r="N641" s="68">
        <v>0</v>
      </c>
      <c r="O641" s="68">
        <v>0</v>
      </c>
      <c r="P641" s="68">
        <v>0</v>
      </c>
      <c r="Q641" s="68">
        <v>17.25</v>
      </c>
      <c r="R641" s="68">
        <v>207</v>
      </c>
      <c r="S641" s="68">
        <v>207</v>
      </c>
      <c r="T641" s="68">
        <v>207</v>
      </c>
      <c r="U641" s="68">
        <v>207</v>
      </c>
      <c r="V641" s="68">
        <v>189.75</v>
      </c>
      <c r="W641" s="68">
        <v>0</v>
      </c>
      <c r="X641" s="68">
        <v>0</v>
      </c>
      <c r="Y641" s="68">
        <v>0</v>
      </c>
      <c r="Z641" s="68">
        <v>0</v>
      </c>
      <c r="AA641" s="68">
        <v>0</v>
      </c>
      <c r="AB641" s="58">
        <v>0</v>
      </c>
      <c r="AC641" s="68">
        <v>0</v>
      </c>
      <c r="AD641" s="68">
        <v>0</v>
      </c>
      <c r="AE641" s="68">
        <v>0</v>
      </c>
      <c r="AF641" s="68">
        <v>0</v>
      </c>
      <c r="AG641" s="68">
        <v>0</v>
      </c>
      <c r="AH641" s="68">
        <v>0</v>
      </c>
      <c r="AI641" s="68">
        <v>0</v>
      </c>
      <c r="AJ641" s="68">
        <v>0</v>
      </c>
      <c r="AK641" s="68">
        <v>0</v>
      </c>
      <c r="AL641" s="68"/>
      <c r="AM641" s="58">
        <f t="shared" si="119"/>
        <v>1035</v>
      </c>
      <c r="AN641" s="68">
        <f t="shared" si="118"/>
        <v>115</v>
      </c>
      <c r="AO641" s="108" t="s">
        <v>504</v>
      </c>
      <c r="AP641" s="99" t="s">
        <v>1974</v>
      </c>
      <c r="AR641" s="61">
        <f t="shared" si="100"/>
        <v>0</v>
      </c>
    </row>
    <row r="642" spans="1:44" s="60" customFormat="1" ht="50.1" customHeight="1">
      <c r="A642" s="65" t="s">
        <v>505</v>
      </c>
      <c r="B642" s="66" t="s">
        <v>506</v>
      </c>
      <c r="C642" s="66" t="s">
        <v>507</v>
      </c>
      <c r="D642" s="66" t="s">
        <v>500</v>
      </c>
      <c r="E642" s="57" t="s">
        <v>508</v>
      </c>
      <c r="F642" s="66" t="s">
        <v>509</v>
      </c>
      <c r="G642" s="66" t="s">
        <v>1103</v>
      </c>
      <c r="H642" s="66" t="s">
        <v>10</v>
      </c>
      <c r="I642" s="67">
        <v>39295</v>
      </c>
      <c r="J642" s="58">
        <v>1014.62</v>
      </c>
      <c r="K642" s="58">
        <f t="shared" si="115"/>
        <v>101.462</v>
      </c>
      <c r="L642" s="58">
        <f t="shared" si="116"/>
        <v>913.15800000000002</v>
      </c>
      <c r="M642" s="68">
        <v>0</v>
      </c>
      <c r="N642" s="68">
        <v>0</v>
      </c>
      <c r="O642" s="68">
        <v>0</v>
      </c>
      <c r="P642" s="68">
        <v>0</v>
      </c>
      <c r="Q642" s="68">
        <v>0</v>
      </c>
      <c r="R642" s="68">
        <v>0</v>
      </c>
      <c r="S642" s="68">
        <v>0</v>
      </c>
      <c r="T642" s="68">
        <v>0</v>
      </c>
      <c r="U642" s="68">
        <v>0</v>
      </c>
      <c r="V642" s="68">
        <v>76.099999999999994</v>
      </c>
      <c r="W642" s="68">
        <v>182.63</v>
      </c>
      <c r="X642" s="68">
        <v>182.63</v>
      </c>
      <c r="Y642" s="68">
        <v>182.63</v>
      </c>
      <c r="Z642" s="68">
        <v>182.63</v>
      </c>
      <c r="AA642" s="68">
        <v>106.54</v>
      </c>
      <c r="AB642" s="58">
        <v>0</v>
      </c>
      <c r="AC642" s="68">
        <v>0</v>
      </c>
      <c r="AD642" s="68">
        <v>0</v>
      </c>
      <c r="AE642" s="68">
        <v>0</v>
      </c>
      <c r="AF642" s="68">
        <v>0</v>
      </c>
      <c r="AG642" s="68">
        <v>0</v>
      </c>
      <c r="AH642" s="68">
        <v>0</v>
      </c>
      <c r="AI642" s="68">
        <v>0</v>
      </c>
      <c r="AJ642" s="68">
        <v>0</v>
      </c>
      <c r="AK642" s="68">
        <v>0</v>
      </c>
      <c r="AL642" s="68"/>
      <c r="AM642" s="58">
        <f t="shared" si="119"/>
        <v>913.16</v>
      </c>
      <c r="AN642" s="68">
        <f t="shared" si="118"/>
        <v>101.46000000000004</v>
      </c>
      <c r="AO642" s="57" t="s">
        <v>1290</v>
      </c>
      <c r="AP642" s="59" t="s">
        <v>172</v>
      </c>
      <c r="AR642" s="61">
        <f t="shared" si="100"/>
        <v>-1.9999999999527063E-3</v>
      </c>
    </row>
    <row r="643" spans="1:44" s="60" customFormat="1" ht="50.1" customHeight="1">
      <c r="A643" s="65" t="s">
        <v>836</v>
      </c>
      <c r="B643" s="66" t="s">
        <v>837</v>
      </c>
      <c r="C643" s="66" t="s">
        <v>139</v>
      </c>
      <c r="D643" s="66" t="s">
        <v>500</v>
      </c>
      <c r="E643" s="57" t="s">
        <v>838</v>
      </c>
      <c r="F643" s="66" t="s">
        <v>839</v>
      </c>
      <c r="G643" s="66" t="s">
        <v>1103</v>
      </c>
      <c r="H643" s="66" t="s">
        <v>102</v>
      </c>
      <c r="I643" s="67">
        <v>41244</v>
      </c>
      <c r="J643" s="58">
        <v>2409.9899999999998</v>
      </c>
      <c r="K643" s="58">
        <f t="shared" si="115"/>
        <v>240.999</v>
      </c>
      <c r="L643" s="58">
        <f t="shared" si="116"/>
        <v>2168.991</v>
      </c>
      <c r="M643" s="68">
        <v>0</v>
      </c>
      <c r="N643" s="68">
        <v>0</v>
      </c>
      <c r="O643" s="68">
        <v>0</v>
      </c>
      <c r="P643" s="68">
        <v>0</v>
      </c>
      <c r="Q643" s="68">
        <v>0</v>
      </c>
      <c r="R643" s="68">
        <v>0</v>
      </c>
      <c r="S643" s="68">
        <v>0</v>
      </c>
      <c r="T643" s="68">
        <v>0</v>
      </c>
      <c r="U643" s="68">
        <v>0</v>
      </c>
      <c r="V643" s="68">
        <v>0</v>
      </c>
      <c r="W643" s="68">
        <v>0</v>
      </c>
      <c r="X643" s="68">
        <v>0</v>
      </c>
      <c r="Y643" s="68">
        <v>0</v>
      </c>
      <c r="Z643" s="68">
        <v>0</v>
      </c>
      <c r="AA643" s="68">
        <v>0</v>
      </c>
      <c r="AB643" s="58">
        <v>0</v>
      </c>
      <c r="AC643" s="68">
        <v>433.8</v>
      </c>
      <c r="AD643" s="68">
        <v>433.8</v>
      </c>
      <c r="AE643" s="68">
        <v>433.8</v>
      </c>
      <c r="AF643" s="68">
        <v>0</v>
      </c>
      <c r="AG643" s="68">
        <v>433.8</v>
      </c>
      <c r="AH643" s="68">
        <v>0</v>
      </c>
      <c r="AI643" s="68">
        <v>433.79</v>
      </c>
      <c r="AJ643" s="68">
        <v>0</v>
      </c>
      <c r="AK643" s="68">
        <v>0</v>
      </c>
      <c r="AL643" s="68"/>
      <c r="AM643" s="58">
        <f t="shared" si="119"/>
        <v>2168.9900000000002</v>
      </c>
      <c r="AN643" s="68">
        <f t="shared" si="118"/>
        <v>240.99999999999955</v>
      </c>
      <c r="AO643" s="57" t="s">
        <v>1290</v>
      </c>
      <c r="AP643" s="59" t="s">
        <v>172</v>
      </c>
      <c r="AR643" s="61">
        <f t="shared" si="100"/>
        <v>9.9999999974897946E-4</v>
      </c>
    </row>
    <row r="644" spans="1:44" s="60" customFormat="1" ht="50.1" customHeight="1">
      <c r="A644" s="65" t="s">
        <v>2048</v>
      </c>
      <c r="B644" s="66" t="s">
        <v>2068</v>
      </c>
      <c r="C644" s="66" t="s">
        <v>2049</v>
      </c>
      <c r="D644" s="66" t="s">
        <v>500</v>
      </c>
      <c r="E644" s="57" t="s">
        <v>2050</v>
      </c>
      <c r="F644" s="66" t="s">
        <v>2051</v>
      </c>
      <c r="G644" s="66" t="s">
        <v>1103</v>
      </c>
      <c r="H644" s="66" t="s">
        <v>10</v>
      </c>
      <c r="I644" s="67">
        <v>43776</v>
      </c>
      <c r="J644" s="58">
        <v>1768</v>
      </c>
      <c r="K644" s="58">
        <f t="shared" si="115"/>
        <v>176.8</v>
      </c>
      <c r="L644" s="58">
        <f t="shared" si="116"/>
        <v>1591.2</v>
      </c>
      <c r="M644" s="68">
        <v>0</v>
      </c>
      <c r="N644" s="68">
        <v>0</v>
      </c>
      <c r="O644" s="68">
        <v>0</v>
      </c>
      <c r="P644" s="68">
        <v>0</v>
      </c>
      <c r="Q644" s="68">
        <v>0</v>
      </c>
      <c r="R644" s="68">
        <v>0</v>
      </c>
      <c r="S644" s="68">
        <v>0</v>
      </c>
      <c r="T644" s="68">
        <v>0</v>
      </c>
      <c r="U644" s="68">
        <v>0</v>
      </c>
      <c r="V644" s="68">
        <v>0</v>
      </c>
      <c r="W644" s="68">
        <v>0</v>
      </c>
      <c r="X644" s="68">
        <v>0</v>
      </c>
      <c r="Y644" s="68">
        <v>0</v>
      </c>
      <c r="Z644" s="68">
        <v>0</v>
      </c>
      <c r="AA644" s="68">
        <v>0</v>
      </c>
      <c r="AB644" s="58">
        <v>0</v>
      </c>
      <c r="AC644" s="68">
        <v>0</v>
      </c>
      <c r="AD644" s="68">
        <v>0</v>
      </c>
      <c r="AE644" s="68">
        <v>0</v>
      </c>
      <c r="AF644" s="68">
        <v>0</v>
      </c>
      <c r="AG644" s="68">
        <v>0</v>
      </c>
      <c r="AH644" s="68">
        <v>0</v>
      </c>
      <c r="AI644" s="68">
        <v>0</v>
      </c>
      <c r="AJ644" s="68">
        <v>0</v>
      </c>
      <c r="AK644" s="68">
        <v>53.04</v>
      </c>
      <c r="AL644" s="68">
        <v>318.24</v>
      </c>
      <c r="AM644" s="58">
        <f>SUM(M644:AL644)</f>
        <v>371.28000000000003</v>
      </c>
      <c r="AN644" s="68">
        <f t="shared" si="118"/>
        <v>1396.72</v>
      </c>
      <c r="AO644" s="57"/>
      <c r="AP644" s="59"/>
      <c r="AR644" s="64">
        <f t="shared" si="100"/>
        <v>1219.92</v>
      </c>
    </row>
    <row r="645" spans="1:44" s="60" customFormat="1" ht="50.1" customHeight="1">
      <c r="A645" s="65" t="s">
        <v>840</v>
      </c>
      <c r="B645" s="66" t="s">
        <v>844</v>
      </c>
      <c r="C645" s="66" t="s">
        <v>841</v>
      </c>
      <c r="D645" s="66" t="s">
        <v>105</v>
      </c>
      <c r="E645" s="66" t="s">
        <v>842</v>
      </c>
      <c r="F645" s="66" t="s">
        <v>843</v>
      </c>
      <c r="G645" s="66" t="s">
        <v>1103</v>
      </c>
      <c r="H645" s="66" t="s">
        <v>102</v>
      </c>
      <c r="I645" s="67">
        <v>41244</v>
      </c>
      <c r="J645" s="58">
        <v>6764.04</v>
      </c>
      <c r="K645" s="58">
        <f t="shared" si="115"/>
        <v>676.404</v>
      </c>
      <c r="L645" s="58">
        <f t="shared" si="116"/>
        <v>6087.6360000000004</v>
      </c>
      <c r="M645" s="68">
        <v>0</v>
      </c>
      <c r="N645" s="68">
        <v>0</v>
      </c>
      <c r="O645" s="68">
        <v>0</v>
      </c>
      <c r="P645" s="68">
        <v>0</v>
      </c>
      <c r="Q645" s="68">
        <v>0</v>
      </c>
      <c r="R645" s="68">
        <v>0</v>
      </c>
      <c r="S645" s="68">
        <v>0</v>
      </c>
      <c r="T645" s="68">
        <v>0</v>
      </c>
      <c r="U645" s="68">
        <v>0</v>
      </c>
      <c r="V645" s="68">
        <v>0</v>
      </c>
      <c r="W645" s="68">
        <v>0</v>
      </c>
      <c r="X645" s="68">
        <v>0</v>
      </c>
      <c r="Y645" s="68">
        <v>0</v>
      </c>
      <c r="Z645" s="68">
        <v>0</v>
      </c>
      <c r="AA645" s="68">
        <v>0</v>
      </c>
      <c r="AB645" s="58">
        <v>0</v>
      </c>
      <c r="AC645" s="68">
        <v>1217.53</v>
      </c>
      <c r="AD645" s="68">
        <v>1217.53</v>
      </c>
      <c r="AE645" s="68">
        <v>1217.53</v>
      </c>
      <c r="AF645" s="68">
        <v>0</v>
      </c>
      <c r="AG645" s="68">
        <v>1217.53</v>
      </c>
      <c r="AH645" s="68">
        <v>0</v>
      </c>
      <c r="AI645" s="68">
        <v>1217.52</v>
      </c>
      <c r="AJ645" s="68">
        <v>0</v>
      </c>
      <c r="AK645" s="68">
        <v>0</v>
      </c>
      <c r="AL645" s="68"/>
      <c r="AM645" s="58">
        <f t="shared" si="119"/>
        <v>6087.6399999999994</v>
      </c>
      <c r="AN645" s="68">
        <f t="shared" si="118"/>
        <v>676.40000000000055</v>
      </c>
      <c r="AO645" s="57" t="s">
        <v>1290</v>
      </c>
      <c r="AP645" s="59" t="s">
        <v>172</v>
      </c>
      <c r="AR645" s="61">
        <f t="shared" si="100"/>
        <v>-3.9999999989959178E-3</v>
      </c>
    </row>
    <row r="646" spans="1:44" s="60" customFormat="1" ht="50.1" customHeight="1">
      <c r="A646" s="65" t="s">
        <v>564</v>
      </c>
      <c r="B646" s="57" t="s">
        <v>565</v>
      </c>
      <c r="C646" s="66" t="s">
        <v>566</v>
      </c>
      <c r="D646" s="66" t="s">
        <v>567</v>
      </c>
      <c r="E646" s="66" t="s">
        <v>568</v>
      </c>
      <c r="F646" s="66" t="s">
        <v>392</v>
      </c>
      <c r="G646" s="66" t="s">
        <v>1103</v>
      </c>
      <c r="H646" s="66" t="s">
        <v>32</v>
      </c>
      <c r="I646" s="67">
        <v>40756</v>
      </c>
      <c r="J646" s="68">
        <v>17899</v>
      </c>
      <c r="K646" s="58">
        <f t="shared" si="115"/>
        <v>1789.9</v>
      </c>
      <c r="L646" s="58">
        <f t="shared" si="116"/>
        <v>16109.1</v>
      </c>
      <c r="M646" s="68">
        <v>0</v>
      </c>
      <c r="N646" s="68">
        <v>0</v>
      </c>
      <c r="O646" s="68">
        <v>0</v>
      </c>
      <c r="P646" s="68">
        <v>0</v>
      </c>
      <c r="Q646" s="68">
        <v>0</v>
      </c>
      <c r="R646" s="68">
        <v>0</v>
      </c>
      <c r="S646" s="68">
        <v>0</v>
      </c>
      <c r="T646" s="68">
        <v>0</v>
      </c>
      <c r="U646" s="68">
        <v>0</v>
      </c>
      <c r="V646" s="68">
        <v>0</v>
      </c>
      <c r="W646" s="68">
        <v>0</v>
      </c>
      <c r="X646" s="68">
        <v>0</v>
      </c>
      <c r="Y646" s="68">
        <v>0</v>
      </c>
      <c r="Z646" s="68">
        <v>1342.42</v>
      </c>
      <c r="AA646" s="68">
        <v>3221.82</v>
      </c>
      <c r="AB646" s="58">
        <v>0</v>
      </c>
      <c r="AC646" s="68">
        <v>3221.82</v>
      </c>
      <c r="AD646" s="68">
        <v>3221.82</v>
      </c>
      <c r="AE646" s="68">
        <v>3221.82</v>
      </c>
      <c r="AF646" s="68">
        <v>0</v>
      </c>
      <c r="AG646" s="68">
        <v>1879.4</v>
      </c>
      <c r="AH646" s="68">
        <v>0</v>
      </c>
      <c r="AI646" s="68">
        <v>0</v>
      </c>
      <c r="AJ646" s="68">
        <v>0</v>
      </c>
      <c r="AK646" s="68">
        <v>0</v>
      </c>
      <c r="AL646" s="68"/>
      <c r="AM646" s="58">
        <f t="shared" si="119"/>
        <v>16109.099999999999</v>
      </c>
      <c r="AN646" s="68">
        <f t="shared" si="118"/>
        <v>1789.9000000000015</v>
      </c>
      <c r="AO646" s="57" t="s">
        <v>1282</v>
      </c>
      <c r="AP646" s="59" t="s">
        <v>1284</v>
      </c>
      <c r="AR646" s="61">
        <f t="shared" si="100"/>
        <v>0</v>
      </c>
    </row>
    <row r="647" spans="1:44" s="60" customFormat="1" ht="50.1" customHeight="1">
      <c r="A647" s="65" t="s">
        <v>536</v>
      </c>
      <c r="B647" s="66" t="s">
        <v>537</v>
      </c>
      <c r="C647" s="66" t="s">
        <v>14</v>
      </c>
      <c r="D647" s="66" t="s">
        <v>496</v>
      </c>
      <c r="E647" s="66" t="s">
        <v>430</v>
      </c>
      <c r="F647" s="66" t="s">
        <v>392</v>
      </c>
      <c r="G647" s="66" t="s">
        <v>1103</v>
      </c>
      <c r="H647" s="66" t="s">
        <v>25</v>
      </c>
      <c r="I647" s="67">
        <v>37438</v>
      </c>
      <c r="J647" s="58">
        <v>575</v>
      </c>
      <c r="K647" s="58">
        <f t="shared" si="115"/>
        <v>57.5</v>
      </c>
      <c r="L647" s="58">
        <f t="shared" si="116"/>
        <v>517.5</v>
      </c>
      <c r="M647" s="68">
        <v>0</v>
      </c>
      <c r="N647" s="68">
        <v>0</v>
      </c>
      <c r="O647" s="68">
        <v>0</v>
      </c>
      <c r="P647" s="68">
        <v>0</v>
      </c>
      <c r="Q647" s="68">
        <v>51.75</v>
      </c>
      <c r="R647" s="68">
        <v>267.38</v>
      </c>
      <c r="S647" s="68">
        <v>198.37</v>
      </c>
      <c r="T647" s="68">
        <v>0</v>
      </c>
      <c r="U647" s="68">
        <v>0</v>
      </c>
      <c r="V647" s="68">
        <v>0</v>
      </c>
      <c r="W647" s="68">
        <v>0</v>
      </c>
      <c r="X647" s="68">
        <v>0</v>
      </c>
      <c r="Y647" s="68">
        <v>0</v>
      </c>
      <c r="Z647" s="68">
        <v>0</v>
      </c>
      <c r="AA647" s="68">
        <v>0</v>
      </c>
      <c r="AB647" s="58">
        <v>0</v>
      </c>
      <c r="AC647" s="68">
        <v>0</v>
      </c>
      <c r="AD647" s="68">
        <v>0</v>
      </c>
      <c r="AE647" s="68">
        <v>0</v>
      </c>
      <c r="AF647" s="68">
        <v>0</v>
      </c>
      <c r="AG647" s="68">
        <v>0</v>
      </c>
      <c r="AH647" s="68">
        <v>0</v>
      </c>
      <c r="AI647" s="68">
        <v>0</v>
      </c>
      <c r="AJ647" s="68">
        <v>0</v>
      </c>
      <c r="AK647" s="68">
        <v>0</v>
      </c>
      <c r="AL647" s="68"/>
      <c r="AM647" s="58">
        <f t="shared" si="119"/>
        <v>517.5</v>
      </c>
      <c r="AN647" s="68">
        <f t="shared" si="118"/>
        <v>57.5</v>
      </c>
      <c r="AO647" s="57" t="s">
        <v>119</v>
      </c>
      <c r="AP647" s="59" t="s">
        <v>155</v>
      </c>
      <c r="AR647" s="61">
        <f t="shared" si="100"/>
        <v>0</v>
      </c>
    </row>
    <row r="648" spans="1:44" s="60" customFormat="1" ht="50.1" customHeight="1">
      <c r="A648" s="65" t="s">
        <v>516</v>
      </c>
      <c r="B648" s="66" t="s">
        <v>513</v>
      </c>
      <c r="C648" s="66" t="s">
        <v>514</v>
      </c>
      <c r="D648" s="66" t="s">
        <v>361</v>
      </c>
      <c r="E648" s="66" t="s">
        <v>517</v>
      </c>
      <c r="F648" s="66" t="s">
        <v>515</v>
      </c>
      <c r="G648" s="66" t="s">
        <v>1103</v>
      </c>
      <c r="H648" s="66" t="s">
        <v>512</v>
      </c>
      <c r="I648" s="67">
        <v>38322</v>
      </c>
      <c r="J648" s="68">
        <v>2712</v>
      </c>
      <c r="K648" s="58">
        <f t="shared" si="115"/>
        <v>271.2</v>
      </c>
      <c r="L648" s="58">
        <f t="shared" si="116"/>
        <v>2440.8000000000002</v>
      </c>
      <c r="M648" s="68">
        <v>0</v>
      </c>
      <c r="N648" s="68">
        <v>0</v>
      </c>
      <c r="O648" s="68">
        <v>0</v>
      </c>
      <c r="P648" s="68">
        <v>0</v>
      </c>
      <c r="Q648" s="68">
        <v>0</v>
      </c>
      <c r="R648" s="68">
        <v>0</v>
      </c>
      <c r="S648" s="68">
        <v>0</v>
      </c>
      <c r="T648" s="68">
        <v>504.43</v>
      </c>
      <c r="U648" s="68">
        <v>488.16</v>
      </c>
      <c r="V648" s="68">
        <v>488.16</v>
      </c>
      <c r="W648" s="68">
        <v>488.16</v>
      </c>
      <c r="X648" s="68">
        <v>471.89</v>
      </c>
      <c r="Y648" s="68">
        <v>0</v>
      </c>
      <c r="Z648" s="68">
        <v>0</v>
      </c>
      <c r="AA648" s="68">
        <v>0</v>
      </c>
      <c r="AB648" s="58">
        <v>0</v>
      </c>
      <c r="AC648" s="68">
        <v>0</v>
      </c>
      <c r="AD648" s="68">
        <v>0</v>
      </c>
      <c r="AE648" s="68">
        <v>0</v>
      </c>
      <c r="AF648" s="68">
        <v>0</v>
      </c>
      <c r="AG648" s="68">
        <v>0</v>
      </c>
      <c r="AH648" s="68">
        <v>0</v>
      </c>
      <c r="AI648" s="68">
        <v>0</v>
      </c>
      <c r="AJ648" s="68">
        <v>0</v>
      </c>
      <c r="AK648" s="68">
        <v>0</v>
      </c>
      <c r="AL648" s="68"/>
      <c r="AM648" s="58">
        <f t="shared" si="119"/>
        <v>2440.8000000000002</v>
      </c>
      <c r="AN648" s="68">
        <f t="shared" si="118"/>
        <v>271.19999999999982</v>
      </c>
      <c r="AO648" s="57" t="s">
        <v>1602</v>
      </c>
      <c r="AP648" s="59" t="s">
        <v>190</v>
      </c>
      <c r="AR648" s="61">
        <f t="shared" si="100"/>
        <v>0</v>
      </c>
    </row>
    <row r="649" spans="1:44" s="60" customFormat="1" ht="50.1" customHeight="1">
      <c r="A649" s="96" t="s">
        <v>518</v>
      </c>
      <c r="B649" s="57" t="s">
        <v>511</v>
      </c>
      <c r="C649" s="57" t="s">
        <v>362</v>
      </c>
      <c r="D649" s="57" t="s">
        <v>363</v>
      </c>
      <c r="E649" s="57" t="s">
        <v>519</v>
      </c>
      <c r="F649" s="57" t="s">
        <v>520</v>
      </c>
      <c r="G649" s="66" t="s">
        <v>1103</v>
      </c>
      <c r="H649" s="57" t="s">
        <v>521</v>
      </c>
      <c r="I649" s="67">
        <v>40695</v>
      </c>
      <c r="J649" s="68">
        <v>2115</v>
      </c>
      <c r="K649" s="58">
        <f t="shared" si="115"/>
        <v>211.5</v>
      </c>
      <c r="L649" s="58">
        <f t="shared" si="116"/>
        <v>1903.5</v>
      </c>
      <c r="M649" s="68">
        <v>0</v>
      </c>
      <c r="N649" s="68">
        <v>0</v>
      </c>
      <c r="O649" s="68">
        <v>0</v>
      </c>
      <c r="P649" s="68">
        <v>0</v>
      </c>
      <c r="Q649" s="68">
        <v>0</v>
      </c>
      <c r="R649" s="68">
        <v>0</v>
      </c>
      <c r="S649" s="68">
        <v>0</v>
      </c>
      <c r="T649" s="68">
        <v>0</v>
      </c>
      <c r="U649" s="68">
        <v>0</v>
      </c>
      <c r="V649" s="68">
        <v>0</v>
      </c>
      <c r="W649" s="68">
        <v>0</v>
      </c>
      <c r="X649" s="68">
        <v>0</v>
      </c>
      <c r="Y649" s="68">
        <v>0</v>
      </c>
      <c r="Z649" s="68">
        <v>126.9</v>
      </c>
      <c r="AA649" s="68">
        <v>380.7</v>
      </c>
      <c r="AB649" s="58">
        <v>0</v>
      </c>
      <c r="AC649" s="68">
        <v>380.7</v>
      </c>
      <c r="AD649" s="68">
        <v>380.7</v>
      </c>
      <c r="AE649" s="68">
        <v>380.7</v>
      </c>
      <c r="AF649" s="68">
        <v>0</v>
      </c>
      <c r="AG649" s="68">
        <v>253.8</v>
      </c>
      <c r="AH649" s="68">
        <v>0</v>
      </c>
      <c r="AI649" s="68">
        <v>0</v>
      </c>
      <c r="AJ649" s="68">
        <v>0</v>
      </c>
      <c r="AK649" s="68">
        <v>0</v>
      </c>
      <c r="AL649" s="68"/>
      <c r="AM649" s="58">
        <f t="shared" si="119"/>
        <v>1903.5</v>
      </c>
      <c r="AN649" s="68">
        <f t="shared" si="118"/>
        <v>211.5</v>
      </c>
      <c r="AO649" s="57" t="s">
        <v>1314</v>
      </c>
      <c r="AP649" s="59" t="s">
        <v>1315</v>
      </c>
      <c r="AR649" s="61">
        <f t="shared" si="100"/>
        <v>0</v>
      </c>
    </row>
    <row r="650" spans="1:44" s="60" customFormat="1" ht="50.1" customHeight="1">
      <c r="A650" s="96" t="s">
        <v>522</v>
      </c>
      <c r="B650" s="57" t="s">
        <v>511</v>
      </c>
      <c r="C650" s="57" t="s">
        <v>362</v>
      </c>
      <c r="D650" s="57" t="s">
        <v>363</v>
      </c>
      <c r="E650" s="57" t="s">
        <v>523</v>
      </c>
      <c r="F650" s="57" t="s">
        <v>520</v>
      </c>
      <c r="G650" s="66" t="s">
        <v>1103</v>
      </c>
      <c r="H650" s="57" t="s">
        <v>521</v>
      </c>
      <c r="I650" s="67">
        <v>40695</v>
      </c>
      <c r="J650" s="68">
        <v>2115</v>
      </c>
      <c r="K650" s="58">
        <f t="shared" si="115"/>
        <v>211.5</v>
      </c>
      <c r="L650" s="58">
        <f t="shared" si="116"/>
        <v>1903.5</v>
      </c>
      <c r="M650" s="68">
        <v>0</v>
      </c>
      <c r="N650" s="68">
        <v>0</v>
      </c>
      <c r="O650" s="68">
        <v>0</v>
      </c>
      <c r="P650" s="68">
        <v>0</v>
      </c>
      <c r="Q650" s="68">
        <v>0</v>
      </c>
      <c r="R650" s="68">
        <v>0</v>
      </c>
      <c r="S650" s="68">
        <v>0</v>
      </c>
      <c r="T650" s="68">
        <v>0</v>
      </c>
      <c r="U650" s="68">
        <v>0</v>
      </c>
      <c r="V650" s="68">
        <v>0</v>
      </c>
      <c r="W650" s="68">
        <v>0</v>
      </c>
      <c r="X650" s="68">
        <v>0</v>
      </c>
      <c r="Y650" s="68">
        <v>0</v>
      </c>
      <c r="Z650" s="68">
        <v>126.9</v>
      </c>
      <c r="AA650" s="68">
        <v>380.7</v>
      </c>
      <c r="AB650" s="58">
        <v>0</v>
      </c>
      <c r="AC650" s="68">
        <v>380.7</v>
      </c>
      <c r="AD650" s="68">
        <v>380.7</v>
      </c>
      <c r="AE650" s="68">
        <v>380.7</v>
      </c>
      <c r="AF650" s="68">
        <v>0</v>
      </c>
      <c r="AG650" s="68">
        <v>253.8</v>
      </c>
      <c r="AH650" s="68">
        <v>0</v>
      </c>
      <c r="AI650" s="68">
        <v>0</v>
      </c>
      <c r="AJ650" s="68">
        <v>0</v>
      </c>
      <c r="AK650" s="68">
        <v>0</v>
      </c>
      <c r="AL650" s="68"/>
      <c r="AM650" s="58">
        <f t="shared" si="119"/>
        <v>1903.5</v>
      </c>
      <c r="AN650" s="68">
        <f t="shared" si="118"/>
        <v>211.5</v>
      </c>
      <c r="AO650" s="57" t="s">
        <v>1113</v>
      </c>
      <c r="AP650" s="59" t="s">
        <v>607</v>
      </c>
      <c r="AR650" s="61">
        <f t="shared" si="100"/>
        <v>0</v>
      </c>
    </row>
    <row r="651" spans="1:44" s="60" customFormat="1" ht="50.1" customHeight="1">
      <c r="A651" s="96" t="s">
        <v>524</v>
      </c>
      <c r="B651" s="57" t="s">
        <v>511</v>
      </c>
      <c r="C651" s="57" t="s">
        <v>362</v>
      </c>
      <c r="D651" s="57" t="s">
        <v>363</v>
      </c>
      <c r="E651" s="57" t="s">
        <v>525</v>
      </c>
      <c r="F651" s="57" t="s">
        <v>520</v>
      </c>
      <c r="G651" s="66" t="s">
        <v>1103</v>
      </c>
      <c r="H651" s="57" t="s">
        <v>521</v>
      </c>
      <c r="I651" s="67">
        <v>40695</v>
      </c>
      <c r="J651" s="68">
        <v>2115</v>
      </c>
      <c r="K651" s="58">
        <f t="shared" si="115"/>
        <v>211.5</v>
      </c>
      <c r="L651" s="58">
        <f t="shared" si="116"/>
        <v>1903.5</v>
      </c>
      <c r="M651" s="68">
        <v>0</v>
      </c>
      <c r="N651" s="68">
        <v>0</v>
      </c>
      <c r="O651" s="68">
        <v>0</v>
      </c>
      <c r="P651" s="68">
        <v>0</v>
      </c>
      <c r="Q651" s="68">
        <v>0</v>
      </c>
      <c r="R651" s="68">
        <v>0</v>
      </c>
      <c r="S651" s="68">
        <v>0</v>
      </c>
      <c r="T651" s="68">
        <v>0</v>
      </c>
      <c r="U651" s="68">
        <v>0</v>
      </c>
      <c r="V651" s="68">
        <v>0</v>
      </c>
      <c r="W651" s="68">
        <v>0</v>
      </c>
      <c r="X651" s="68">
        <v>0</v>
      </c>
      <c r="Y651" s="68">
        <v>0</v>
      </c>
      <c r="Z651" s="68">
        <v>126.9</v>
      </c>
      <c r="AA651" s="68">
        <v>380.7</v>
      </c>
      <c r="AB651" s="58">
        <v>0</v>
      </c>
      <c r="AC651" s="68">
        <v>380.7</v>
      </c>
      <c r="AD651" s="68">
        <v>380.7</v>
      </c>
      <c r="AE651" s="68">
        <v>380.7</v>
      </c>
      <c r="AF651" s="68">
        <v>0</v>
      </c>
      <c r="AG651" s="68">
        <v>253.8</v>
      </c>
      <c r="AH651" s="68">
        <v>0</v>
      </c>
      <c r="AI651" s="68">
        <v>0</v>
      </c>
      <c r="AJ651" s="68">
        <v>0</v>
      </c>
      <c r="AK651" s="68">
        <v>0</v>
      </c>
      <c r="AL651" s="68"/>
      <c r="AM651" s="58">
        <f t="shared" si="119"/>
        <v>1903.5</v>
      </c>
      <c r="AN651" s="68">
        <f t="shared" si="118"/>
        <v>211.5</v>
      </c>
      <c r="AO651" s="57" t="s">
        <v>1290</v>
      </c>
      <c r="AP651" s="59" t="s">
        <v>1340</v>
      </c>
      <c r="AR651" s="61">
        <f t="shared" si="100"/>
        <v>0</v>
      </c>
    </row>
    <row r="652" spans="1:44" s="60" customFormat="1" ht="50.1" customHeight="1">
      <c r="A652" s="96" t="s">
        <v>674</v>
      </c>
      <c r="B652" s="57" t="s">
        <v>675</v>
      </c>
      <c r="C652" s="57" t="s">
        <v>679</v>
      </c>
      <c r="D652" s="57" t="s">
        <v>678</v>
      </c>
      <c r="E652" s="57" t="s">
        <v>676</v>
      </c>
      <c r="F652" s="57" t="s">
        <v>677</v>
      </c>
      <c r="G652" s="66" t="s">
        <v>1103</v>
      </c>
      <c r="H652" s="57" t="s">
        <v>44</v>
      </c>
      <c r="I652" s="67">
        <v>41091</v>
      </c>
      <c r="J652" s="68">
        <v>623.75</v>
      </c>
      <c r="K652" s="58">
        <f t="shared" si="115"/>
        <v>62.375</v>
      </c>
      <c r="L652" s="58">
        <f t="shared" si="116"/>
        <v>561.375</v>
      </c>
      <c r="M652" s="68">
        <v>0</v>
      </c>
      <c r="N652" s="68">
        <v>0</v>
      </c>
      <c r="O652" s="68">
        <v>0</v>
      </c>
      <c r="P652" s="68">
        <v>0</v>
      </c>
      <c r="Q652" s="68">
        <v>0</v>
      </c>
      <c r="R652" s="68">
        <v>0</v>
      </c>
      <c r="S652" s="68">
        <v>0</v>
      </c>
      <c r="T652" s="68">
        <v>0</v>
      </c>
      <c r="U652" s="68">
        <v>0</v>
      </c>
      <c r="V652" s="68">
        <v>0</v>
      </c>
      <c r="W652" s="68">
        <v>0</v>
      </c>
      <c r="X652" s="68">
        <v>0</v>
      </c>
      <c r="Y652" s="68">
        <v>0</v>
      </c>
      <c r="Z652" s="68">
        <v>0</v>
      </c>
      <c r="AA652" s="68">
        <v>46.68</v>
      </c>
      <c r="AB652" s="58">
        <v>0</v>
      </c>
      <c r="AC652" s="68">
        <v>112.28</v>
      </c>
      <c r="AD652" s="68">
        <v>112.28</v>
      </c>
      <c r="AE652" s="68">
        <v>112.28</v>
      </c>
      <c r="AF652" s="68">
        <v>0</v>
      </c>
      <c r="AG652" s="68">
        <v>112.28</v>
      </c>
      <c r="AH652" s="68">
        <v>0</v>
      </c>
      <c r="AI652" s="68">
        <v>65.569999999999993</v>
      </c>
      <c r="AJ652" s="68">
        <v>0</v>
      </c>
      <c r="AK652" s="68">
        <v>0</v>
      </c>
      <c r="AL652" s="68"/>
      <c r="AM652" s="58">
        <f t="shared" si="119"/>
        <v>561.36999999999989</v>
      </c>
      <c r="AN652" s="68">
        <f t="shared" si="118"/>
        <v>62.380000000000109</v>
      </c>
      <c r="AO652" s="57" t="s">
        <v>1287</v>
      </c>
      <c r="AP652" s="59" t="s">
        <v>680</v>
      </c>
      <c r="AR652" s="61">
        <f t="shared" si="100"/>
        <v>5.0000000001091394E-3</v>
      </c>
    </row>
    <row r="653" spans="1:44" s="60" customFormat="1" ht="50.1" customHeight="1">
      <c r="A653" s="96" t="s">
        <v>552</v>
      </c>
      <c r="B653" s="57" t="s">
        <v>553</v>
      </c>
      <c r="C653" s="57" t="s">
        <v>14</v>
      </c>
      <c r="D653" s="57" t="s">
        <v>84</v>
      </c>
      <c r="E653" s="57" t="s">
        <v>554</v>
      </c>
      <c r="F653" s="57" t="s">
        <v>555</v>
      </c>
      <c r="G653" s="66" t="s">
        <v>1103</v>
      </c>
      <c r="H653" s="57" t="s">
        <v>25</v>
      </c>
      <c r="I653" s="67">
        <v>37926</v>
      </c>
      <c r="J653" s="68">
        <v>2100</v>
      </c>
      <c r="K653" s="58">
        <f t="shared" si="115"/>
        <v>210</v>
      </c>
      <c r="L653" s="58">
        <f t="shared" si="116"/>
        <v>1890</v>
      </c>
      <c r="M653" s="68">
        <v>0</v>
      </c>
      <c r="N653" s="68">
        <v>0</v>
      </c>
      <c r="O653" s="68">
        <v>0</v>
      </c>
      <c r="P653" s="68">
        <v>0</v>
      </c>
      <c r="Q653" s="68">
        <v>63</v>
      </c>
      <c r="R653" s="68">
        <v>378</v>
      </c>
      <c r="S653" s="68">
        <v>378</v>
      </c>
      <c r="T653" s="68">
        <v>378</v>
      </c>
      <c r="U653" s="68">
        <v>378</v>
      </c>
      <c r="V653" s="68">
        <v>315</v>
      </c>
      <c r="W653" s="68">
        <v>0</v>
      </c>
      <c r="X653" s="68">
        <v>0</v>
      </c>
      <c r="Y653" s="68">
        <v>0</v>
      </c>
      <c r="Z653" s="68">
        <v>0</v>
      </c>
      <c r="AA653" s="68">
        <v>0</v>
      </c>
      <c r="AB653" s="58">
        <v>0</v>
      </c>
      <c r="AC653" s="68">
        <v>0</v>
      </c>
      <c r="AD653" s="68">
        <v>0</v>
      </c>
      <c r="AE653" s="68">
        <v>0</v>
      </c>
      <c r="AF653" s="68">
        <v>0</v>
      </c>
      <c r="AG653" s="68">
        <v>0</v>
      </c>
      <c r="AH653" s="68">
        <v>0</v>
      </c>
      <c r="AI653" s="68">
        <v>0</v>
      </c>
      <c r="AJ653" s="68">
        <v>0</v>
      </c>
      <c r="AK653" s="68">
        <v>0</v>
      </c>
      <c r="AL653" s="68"/>
      <c r="AM653" s="58">
        <f t="shared" si="119"/>
        <v>1890</v>
      </c>
      <c r="AN653" s="68">
        <f t="shared" si="118"/>
        <v>210</v>
      </c>
      <c r="AO653" s="57" t="s">
        <v>1116</v>
      </c>
      <c r="AP653" s="59" t="s">
        <v>1274</v>
      </c>
      <c r="AR653" s="61">
        <f t="shared" si="100"/>
        <v>0</v>
      </c>
    </row>
    <row r="654" spans="1:44" s="60" customFormat="1" ht="50.1" customHeight="1">
      <c r="A654" s="65" t="s">
        <v>88</v>
      </c>
      <c r="B654" s="66" t="s">
        <v>85</v>
      </c>
      <c r="C654" s="66" t="s">
        <v>86</v>
      </c>
      <c r="D654" s="66" t="s">
        <v>84</v>
      </c>
      <c r="E654" s="66" t="s">
        <v>89</v>
      </c>
      <c r="F654" s="66" t="s">
        <v>87</v>
      </c>
      <c r="G654" s="66" t="s">
        <v>1103</v>
      </c>
      <c r="H654" s="66" t="s">
        <v>10</v>
      </c>
      <c r="I654" s="67">
        <v>40603</v>
      </c>
      <c r="J654" s="58">
        <v>828.66</v>
      </c>
      <c r="K654" s="58">
        <f t="shared" si="115"/>
        <v>82.866</v>
      </c>
      <c r="L654" s="58">
        <f t="shared" si="116"/>
        <v>745.79399999999998</v>
      </c>
      <c r="M654" s="58">
        <v>0</v>
      </c>
      <c r="N654" s="58">
        <v>0</v>
      </c>
      <c r="O654" s="58">
        <v>0</v>
      </c>
      <c r="P654" s="58">
        <v>0</v>
      </c>
      <c r="Q654" s="58">
        <v>0</v>
      </c>
      <c r="R654" s="58">
        <v>0</v>
      </c>
      <c r="S654" s="58">
        <v>0</v>
      </c>
      <c r="T654" s="58">
        <v>0</v>
      </c>
      <c r="U654" s="58">
        <v>0</v>
      </c>
      <c r="V654" s="68">
        <v>0</v>
      </c>
      <c r="W654" s="58">
        <v>0</v>
      </c>
      <c r="X654" s="58">
        <v>0</v>
      </c>
      <c r="Y654" s="58">
        <v>0</v>
      </c>
      <c r="Z654" s="58">
        <v>111.87</v>
      </c>
      <c r="AA654" s="58">
        <v>149.16</v>
      </c>
      <c r="AB654" s="58">
        <v>0</v>
      </c>
      <c r="AC654" s="58">
        <v>149.16</v>
      </c>
      <c r="AD654" s="58">
        <v>149.16</v>
      </c>
      <c r="AE654" s="58">
        <v>149.16</v>
      </c>
      <c r="AF654" s="58">
        <v>0</v>
      </c>
      <c r="AG654" s="58">
        <v>37.28</v>
      </c>
      <c r="AH654" s="58">
        <v>0</v>
      </c>
      <c r="AI654" s="58">
        <v>0</v>
      </c>
      <c r="AJ654" s="68">
        <v>0</v>
      </c>
      <c r="AK654" s="68">
        <v>0</v>
      </c>
      <c r="AL654" s="68"/>
      <c r="AM654" s="58">
        <f t="shared" si="119"/>
        <v>745.78999999999985</v>
      </c>
      <c r="AN654" s="58">
        <f t="shared" si="118"/>
        <v>82.870000000000118</v>
      </c>
      <c r="AO654" s="57" t="s">
        <v>1775</v>
      </c>
      <c r="AP654" s="59" t="s">
        <v>607</v>
      </c>
      <c r="AR654" s="61">
        <f t="shared" si="100"/>
        <v>4.0000000001327862E-3</v>
      </c>
    </row>
    <row r="655" spans="1:44" s="60" customFormat="1" ht="50.1" customHeight="1">
      <c r="A655" s="65" t="s">
        <v>2112</v>
      </c>
      <c r="B655" s="66" t="s">
        <v>85</v>
      </c>
      <c r="C655" s="66" t="s">
        <v>2114</v>
      </c>
      <c r="D655" s="66" t="s">
        <v>84</v>
      </c>
      <c r="E655" s="66" t="s">
        <v>2109</v>
      </c>
      <c r="F655" s="66" t="s">
        <v>2110</v>
      </c>
      <c r="G655" s="66" t="s">
        <v>1103</v>
      </c>
      <c r="H655" s="66"/>
      <c r="I655" s="67">
        <v>43846</v>
      </c>
      <c r="J655" s="58">
        <v>603</v>
      </c>
      <c r="K655" s="58">
        <f t="shared" si="115"/>
        <v>60.300000000000004</v>
      </c>
      <c r="L655" s="58">
        <f t="shared" si="116"/>
        <v>542.70000000000005</v>
      </c>
      <c r="M655" s="58"/>
      <c r="N655" s="58"/>
      <c r="O655" s="58"/>
      <c r="P655" s="58"/>
      <c r="Q655" s="58"/>
      <c r="R655" s="58"/>
      <c r="S655" s="58"/>
      <c r="T655" s="58"/>
      <c r="U655" s="58"/>
      <c r="V655" s="6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68"/>
      <c r="AK655" s="68"/>
      <c r="AL655" s="68">
        <v>99.5</v>
      </c>
      <c r="AM655" s="58">
        <f t="shared" ref="AM655:AM656" si="121">SUM(M655:AL655)</f>
        <v>99.5</v>
      </c>
      <c r="AN655" s="58">
        <f t="shared" si="118"/>
        <v>503.5</v>
      </c>
      <c r="AO655" s="57"/>
      <c r="AP655" s="59"/>
      <c r="AR655" s="61"/>
    </row>
    <row r="656" spans="1:44" s="60" customFormat="1" ht="50.1" customHeight="1">
      <c r="A656" s="65" t="s">
        <v>2113</v>
      </c>
      <c r="B656" s="66" t="s">
        <v>85</v>
      </c>
      <c r="C656" s="66" t="s">
        <v>2114</v>
      </c>
      <c r="D656" s="66" t="s">
        <v>84</v>
      </c>
      <c r="E656" s="66" t="s">
        <v>2111</v>
      </c>
      <c r="F656" s="66" t="s">
        <v>2110</v>
      </c>
      <c r="G656" s="66" t="s">
        <v>1103</v>
      </c>
      <c r="H656" s="66"/>
      <c r="I656" s="67">
        <v>43846</v>
      </c>
      <c r="J656" s="58">
        <v>603</v>
      </c>
      <c r="K656" s="58">
        <f t="shared" si="115"/>
        <v>60.300000000000004</v>
      </c>
      <c r="L656" s="58">
        <f t="shared" si="116"/>
        <v>542.70000000000005</v>
      </c>
      <c r="M656" s="58"/>
      <c r="N656" s="58"/>
      <c r="O656" s="58"/>
      <c r="P656" s="58"/>
      <c r="Q656" s="58"/>
      <c r="R656" s="58"/>
      <c r="S656" s="58"/>
      <c r="T656" s="58"/>
      <c r="U656" s="58"/>
      <c r="V656" s="6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68"/>
      <c r="AK656" s="68"/>
      <c r="AL656" s="68">
        <v>99.5</v>
      </c>
      <c r="AM656" s="58">
        <f t="shared" si="121"/>
        <v>99.5</v>
      </c>
      <c r="AN656" s="58">
        <f t="shared" si="118"/>
        <v>503.5</v>
      </c>
      <c r="AO656" s="57"/>
      <c r="AP656" s="59"/>
      <c r="AR656" s="61"/>
    </row>
    <row r="657" spans="1:44" s="60" customFormat="1" ht="50.1" customHeight="1">
      <c r="A657" s="65" t="s">
        <v>561</v>
      </c>
      <c r="B657" s="57" t="s">
        <v>562</v>
      </c>
      <c r="C657" s="66" t="s">
        <v>563</v>
      </c>
      <c r="D657" s="66" t="s">
        <v>563</v>
      </c>
      <c r="E657" s="66" t="s">
        <v>430</v>
      </c>
      <c r="F657" s="66" t="s">
        <v>406</v>
      </c>
      <c r="G657" s="66" t="s">
        <v>1103</v>
      </c>
      <c r="H657" s="66" t="s">
        <v>25</v>
      </c>
      <c r="I657" s="67">
        <v>38869</v>
      </c>
      <c r="J657" s="68">
        <v>1791.18</v>
      </c>
      <c r="K657" s="58">
        <f t="shared" ref="K657:K683" si="122">+J657*0.1</f>
        <v>179.11800000000002</v>
      </c>
      <c r="L657" s="58">
        <f t="shared" ref="L657:L700" si="123">+J657-K657</f>
        <v>1612.0620000000001</v>
      </c>
      <c r="M657" s="68">
        <v>0</v>
      </c>
      <c r="N657" s="68">
        <v>0</v>
      </c>
      <c r="O657" s="68">
        <v>0</v>
      </c>
      <c r="P657" s="68">
        <v>0</v>
      </c>
      <c r="Q657" s="68">
        <v>0</v>
      </c>
      <c r="R657" s="68">
        <v>0</v>
      </c>
      <c r="S657" s="68">
        <v>0</v>
      </c>
      <c r="T657" s="68">
        <v>0</v>
      </c>
      <c r="U657" s="68">
        <v>161.21</v>
      </c>
      <c r="V657" s="68">
        <v>322.41000000000003</v>
      </c>
      <c r="W657" s="68">
        <v>322.41000000000003</v>
      </c>
      <c r="X657" s="68">
        <v>322.41000000000003</v>
      </c>
      <c r="Y657" s="68">
        <v>322.41000000000003</v>
      </c>
      <c r="Z657" s="68">
        <v>161.21</v>
      </c>
      <c r="AA657" s="68">
        <v>0</v>
      </c>
      <c r="AB657" s="58">
        <v>0</v>
      </c>
      <c r="AC657" s="68">
        <v>0</v>
      </c>
      <c r="AD657" s="68">
        <v>0</v>
      </c>
      <c r="AE657" s="68">
        <v>0</v>
      </c>
      <c r="AF657" s="68">
        <v>0</v>
      </c>
      <c r="AG657" s="68">
        <v>0</v>
      </c>
      <c r="AH657" s="68">
        <v>0</v>
      </c>
      <c r="AI657" s="68">
        <v>0</v>
      </c>
      <c r="AJ657" s="68">
        <v>0</v>
      </c>
      <c r="AK657" s="68">
        <v>0</v>
      </c>
      <c r="AL657" s="68"/>
      <c r="AM657" s="58">
        <f t="shared" si="119"/>
        <v>1612.0600000000002</v>
      </c>
      <c r="AN657" s="68">
        <f t="shared" si="118"/>
        <v>179.11999999999989</v>
      </c>
      <c r="AO657" s="57" t="s">
        <v>1116</v>
      </c>
      <c r="AP657" s="59" t="s">
        <v>1274</v>
      </c>
      <c r="AR657" s="61">
        <f t="shared" ref="AR657:AR722" si="124">L657-AM657</f>
        <v>1.9999999999527063E-3</v>
      </c>
    </row>
    <row r="658" spans="1:44" s="60" customFormat="1" ht="50.1" customHeight="1">
      <c r="A658" s="65" t="s">
        <v>1851</v>
      </c>
      <c r="B658" s="57" t="s">
        <v>1852</v>
      </c>
      <c r="C658" s="66" t="s">
        <v>1853</v>
      </c>
      <c r="D658" s="66" t="s">
        <v>1854</v>
      </c>
      <c r="E658" s="66" t="s">
        <v>430</v>
      </c>
      <c r="F658" s="66" t="s">
        <v>406</v>
      </c>
      <c r="G658" s="66" t="s">
        <v>1103</v>
      </c>
      <c r="H658" s="66" t="s">
        <v>10</v>
      </c>
      <c r="I658" s="67">
        <v>43039</v>
      </c>
      <c r="J658" s="68">
        <v>1689.29</v>
      </c>
      <c r="K658" s="58">
        <f t="shared" si="122"/>
        <v>168.929</v>
      </c>
      <c r="L658" s="58">
        <f t="shared" si="123"/>
        <v>1520.3609999999999</v>
      </c>
      <c r="M658" s="68">
        <v>0</v>
      </c>
      <c r="N658" s="68">
        <v>0</v>
      </c>
      <c r="O658" s="68">
        <v>0</v>
      </c>
      <c r="P658" s="68">
        <v>0</v>
      </c>
      <c r="Q658" s="68">
        <v>0</v>
      </c>
      <c r="R658" s="68">
        <v>0</v>
      </c>
      <c r="S658" s="68">
        <v>0</v>
      </c>
      <c r="T658" s="68">
        <v>0</v>
      </c>
      <c r="U658" s="68">
        <v>0</v>
      </c>
      <c r="V658" s="68">
        <v>0</v>
      </c>
      <c r="W658" s="68">
        <v>0</v>
      </c>
      <c r="X658" s="68">
        <v>0</v>
      </c>
      <c r="Y658" s="68">
        <v>0</v>
      </c>
      <c r="Z658" s="68">
        <v>0</v>
      </c>
      <c r="AA658" s="68">
        <v>0</v>
      </c>
      <c r="AB658" s="58">
        <v>0</v>
      </c>
      <c r="AC658" s="68">
        <v>0</v>
      </c>
      <c r="AD658" s="68">
        <v>0</v>
      </c>
      <c r="AE658" s="68">
        <v>0</v>
      </c>
      <c r="AF658" s="68">
        <v>0</v>
      </c>
      <c r="AG658" s="68">
        <v>0</v>
      </c>
      <c r="AH658" s="68">
        <v>0</v>
      </c>
      <c r="AI658" s="68">
        <v>50.67</v>
      </c>
      <c r="AJ658" s="68">
        <v>304.07</v>
      </c>
      <c r="AK658" s="68">
        <v>304.07</v>
      </c>
      <c r="AL658" s="68">
        <v>304.07</v>
      </c>
      <c r="AM658" s="58">
        <f>SUM(M658:AL658)</f>
        <v>962.87999999999988</v>
      </c>
      <c r="AN658" s="68">
        <f t="shared" si="118"/>
        <v>726.41000000000008</v>
      </c>
      <c r="AO658" s="57" t="s">
        <v>1375</v>
      </c>
      <c r="AP658" s="59" t="s">
        <v>1916</v>
      </c>
      <c r="AR658" s="61">
        <f t="shared" si="124"/>
        <v>557.48099999999999</v>
      </c>
    </row>
    <row r="659" spans="1:44" s="60" customFormat="1" ht="50.1" customHeight="1">
      <c r="A659" s="65" t="s">
        <v>2026</v>
      </c>
      <c r="B659" s="57" t="s">
        <v>2027</v>
      </c>
      <c r="C659" s="66" t="s">
        <v>2028</v>
      </c>
      <c r="D659" s="66" t="s">
        <v>2029</v>
      </c>
      <c r="E659" s="66" t="s">
        <v>430</v>
      </c>
      <c r="F659" s="66" t="s">
        <v>406</v>
      </c>
      <c r="G659" s="66" t="s">
        <v>1103</v>
      </c>
      <c r="H659" s="66" t="s">
        <v>10</v>
      </c>
      <c r="I659" s="67">
        <v>43455</v>
      </c>
      <c r="J659" s="68">
        <v>1140.9000000000001</v>
      </c>
      <c r="K659" s="58">
        <f t="shared" si="122"/>
        <v>114.09000000000002</v>
      </c>
      <c r="L659" s="58">
        <f t="shared" si="123"/>
        <v>1026.8100000000002</v>
      </c>
      <c r="M659" s="68">
        <v>0</v>
      </c>
      <c r="N659" s="68">
        <v>0</v>
      </c>
      <c r="O659" s="68">
        <v>0</v>
      </c>
      <c r="P659" s="68">
        <v>0</v>
      </c>
      <c r="Q659" s="68">
        <v>0</v>
      </c>
      <c r="R659" s="68">
        <v>0</v>
      </c>
      <c r="S659" s="68">
        <v>0</v>
      </c>
      <c r="T659" s="68">
        <v>0</v>
      </c>
      <c r="U659" s="68">
        <v>0</v>
      </c>
      <c r="V659" s="68">
        <v>0</v>
      </c>
      <c r="W659" s="68">
        <v>0</v>
      </c>
      <c r="X659" s="68">
        <v>0</v>
      </c>
      <c r="Y659" s="68">
        <v>0</v>
      </c>
      <c r="Z659" s="68">
        <v>0</v>
      </c>
      <c r="AA659" s="68">
        <v>0</v>
      </c>
      <c r="AB659" s="58">
        <v>0</v>
      </c>
      <c r="AC659" s="68">
        <v>0</v>
      </c>
      <c r="AD659" s="68">
        <v>0</v>
      </c>
      <c r="AE659" s="68">
        <v>0</v>
      </c>
      <c r="AF659" s="68">
        <v>0</v>
      </c>
      <c r="AG659" s="68">
        <v>0</v>
      </c>
      <c r="AH659" s="68">
        <v>0</v>
      </c>
      <c r="AI659" s="68">
        <v>0</v>
      </c>
      <c r="AJ659" s="68">
        <v>0</v>
      </c>
      <c r="AK659" s="68">
        <v>205.36</v>
      </c>
      <c r="AL659" s="68">
        <v>205.36</v>
      </c>
      <c r="AM659" s="58">
        <f>SUM(M659:AL659)</f>
        <v>410.72</v>
      </c>
      <c r="AN659" s="68">
        <f t="shared" si="118"/>
        <v>730.18000000000006</v>
      </c>
      <c r="AO659" s="57" t="s">
        <v>1375</v>
      </c>
      <c r="AP659" s="59" t="s">
        <v>1916</v>
      </c>
      <c r="AR659" s="64">
        <f t="shared" si="124"/>
        <v>616.09000000000015</v>
      </c>
    </row>
    <row r="660" spans="1:44" s="60" customFormat="1" ht="50.1" customHeight="1">
      <c r="A660" s="96" t="s">
        <v>550</v>
      </c>
      <c r="B660" s="57" t="s">
        <v>360</v>
      </c>
      <c r="C660" s="66" t="s">
        <v>362</v>
      </c>
      <c r="D660" s="57" t="s">
        <v>363</v>
      </c>
      <c r="E660" s="57" t="s">
        <v>551</v>
      </c>
      <c r="F660" s="57" t="s">
        <v>546</v>
      </c>
      <c r="G660" s="66" t="s">
        <v>1103</v>
      </c>
      <c r="H660" s="57" t="s">
        <v>18</v>
      </c>
      <c r="I660" s="67">
        <v>40148</v>
      </c>
      <c r="J660" s="68">
        <v>1450</v>
      </c>
      <c r="K660" s="58">
        <f t="shared" si="122"/>
        <v>145</v>
      </c>
      <c r="L660" s="58">
        <f t="shared" si="123"/>
        <v>1305</v>
      </c>
      <c r="M660" s="68">
        <v>0</v>
      </c>
      <c r="N660" s="68">
        <v>0</v>
      </c>
      <c r="O660" s="68">
        <v>0</v>
      </c>
      <c r="P660" s="68">
        <v>0</v>
      </c>
      <c r="Q660" s="68">
        <v>0</v>
      </c>
      <c r="R660" s="68">
        <v>0</v>
      </c>
      <c r="S660" s="68">
        <v>0</v>
      </c>
      <c r="T660" s="68">
        <v>0</v>
      </c>
      <c r="U660" s="68">
        <v>0</v>
      </c>
      <c r="V660" s="68">
        <v>0</v>
      </c>
      <c r="W660" s="68">
        <v>0</v>
      </c>
      <c r="X660" s="68">
        <v>0</v>
      </c>
      <c r="Y660" s="68">
        <v>261</v>
      </c>
      <c r="Z660" s="68">
        <v>261</v>
      </c>
      <c r="AA660" s="68">
        <v>261</v>
      </c>
      <c r="AB660" s="58">
        <v>0</v>
      </c>
      <c r="AC660" s="68">
        <v>261</v>
      </c>
      <c r="AD660" s="68">
        <v>261</v>
      </c>
      <c r="AE660" s="68">
        <v>0</v>
      </c>
      <c r="AF660" s="68">
        <v>0</v>
      </c>
      <c r="AG660" s="68">
        <v>0</v>
      </c>
      <c r="AH660" s="68">
        <v>0</v>
      </c>
      <c r="AI660" s="68">
        <v>0</v>
      </c>
      <c r="AJ660" s="68">
        <v>0</v>
      </c>
      <c r="AK660" s="68">
        <v>0</v>
      </c>
      <c r="AL660" s="68"/>
      <c r="AM660" s="58">
        <f t="shared" si="119"/>
        <v>1305</v>
      </c>
      <c r="AN660" s="68">
        <f t="shared" si="118"/>
        <v>145</v>
      </c>
      <c r="AO660" s="57" t="s">
        <v>1288</v>
      </c>
      <c r="AP660" s="59" t="s">
        <v>1289</v>
      </c>
      <c r="AR660" s="61">
        <f t="shared" si="124"/>
        <v>0</v>
      </c>
    </row>
    <row r="661" spans="1:44" s="60" customFormat="1" ht="50.1" customHeight="1">
      <c r="A661" s="96" t="s">
        <v>544</v>
      </c>
      <c r="B661" s="57" t="s">
        <v>360</v>
      </c>
      <c r="C661" s="66" t="s">
        <v>362</v>
      </c>
      <c r="D661" s="57" t="s">
        <v>363</v>
      </c>
      <c r="E661" s="57" t="s">
        <v>545</v>
      </c>
      <c r="F661" s="57" t="s">
        <v>546</v>
      </c>
      <c r="G661" s="66" t="s">
        <v>1103</v>
      </c>
      <c r="H661" s="57" t="s">
        <v>18</v>
      </c>
      <c r="I661" s="67">
        <v>40238</v>
      </c>
      <c r="J661" s="68">
        <v>1150</v>
      </c>
      <c r="K661" s="58">
        <f t="shared" si="122"/>
        <v>115</v>
      </c>
      <c r="L661" s="58">
        <f t="shared" si="123"/>
        <v>1035</v>
      </c>
      <c r="M661" s="68">
        <v>0</v>
      </c>
      <c r="N661" s="68">
        <v>0</v>
      </c>
      <c r="O661" s="68">
        <v>0</v>
      </c>
      <c r="P661" s="68">
        <v>0</v>
      </c>
      <c r="Q661" s="68">
        <v>0</v>
      </c>
      <c r="R661" s="68">
        <v>0</v>
      </c>
      <c r="S661" s="68">
        <v>0</v>
      </c>
      <c r="T661" s="68">
        <v>0</v>
      </c>
      <c r="U661" s="68">
        <v>0</v>
      </c>
      <c r="V661" s="68">
        <v>0</v>
      </c>
      <c r="W661" s="68">
        <v>0</v>
      </c>
      <c r="X661" s="68">
        <v>0</v>
      </c>
      <c r="Y661" s="68">
        <v>172.5</v>
      </c>
      <c r="Z661" s="68">
        <v>207</v>
      </c>
      <c r="AA661" s="68">
        <v>207</v>
      </c>
      <c r="AB661" s="58">
        <v>0</v>
      </c>
      <c r="AC661" s="68">
        <v>207</v>
      </c>
      <c r="AD661" s="68">
        <v>207</v>
      </c>
      <c r="AE661" s="68">
        <v>34.5</v>
      </c>
      <c r="AF661" s="68">
        <v>0</v>
      </c>
      <c r="AG661" s="68">
        <v>0</v>
      </c>
      <c r="AH661" s="68">
        <v>0</v>
      </c>
      <c r="AI661" s="68">
        <v>0</v>
      </c>
      <c r="AJ661" s="68">
        <v>0</v>
      </c>
      <c r="AK661" s="68">
        <v>0</v>
      </c>
      <c r="AL661" s="68"/>
      <c r="AM661" s="58">
        <f t="shared" si="119"/>
        <v>1035</v>
      </c>
      <c r="AN661" s="68">
        <f t="shared" si="118"/>
        <v>115</v>
      </c>
      <c r="AO661" s="57" t="s">
        <v>1282</v>
      </c>
      <c r="AP661" s="59" t="s">
        <v>1107</v>
      </c>
      <c r="AR661" s="61">
        <f t="shared" si="124"/>
        <v>0</v>
      </c>
    </row>
    <row r="662" spans="1:44" s="60" customFormat="1" ht="50.1" customHeight="1">
      <c r="A662" s="96" t="s">
        <v>547</v>
      </c>
      <c r="B662" s="57" t="s">
        <v>360</v>
      </c>
      <c r="C662" s="66" t="s">
        <v>362</v>
      </c>
      <c r="D662" s="57" t="s">
        <v>363</v>
      </c>
      <c r="E662" s="57" t="s">
        <v>548</v>
      </c>
      <c r="F662" s="57" t="s">
        <v>549</v>
      </c>
      <c r="G662" s="66" t="s">
        <v>1103</v>
      </c>
      <c r="H662" s="57" t="s">
        <v>32</v>
      </c>
      <c r="I662" s="67">
        <v>40513</v>
      </c>
      <c r="J662" s="68">
        <v>1345</v>
      </c>
      <c r="K662" s="58">
        <f t="shared" si="122"/>
        <v>134.5</v>
      </c>
      <c r="L662" s="58">
        <f t="shared" si="123"/>
        <v>1210.5</v>
      </c>
      <c r="M662" s="68">
        <v>0</v>
      </c>
      <c r="N662" s="68">
        <v>0</v>
      </c>
      <c r="O662" s="68">
        <v>0</v>
      </c>
      <c r="P662" s="68">
        <v>0</v>
      </c>
      <c r="Q662" s="68">
        <v>0</v>
      </c>
      <c r="R662" s="68">
        <v>0</v>
      </c>
      <c r="S662" s="68">
        <v>0</v>
      </c>
      <c r="T662" s="68">
        <v>0</v>
      </c>
      <c r="U662" s="68">
        <v>0</v>
      </c>
      <c r="V662" s="68">
        <v>0</v>
      </c>
      <c r="W662" s="68">
        <v>0</v>
      </c>
      <c r="X662" s="68">
        <v>0</v>
      </c>
      <c r="Y662" s="68">
        <v>0</v>
      </c>
      <c r="Z662" s="68">
        <v>242.1</v>
      </c>
      <c r="AA662" s="68">
        <v>242.1</v>
      </c>
      <c r="AB662" s="58">
        <v>0</v>
      </c>
      <c r="AC662" s="68">
        <v>242.1</v>
      </c>
      <c r="AD662" s="68">
        <v>242.1</v>
      </c>
      <c r="AE662" s="68">
        <v>242.1</v>
      </c>
      <c r="AF662" s="68">
        <v>0</v>
      </c>
      <c r="AG662" s="68">
        <v>0</v>
      </c>
      <c r="AH662" s="68">
        <v>0</v>
      </c>
      <c r="AI662" s="68">
        <v>0</v>
      </c>
      <c r="AJ662" s="68">
        <v>0</v>
      </c>
      <c r="AK662" s="68">
        <v>0</v>
      </c>
      <c r="AL662" s="68"/>
      <c r="AM662" s="58">
        <f t="shared" si="119"/>
        <v>1210.5</v>
      </c>
      <c r="AN662" s="68">
        <f t="shared" si="118"/>
        <v>134.5</v>
      </c>
      <c r="AO662" s="57" t="s">
        <v>1771</v>
      </c>
      <c r="AP662" s="59" t="s">
        <v>1588</v>
      </c>
      <c r="AR662" s="61">
        <f t="shared" si="124"/>
        <v>0</v>
      </c>
    </row>
    <row r="663" spans="1:44" s="60" customFormat="1" ht="50.1" customHeight="1">
      <c r="A663" s="96" t="s">
        <v>538</v>
      </c>
      <c r="B663" s="57" t="s">
        <v>539</v>
      </c>
      <c r="C663" s="57" t="s">
        <v>540</v>
      </c>
      <c r="D663" s="57" t="s">
        <v>541</v>
      </c>
      <c r="E663" s="57" t="s">
        <v>542</v>
      </c>
      <c r="F663" s="57" t="s">
        <v>543</v>
      </c>
      <c r="G663" s="66" t="s">
        <v>1103</v>
      </c>
      <c r="H663" s="57" t="s">
        <v>10</v>
      </c>
      <c r="I663" s="67">
        <v>35765</v>
      </c>
      <c r="J663" s="68">
        <v>1283.8900000000001</v>
      </c>
      <c r="K663" s="58">
        <f t="shared" si="122"/>
        <v>128.38900000000001</v>
      </c>
      <c r="L663" s="58">
        <f t="shared" si="123"/>
        <v>1155.5010000000002</v>
      </c>
      <c r="M663" s="68">
        <v>0</v>
      </c>
      <c r="N663" s="68">
        <v>281.83</v>
      </c>
      <c r="O663" s="68">
        <v>281.83</v>
      </c>
      <c r="P663" s="68">
        <v>281.33</v>
      </c>
      <c r="Q663" s="68">
        <v>281.33</v>
      </c>
      <c r="R663" s="68">
        <v>29.18</v>
      </c>
      <c r="S663" s="68">
        <v>0</v>
      </c>
      <c r="T663" s="68">
        <v>0</v>
      </c>
      <c r="U663" s="68">
        <v>0</v>
      </c>
      <c r="V663" s="68">
        <v>0</v>
      </c>
      <c r="W663" s="68">
        <v>0</v>
      </c>
      <c r="X663" s="68">
        <v>0</v>
      </c>
      <c r="Y663" s="68">
        <v>0</v>
      </c>
      <c r="Z663" s="68">
        <v>0</v>
      </c>
      <c r="AA663" s="68">
        <v>0</v>
      </c>
      <c r="AB663" s="58">
        <v>0</v>
      </c>
      <c r="AC663" s="68">
        <v>0</v>
      </c>
      <c r="AD663" s="68">
        <v>0</v>
      </c>
      <c r="AE663" s="68">
        <v>0</v>
      </c>
      <c r="AF663" s="68">
        <v>0</v>
      </c>
      <c r="AG663" s="68">
        <v>0</v>
      </c>
      <c r="AH663" s="68">
        <v>0</v>
      </c>
      <c r="AI663" s="68">
        <v>0</v>
      </c>
      <c r="AJ663" s="68">
        <v>0</v>
      </c>
      <c r="AK663" s="68">
        <v>0</v>
      </c>
      <c r="AL663" s="68"/>
      <c r="AM663" s="58">
        <f t="shared" si="119"/>
        <v>1155.5</v>
      </c>
      <c r="AN663" s="68">
        <f t="shared" si="118"/>
        <v>128.3900000000001</v>
      </c>
      <c r="AO663" s="57" t="s">
        <v>1116</v>
      </c>
      <c r="AP663" s="59" t="s">
        <v>1335</v>
      </c>
      <c r="AR663" s="61">
        <f t="shared" si="124"/>
        <v>1.0000000002037268E-3</v>
      </c>
    </row>
    <row r="664" spans="1:44" s="60" customFormat="1" ht="50.1" customHeight="1">
      <c r="A664" s="65" t="s">
        <v>526</v>
      </c>
      <c r="B664" s="66" t="s">
        <v>527</v>
      </c>
      <c r="C664" s="57" t="s">
        <v>528</v>
      </c>
      <c r="D664" s="57" t="s">
        <v>496</v>
      </c>
      <c r="E664" s="57" t="s">
        <v>430</v>
      </c>
      <c r="F664" s="57" t="s">
        <v>392</v>
      </c>
      <c r="G664" s="66" t="s">
        <v>1103</v>
      </c>
      <c r="H664" s="57" t="s">
        <v>25</v>
      </c>
      <c r="I664" s="67">
        <v>37591</v>
      </c>
      <c r="J664" s="58">
        <v>1130</v>
      </c>
      <c r="K664" s="58">
        <f t="shared" si="122"/>
        <v>113</v>
      </c>
      <c r="L664" s="58">
        <f t="shared" si="123"/>
        <v>1017</v>
      </c>
      <c r="M664" s="68">
        <v>0</v>
      </c>
      <c r="N664" s="68">
        <v>0</v>
      </c>
      <c r="O664" s="68">
        <v>0</v>
      </c>
      <c r="P664" s="68">
        <v>0</v>
      </c>
      <c r="Q664" s="68">
        <v>0</v>
      </c>
      <c r="R664" s="68">
        <v>203.4</v>
      </c>
      <c r="S664" s="68">
        <v>203.4</v>
      </c>
      <c r="T664" s="68">
        <v>203.4</v>
      </c>
      <c r="U664" s="68">
        <v>203.4</v>
      </c>
      <c r="V664" s="68">
        <v>203.4</v>
      </c>
      <c r="W664" s="68">
        <v>0</v>
      </c>
      <c r="X664" s="68">
        <v>0</v>
      </c>
      <c r="Y664" s="68">
        <v>0</v>
      </c>
      <c r="Z664" s="68">
        <v>0</v>
      </c>
      <c r="AA664" s="68">
        <v>0</v>
      </c>
      <c r="AB664" s="58">
        <v>0</v>
      </c>
      <c r="AC664" s="68">
        <v>0</v>
      </c>
      <c r="AD664" s="68">
        <v>0</v>
      </c>
      <c r="AE664" s="68">
        <v>0</v>
      </c>
      <c r="AF664" s="68">
        <v>0</v>
      </c>
      <c r="AG664" s="68">
        <v>0</v>
      </c>
      <c r="AH664" s="68">
        <v>0</v>
      </c>
      <c r="AI664" s="68">
        <v>0</v>
      </c>
      <c r="AJ664" s="68">
        <v>0</v>
      </c>
      <c r="AK664" s="68">
        <v>0</v>
      </c>
      <c r="AL664" s="68"/>
      <c r="AM664" s="58">
        <f t="shared" ref="AM664:AM697" si="125">SUM(M664:AK664)</f>
        <v>1017</v>
      </c>
      <c r="AN664" s="68">
        <f t="shared" ref="AN664:AN697" si="126">J664-AM664</f>
        <v>113</v>
      </c>
      <c r="AO664" s="57" t="s">
        <v>1116</v>
      </c>
      <c r="AP664" s="59" t="s">
        <v>529</v>
      </c>
      <c r="AR664" s="61">
        <f t="shared" si="124"/>
        <v>0</v>
      </c>
    </row>
    <row r="665" spans="1:44" s="60" customFormat="1" ht="50.1" customHeight="1">
      <c r="A665" s="65" t="s">
        <v>530</v>
      </c>
      <c r="B665" s="57" t="s">
        <v>527</v>
      </c>
      <c r="C665" s="57" t="s">
        <v>531</v>
      </c>
      <c r="D665" s="57" t="s">
        <v>532</v>
      </c>
      <c r="E665" s="57" t="s">
        <v>533</v>
      </c>
      <c r="F665" s="57" t="s">
        <v>406</v>
      </c>
      <c r="G665" s="66" t="s">
        <v>1103</v>
      </c>
      <c r="H665" s="57" t="s">
        <v>25</v>
      </c>
      <c r="I665" s="67">
        <v>37653</v>
      </c>
      <c r="J665" s="68">
        <v>1485.14</v>
      </c>
      <c r="K665" s="58">
        <f t="shared" si="122"/>
        <v>148.51400000000001</v>
      </c>
      <c r="L665" s="58">
        <f t="shared" si="123"/>
        <v>1336.6260000000002</v>
      </c>
      <c r="M665" s="68">
        <v>0</v>
      </c>
      <c r="N665" s="68">
        <v>0</v>
      </c>
      <c r="O665" s="68">
        <v>0</v>
      </c>
      <c r="P665" s="68">
        <v>0</v>
      </c>
      <c r="Q665" s="68">
        <v>0</v>
      </c>
      <c r="R665" s="68">
        <v>267.33</v>
      </c>
      <c r="S665" s="68">
        <v>267.33</v>
      </c>
      <c r="T665" s="68">
        <v>267.33</v>
      </c>
      <c r="U665" s="68">
        <v>267.33</v>
      </c>
      <c r="V665" s="68">
        <v>267.31</v>
      </c>
      <c r="W665" s="68">
        <v>0</v>
      </c>
      <c r="X665" s="68">
        <v>0</v>
      </c>
      <c r="Y665" s="68">
        <v>0</v>
      </c>
      <c r="Z665" s="68">
        <v>0</v>
      </c>
      <c r="AA665" s="68">
        <v>0</v>
      </c>
      <c r="AB665" s="58">
        <v>0</v>
      </c>
      <c r="AC665" s="68">
        <v>0</v>
      </c>
      <c r="AD665" s="68">
        <v>0</v>
      </c>
      <c r="AE665" s="68">
        <v>0</v>
      </c>
      <c r="AF665" s="68">
        <v>0</v>
      </c>
      <c r="AG665" s="68">
        <v>0</v>
      </c>
      <c r="AH665" s="68">
        <v>0</v>
      </c>
      <c r="AI665" s="68">
        <v>0</v>
      </c>
      <c r="AJ665" s="68">
        <v>0</v>
      </c>
      <c r="AK665" s="68">
        <v>0</v>
      </c>
      <c r="AL665" s="68"/>
      <c r="AM665" s="58">
        <f t="shared" si="125"/>
        <v>1336.6299999999999</v>
      </c>
      <c r="AN665" s="68">
        <f t="shared" si="126"/>
        <v>148.51000000000022</v>
      </c>
      <c r="AO665" s="57" t="s">
        <v>1116</v>
      </c>
      <c r="AP665" s="59" t="s">
        <v>529</v>
      </c>
      <c r="AR665" s="61">
        <f t="shared" si="124"/>
        <v>-3.9999999996780389E-3</v>
      </c>
    </row>
    <row r="666" spans="1:44" s="60" customFormat="1" ht="50.1" customHeight="1">
      <c r="A666" s="65" t="s">
        <v>534</v>
      </c>
      <c r="B666" s="57" t="s">
        <v>527</v>
      </c>
      <c r="C666" s="57" t="s">
        <v>531</v>
      </c>
      <c r="D666" s="57" t="s">
        <v>532</v>
      </c>
      <c r="E666" s="57" t="s">
        <v>535</v>
      </c>
      <c r="F666" s="57" t="s">
        <v>406</v>
      </c>
      <c r="G666" s="66" t="s">
        <v>1103</v>
      </c>
      <c r="H666" s="57" t="s">
        <v>25</v>
      </c>
      <c r="I666" s="67">
        <v>37653</v>
      </c>
      <c r="J666" s="68">
        <v>1485.14</v>
      </c>
      <c r="K666" s="58">
        <f t="shared" si="122"/>
        <v>148.51400000000001</v>
      </c>
      <c r="L666" s="58">
        <f t="shared" si="123"/>
        <v>1336.6260000000002</v>
      </c>
      <c r="M666" s="68">
        <v>0</v>
      </c>
      <c r="N666" s="68">
        <v>0</v>
      </c>
      <c r="O666" s="68">
        <v>0</v>
      </c>
      <c r="P666" s="68">
        <v>0</v>
      </c>
      <c r="Q666" s="68">
        <v>0</v>
      </c>
      <c r="R666" s="68">
        <v>267.33</v>
      </c>
      <c r="S666" s="68">
        <v>267.33</v>
      </c>
      <c r="T666" s="68">
        <v>267.33</v>
      </c>
      <c r="U666" s="68">
        <v>267.33</v>
      </c>
      <c r="V666" s="68">
        <v>267.31</v>
      </c>
      <c r="W666" s="68">
        <v>0</v>
      </c>
      <c r="X666" s="68">
        <v>0</v>
      </c>
      <c r="Y666" s="68">
        <v>0</v>
      </c>
      <c r="Z666" s="68">
        <v>0</v>
      </c>
      <c r="AA666" s="68">
        <v>0</v>
      </c>
      <c r="AB666" s="58">
        <v>0</v>
      </c>
      <c r="AC666" s="68">
        <v>0</v>
      </c>
      <c r="AD666" s="68">
        <v>0</v>
      </c>
      <c r="AE666" s="68">
        <v>0</v>
      </c>
      <c r="AF666" s="68">
        <v>0</v>
      </c>
      <c r="AG666" s="68">
        <v>0</v>
      </c>
      <c r="AH666" s="68">
        <v>0</v>
      </c>
      <c r="AI666" s="68">
        <v>0</v>
      </c>
      <c r="AJ666" s="68">
        <v>0</v>
      </c>
      <c r="AK666" s="68">
        <v>0</v>
      </c>
      <c r="AL666" s="68"/>
      <c r="AM666" s="58">
        <f t="shared" si="125"/>
        <v>1336.6299999999999</v>
      </c>
      <c r="AN666" s="68">
        <f t="shared" si="126"/>
        <v>148.51000000000022</v>
      </c>
      <c r="AO666" s="57" t="s">
        <v>1116</v>
      </c>
      <c r="AP666" s="59" t="s">
        <v>529</v>
      </c>
      <c r="AR666" s="61">
        <f t="shared" si="124"/>
        <v>-3.9999999996780389E-3</v>
      </c>
    </row>
    <row r="667" spans="1:44" s="60" customFormat="1" ht="50.1" customHeight="1">
      <c r="A667" s="109" t="s">
        <v>2316</v>
      </c>
      <c r="B667" s="108" t="s">
        <v>2315</v>
      </c>
      <c r="C667" s="66" t="s">
        <v>2310</v>
      </c>
      <c r="D667" s="70" t="s">
        <v>496</v>
      </c>
      <c r="E667" s="57" t="s">
        <v>497</v>
      </c>
      <c r="F667" s="108" t="s">
        <v>406</v>
      </c>
      <c r="G667" s="66" t="s">
        <v>1103</v>
      </c>
      <c r="H667" s="66"/>
      <c r="I667" s="67">
        <v>44152</v>
      </c>
      <c r="J667" s="111">
        <v>854.52</v>
      </c>
      <c r="K667" s="58">
        <f>+J667*0.1</f>
        <v>85.451999999999998</v>
      </c>
      <c r="L667" s="58">
        <f>+J667-K667</f>
        <v>769.06799999999998</v>
      </c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98"/>
      <c r="AB667" s="58"/>
      <c r="AC667" s="68"/>
      <c r="AD667" s="68"/>
      <c r="AE667" s="68"/>
      <c r="AF667" s="68"/>
      <c r="AG667" s="68"/>
      <c r="AH667" s="68"/>
      <c r="AI667" s="68"/>
      <c r="AJ667" s="68"/>
      <c r="AK667" s="68"/>
      <c r="AL667" s="68">
        <v>12.82</v>
      </c>
      <c r="AM667" s="58">
        <f>SUM(M667:AL667)</f>
        <v>12.82</v>
      </c>
      <c r="AN667" s="68">
        <f>J667-AM667</f>
        <v>841.69999999999993</v>
      </c>
      <c r="AO667" s="57"/>
      <c r="AP667" s="59"/>
      <c r="AR667" s="61"/>
    </row>
    <row r="668" spans="1:44" s="60" customFormat="1" ht="50.1" customHeight="1">
      <c r="A668" s="109" t="s">
        <v>2314</v>
      </c>
      <c r="B668" s="108" t="s">
        <v>2315</v>
      </c>
      <c r="C668" s="66" t="s">
        <v>2310</v>
      </c>
      <c r="D668" s="70" t="s">
        <v>496</v>
      </c>
      <c r="E668" s="57" t="s">
        <v>497</v>
      </c>
      <c r="F668" s="108" t="s">
        <v>406</v>
      </c>
      <c r="G668" s="66" t="s">
        <v>1103</v>
      </c>
      <c r="H668" s="66"/>
      <c r="I668" s="67">
        <v>44152</v>
      </c>
      <c r="J668" s="111">
        <v>899.56</v>
      </c>
      <c r="K668" s="58">
        <f>+J668*0.1</f>
        <v>89.956000000000003</v>
      </c>
      <c r="L668" s="58">
        <f>+J668-K668</f>
        <v>809.60399999999993</v>
      </c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98"/>
      <c r="AB668" s="58"/>
      <c r="AC668" s="68"/>
      <c r="AD668" s="68"/>
      <c r="AE668" s="68"/>
      <c r="AF668" s="68"/>
      <c r="AG668" s="68"/>
      <c r="AH668" s="68"/>
      <c r="AI668" s="68"/>
      <c r="AJ668" s="68"/>
      <c r="AK668" s="68"/>
      <c r="AL668" s="68">
        <v>13.49</v>
      </c>
      <c r="AM668" s="58">
        <f>SUM(M668:AL668)</f>
        <v>13.49</v>
      </c>
      <c r="AN668" s="68">
        <f>J668-AM668</f>
        <v>886.06999999999994</v>
      </c>
      <c r="AO668" s="57"/>
      <c r="AP668" s="59"/>
      <c r="AR668" s="61"/>
    </row>
    <row r="669" spans="1:44" s="60" customFormat="1" ht="50.1" customHeight="1">
      <c r="A669" s="109" t="s">
        <v>781</v>
      </c>
      <c r="B669" s="108" t="s">
        <v>1250</v>
      </c>
      <c r="C669" s="66" t="s">
        <v>868</v>
      </c>
      <c r="D669" s="110" t="s">
        <v>782</v>
      </c>
      <c r="E669" s="110" t="s">
        <v>783</v>
      </c>
      <c r="F669" s="108" t="s">
        <v>483</v>
      </c>
      <c r="G669" s="66" t="s">
        <v>868</v>
      </c>
      <c r="H669" s="66" t="s">
        <v>33</v>
      </c>
      <c r="I669" s="67">
        <v>40909</v>
      </c>
      <c r="J669" s="111">
        <v>622.45000000000005</v>
      </c>
      <c r="K669" s="58">
        <f t="shared" si="122"/>
        <v>62.245000000000005</v>
      </c>
      <c r="L669" s="58">
        <f t="shared" si="123"/>
        <v>560.20500000000004</v>
      </c>
      <c r="M669" s="68">
        <v>0</v>
      </c>
      <c r="N669" s="68">
        <v>0</v>
      </c>
      <c r="O669" s="68">
        <v>0</v>
      </c>
      <c r="P669" s="68">
        <v>0</v>
      </c>
      <c r="Q669" s="68">
        <v>0</v>
      </c>
      <c r="R669" s="68">
        <v>0</v>
      </c>
      <c r="S669" s="68">
        <v>0</v>
      </c>
      <c r="T669" s="68">
        <v>0</v>
      </c>
      <c r="U669" s="68">
        <v>0</v>
      </c>
      <c r="V669" s="68">
        <v>0</v>
      </c>
      <c r="W669" s="68">
        <v>0</v>
      </c>
      <c r="X669" s="68">
        <v>0</v>
      </c>
      <c r="Y669" s="68">
        <v>0</v>
      </c>
      <c r="Z669" s="68">
        <v>0</v>
      </c>
      <c r="AA669" s="98">
        <v>560.20000000000005</v>
      </c>
      <c r="AB669" s="58">
        <v>0</v>
      </c>
      <c r="AC669" s="68">
        <v>0</v>
      </c>
      <c r="AD669" s="68">
        <v>0</v>
      </c>
      <c r="AE669" s="68">
        <v>0</v>
      </c>
      <c r="AF669" s="68">
        <v>0</v>
      </c>
      <c r="AG669" s="68">
        <v>0</v>
      </c>
      <c r="AH669" s="68">
        <v>0</v>
      </c>
      <c r="AI669" s="68">
        <v>0</v>
      </c>
      <c r="AJ669" s="68">
        <v>0</v>
      </c>
      <c r="AK669" s="68">
        <v>0</v>
      </c>
      <c r="AL669" s="68"/>
      <c r="AM669" s="58">
        <f t="shared" si="125"/>
        <v>560.20000000000005</v>
      </c>
      <c r="AN669" s="68">
        <f t="shared" si="126"/>
        <v>62.25</v>
      </c>
      <c r="AO669" s="57" t="s">
        <v>1751</v>
      </c>
      <c r="AP669" s="59" t="s">
        <v>195</v>
      </c>
      <c r="AR669" s="61">
        <f t="shared" si="124"/>
        <v>4.9999999999954525E-3</v>
      </c>
    </row>
    <row r="670" spans="1:44" s="60" customFormat="1" ht="50.1" customHeight="1">
      <c r="A670" s="109" t="s">
        <v>759</v>
      </c>
      <c r="B670" s="108" t="s">
        <v>1250</v>
      </c>
      <c r="C670" s="66" t="s">
        <v>868</v>
      </c>
      <c r="D670" s="70" t="s">
        <v>760</v>
      </c>
      <c r="E670" s="112" t="s">
        <v>762</v>
      </c>
      <c r="F670" s="108" t="s">
        <v>761</v>
      </c>
      <c r="G670" s="66" t="s">
        <v>868</v>
      </c>
      <c r="H670" s="66" t="s">
        <v>33</v>
      </c>
      <c r="I670" s="67">
        <v>40909</v>
      </c>
      <c r="J670" s="111">
        <v>622.45000000000005</v>
      </c>
      <c r="K670" s="58">
        <f t="shared" si="122"/>
        <v>62.245000000000005</v>
      </c>
      <c r="L670" s="58">
        <f t="shared" si="123"/>
        <v>560.20500000000004</v>
      </c>
      <c r="M670" s="68">
        <v>0</v>
      </c>
      <c r="N670" s="68">
        <v>0</v>
      </c>
      <c r="O670" s="68">
        <v>0</v>
      </c>
      <c r="P670" s="68">
        <v>0</v>
      </c>
      <c r="Q670" s="68">
        <v>0</v>
      </c>
      <c r="R670" s="68">
        <v>0</v>
      </c>
      <c r="S670" s="68">
        <v>0</v>
      </c>
      <c r="T670" s="68">
        <v>0</v>
      </c>
      <c r="U670" s="68">
        <v>0</v>
      </c>
      <c r="V670" s="68">
        <v>0</v>
      </c>
      <c r="W670" s="68">
        <v>0</v>
      </c>
      <c r="X670" s="68">
        <v>0</v>
      </c>
      <c r="Y670" s="68">
        <v>0</v>
      </c>
      <c r="Z670" s="68">
        <v>0</v>
      </c>
      <c r="AA670" s="98">
        <v>560.20000000000005</v>
      </c>
      <c r="AB670" s="58">
        <v>0</v>
      </c>
      <c r="AC670" s="68">
        <v>0</v>
      </c>
      <c r="AD670" s="68">
        <v>0</v>
      </c>
      <c r="AE670" s="68">
        <v>0</v>
      </c>
      <c r="AF670" s="68">
        <v>0</v>
      </c>
      <c r="AG670" s="68">
        <v>0</v>
      </c>
      <c r="AH670" s="68">
        <v>0</v>
      </c>
      <c r="AI670" s="68">
        <v>0</v>
      </c>
      <c r="AJ670" s="68">
        <v>0</v>
      </c>
      <c r="AK670" s="68">
        <v>0</v>
      </c>
      <c r="AL670" s="68"/>
      <c r="AM670" s="58">
        <f t="shared" si="125"/>
        <v>560.20000000000005</v>
      </c>
      <c r="AN670" s="68">
        <f t="shared" si="126"/>
        <v>62.25</v>
      </c>
      <c r="AO670" s="57" t="s">
        <v>1337</v>
      </c>
      <c r="AP670" s="59" t="s">
        <v>184</v>
      </c>
      <c r="AR670" s="61">
        <f t="shared" si="124"/>
        <v>4.9999999999954525E-3</v>
      </c>
    </row>
    <row r="671" spans="1:44" s="60" customFormat="1" ht="50.1" customHeight="1">
      <c r="A671" s="109" t="s">
        <v>763</v>
      </c>
      <c r="B671" s="108" t="s">
        <v>1250</v>
      </c>
      <c r="C671" s="66" t="s">
        <v>868</v>
      </c>
      <c r="D671" s="70" t="s">
        <v>760</v>
      </c>
      <c r="E671" s="112" t="s">
        <v>764</v>
      </c>
      <c r="F671" s="108" t="s">
        <v>761</v>
      </c>
      <c r="G671" s="66" t="s">
        <v>868</v>
      </c>
      <c r="H671" s="66" t="s">
        <v>33</v>
      </c>
      <c r="I671" s="67">
        <v>40909</v>
      </c>
      <c r="J671" s="111">
        <v>622.45000000000005</v>
      </c>
      <c r="K671" s="58">
        <f t="shared" si="122"/>
        <v>62.245000000000005</v>
      </c>
      <c r="L671" s="58">
        <f t="shared" si="123"/>
        <v>560.20500000000004</v>
      </c>
      <c r="M671" s="68">
        <v>0</v>
      </c>
      <c r="N671" s="68">
        <v>0</v>
      </c>
      <c r="O671" s="68">
        <v>0</v>
      </c>
      <c r="P671" s="68">
        <v>0</v>
      </c>
      <c r="Q671" s="68">
        <v>0</v>
      </c>
      <c r="R671" s="68">
        <v>0</v>
      </c>
      <c r="S671" s="68">
        <v>0</v>
      </c>
      <c r="T671" s="68">
        <v>0</v>
      </c>
      <c r="U671" s="68">
        <v>0</v>
      </c>
      <c r="V671" s="68">
        <v>0</v>
      </c>
      <c r="W671" s="68">
        <v>0</v>
      </c>
      <c r="X671" s="68">
        <v>0</v>
      </c>
      <c r="Y671" s="68">
        <v>0</v>
      </c>
      <c r="Z671" s="68">
        <v>0</v>
      </c>
      <c r="AA671" s="98">
        <v>560.20000000000005</v>
      </c>
      <c r="AB671" s="58">
        <v>0</v>
      </c>
      <c r="AC671" s="68">
        <v>0</v>
      </c>
      <c r="AD671" s="68">
        <v>0</v>
      </c>
      <c r="AE671" s="68">
        <v>0</v>
      </c>
      <c r="AF671" s="68">
        <v>0</v>
      </c>
      <c r="AG671" s="68">
        <v>0</v>
      </c>
      <c r="AH671" s="68">
        <v>0</v>
      </c>
      <c r="AI671" s="68">
        <v>0</v>
      </c>
      <c r="AJ671" s="68">
        <v>0</v>
      </c>
      <c r="AK671" s="68">
        <v>0</v>
      </c>
      <c r="AL671" s="68"/>
      <c r="AM671" s="58">
        <f t="shared" si="125"/>
        <v>560.20000000000005</v>
      </c>
      <c r="AN671" s="68">
        <f t="shared" si="126"/>
        <v>62.25</v>
      </c>
      <c r="AO671" s="57" t="s">
        <v>1368</v>
      </c>
      <c r="AP671" s="59" t="s">
        <v>1371</v>
      </c>
      <c r="AR671" s="61">
        <f t="shared" si="124"/>
        <v>4.9999999999954525E-3</v>
      </c>
    </row>
    <row r="672" spans="1:44" s="60" customFormat="1" ht="50.1" customHeight="1">
      <c r="A672" s="109" t="s">
        <v>765</v>
      </c>
      <c r="B672" s="108" t="s">
        <v>1250</v>
      </c>
      <c r="C672" s="66" t="s">
        <v>868</v>
      </c>
      <c r="D672" s="108" t="s">
        <v>760</v>
      </c>
      <c r="E672" s="112" t="s">
        <v>766</v>
      </c>
      <c r="F672" s="108" t="s">
        <v>761</v>
      </c>
      <c r="G672" s="66" t="s">
        <v>868</v>
      </c>
      <c r="H672" s="66" t="s">
        <v>33</v>
      </c>
      <c r="I672" s="67">
        <v>40909</v>
      </c>
      <c r="J672" s="111">
        <v>622.45000000000005</v>
      </c>
      <c r="K672" s="58">
        <f t="shared" si="122"/>
        <v>62.245000000000005</v>
      </c>
      <c r="L672" s="58">
        <f t="shared" si="123"/>
        <v>560.20500000000004</v>
      </c>
      <c r="M672" s="68">
        <v>0</v>
      </c>
      <c r="N672" s="68">
        <v>0</v>
      </c>
      <c r="O672" s="68">
        <v>0</v>
      </c>
      <c r="P672" s="68">
        <v>0</v>
      </c>
      <c r="Q672" s="68">
        <v>0</v>
      </c>
      <c r="R672" s="68">
        <v>0</v>
      </c>
      <c r="S672" s="68">
        <v>0</v>
      </c>
      <c r="T672" s="68">
        <v>0</v>
      </c>
      <c r="U672" s="68">
        <v>0</v>
      </c>
      <c r="V672" s="68">
        <v>0</v>
      </c>
      <c r="W672" s="68">
        <v>0</v>
      </c>
      <c r="X672" s="68">
        <v>0</v>
      </c>
      <c r="Y672" s="68">
        <v>0</v>
      </c>
      <c r="Z672" s="68">
        <v>0</v>
      </c>
      <c r="AA672" s="98">
        <v>560.20000000000005</v>
      </c>
      <c r="AB672" s="58">
        <v>0</v>
      </c>
      <c r="AC672" s="68">
        <v>0</v>
      </c>
      <c r="AD672" s="68">
        <v>0</v>
      </c>
      <c r="AE672" s="68">
        <v>0</v>
      </c>
      <c r="AF672" s="68">
        <v>0</v>
      </c>
      <c r="AG672" s="68">
        <v>0</v>
      </c>
      <c r="AH672" s="68">
        <v>0</v>
      </c>
      <c r="AI672" s="68">
        <v>0</v>
      </c>
      <c r="AJ672" s="68">
        <v>0</v>
      </c>
      <c r="AK672" s="68">
        <v>0</v>
      </c>
      <c r="AL672" s="68"/>
      <c r="AM672" s="58">
        <f t="shared" si="125"/>
        <v>560.20000000000005</v>
      </c>
      <c r="AN672" s="68">
        <f t="shared" si="126"/>
        <v>62.25</v>
      </c>
      <c r="AO672" s="57" t="s">
        <v>1300</v>
      </c>
      <c r="AP672" s="59" t="s">
        <v>704</v>
      </c>
      <c r="AR672" s="61">
        <f t="shared" si="124"/>
        <v>4.9999999999954525E-3</v>
      </c>
    </row>
    <row r="673" spans="1:44" s="60" customFormat="1" ht="50.1" customHeight="1">
      <c r="A673" s="69" t="s">
        <v>775</v>
      </c>
      <c r="B673" s="108" t="s">
        <v>1250</v>
      </c>
      <c r="C673" s="66" t="s">
        <v>868</v>
      </c>
      <c r="D673" s="70" t="s">
        <v>760</v>
      </c>
      <c r="E673" s="97" t="s">
        <v>776</v>
      </c>
      <c r="F673" s="70" t="s">
        <v>483</v>
      </c>
      <c r="G673" s="66" t="s">
        <v>868</v>
      </c>
      <c r="H673" s="66" t="s">
        <v>33</v>
      </c>
      <c r="I673" s="67">
        <v>40909</v>
      </c>
      <c r="J673" s="111">
        <v>622.45000000000005</v>
      </c>
      <c r="K673" s="58">
        <f t="shared" si="122"/>
        <v>62.245000000000005</v>
      </c>
      <c r="L673" s="58">
        <f t="shared" si="123"/>
        <v>560.20500000000004</v>
      </c>
      <c r="M673" s="68">
        <v>0</v>
      </c>
      <c r="N673" s="68">
        <v>0</v>
      </c>
      <c r="O673" s="68">
        <v>0</v>
      </c>
      <c r="P673" s="68">
        <v>0</v>
      </c>
      <c r="Q673" s="68">
        <v>0</v>
      </c>
      <c r="R673" s="68">
        <v>0</v>
      </c>
      <c r="S673" s="68">
        <v>0</v>
      </c>
      <c r="T673" s="68">
        <v>0</v>
      </c>
      <c r="U673" s="68">
        <v>0</v>
      </c>
      <c r="V673" s="68">
        <v>0</v>
      </c>
      <c r="W673" s="68">
        <v>0</v>
      </c>
      <c r="X673" s="68">
        <v>0</v>
      </c>
      <c r="Y673" s="68">
        <v>0</v>
      </c>
      <c r="Z673" s="68">
        <v>0</v>
      </c>
      <c r="AA673" s="98">
        <v>560.20000000000005</v>
      </c>
      <c r="AB673" s="58">
        <v>0</v>
      </c>
      <c r="AC673" s="68">
        <v>0</v>
      </c>
      <c r="AD673" s="68">
        <v>0</v>
      </c>
      <c r="AE673" s="68">
        <v>0</v>
      </c>
      <c r="AF673" s="68">
        <v>0</v>
      </c>
      <c r="AG673" s="68">
        <v>0</v>
      </c>
      <c r="AH673" s="68">
        <v>0</v>
      </c>
      <c r="AI673" s="68">
        <v>0</v>
      </c>
      <c r="AJ673" s="68">
        <v>0</v>
      </c>
      <c r="AK673" s="68">
        <v>0</v>
      </c>
      <c r="AL673" s="68"/>
      <c r="AM673" s="58">
        <f t="shared" si="125"/>
        <v>560.20000000000005</v>
      </c>
      <c r="AN673" s="68">
        <f t="shared" si="126"/>
        <v>62.25</v>
      </c>
      <c r="AO673" s="57" t="s">
        <v>1770</v>
      </c>
      <c r="AP673" s="59" t="s">
        <v>1099</v>
      </c>
      <c r="AR673" s="61">
        <f t="shared" si="124"/>
        <v>4.9999999999954525E-3</v>
      </c>
    </row>
    <row r="674" spans="1:44" s="60" customFormat="1" ht="50.1" customHeight="1">
      <c r="A674" s="69" t="s">
        <v>777</v>
      </c>
      <c r="B674" s="108" t="s">
        <v>1250</v>
      </c>
      <c r="C674" s="66" t="s">
        <v>868</v>
      </c>
      <c r="D674" s="70" t="s">
        <v>760</v>
      </c>
      <c r="E674" s="113" t="s">
        <v>778</v>
      </c>
      <c r="F674" s="70" t="s">
        <v>483</v>
      </c>
      <c r="G674" s="66" t="s">
        <v>868</v>
      </c>
      <c r="H674" s="66" t="s">
        <v>33</v>
      </c>
      <c r="I674" s="67">
        <v>40909</v>
      </c>
      <c r="J674" s="111">
        <v>622.45000000000005</v>
      </c>
      <c r="K674" s="58">
        <f t="shared" si="122"/>
        <v>62.245000000000005</v>
      </c>
      <c r="L674" s="58">
        <f t="shared" si="123"/>
        <v>560.20500000000004</v>
      </c>
      <c r="M674" s="68">
        <v>0</v>
      </c>
      <c r="N674" s="68">
        <v>0</v>
      </c>
      <c r="O674" s="68">
        <v>0</v>
      </c>
      <c r="P674" s="68">
        <v>0</v>
      </c>
      <c r="Q674" s="68">
        <v>0</v>
      </c>
      <c r="R674" s="68">
        <v>0</v>
      </c>
      <c r="S674" s="68">
        <v>0</v>
      </c>
      <c r="T674" s="68">
        <v>0</v>
      </c>
      <c r="U674" s="68">
        <v>0</v>
      </c>
      <c r="V674" s="68">
        <v>0</v>
      </c>
      <c r="W674" s="68">
        <v>0</v>
      </c>
      <c r="X674" s="68">
        <v>0</v>
      </c>
      <c r="Y674" s="68">
        <v>0</v>
      </c>
      <c r="Z674" s="68">
        <v>0</v>
      </c>
      <c r="AA674" s="98">
        <v>560.20000000000005</v>
      </c>
      <c r="AB674" s="58">
        <v>0</v>
      </c>
      <c r="AC674" s="68">
        <v>0</v>
      </c>
      <c r="AD674" s="68">
        <v>0</v>
      </c>
      <c r="AE674" s="68">
        <v>0</v>
      </c>
      <c r="AF674" s="68">
        <v>0</v>
      </c>
      <c r="AG674" s="68">
        <v>0</v>
      </c>
      <c r="AH674" s="68">
        <v>0</v>
      </c>
      <c r="AI674" s="68">
        <v>0</v>
      </c>
      <c r="AJ674" s="68">
        <v>0</v>
      </c>
      <c r="AK674" s="68">
        <v>0</v>
      </c>
      <c r="AL674" s="68"/>
      <c r="AM674" s="58">
        <f t="shared" si="125"/>
        <v>560.20000000000005</v>
      </c>
      <c r="AN674" s="68">
        <f t="shared" si="126"/>
        <v>62.25</v>
      </c>
      <c r="AO674" s="57" t="s">
        <v>1300</v>
      </c>
      <c r="AP674" s="59" t="s">
        <v>129</v>
      </c>
      <c r="AR674" s="61">
        <f t="shared" si="124"/>
        <v>4.9999999999954525E-3</v>
      </c>
    </row>
    <row r="675" spans="1:44" s="60" customFormat="1" ht="50.1" customHeight="1">
      <c r="A675" s="69" t="s">
        <v>779</v>
      </c>
      <c r="B675" s="108" t="s">
        <v>1250</v>
      </c>
      <c r="C675" s="66" t="s">
        <v>868</v>
      </c>
      <c r="D675" s="70" t="s">
        <v>760</v>
      </c>
      <c r="E675" s="113" t="s">
        <v>780</v>
      </c>
      <c r="F675" s="70" t="s">
        <v>483</v>
      </c>
      <c r="G675" s="66" t="s">
        <v>868</v>
      </c>
      <c r="H675" s="66" t="s">
        <v>33</v>
      </c>
      <c r="I675" s="67">
        <v>40909</v>
      </c>
      <c r="J675" s="111">
        <v>622.45000000000005</v>
      </c>
      <c r="K675" s="58">
        <f t="shared" si="122"/>
        <v>62.245000000000005</v>
      </c>
      <c r="L675" s="58">
        <f t="shared" si="123"/>
        <v>560.20500000000004</v>
      </c>
      <c r="M675" s="68">
        <v>0</v>
      </c>
      <c r="N675" s="68">
        <v>0</v>
      </c>
      <c r="O675" s="68">
        <v>0</v>
      </c>
      <c r="P675" s="68">
        <v>0</v>
      </c>
      <c r="Q675" s="68">
        <v>0</v>
      </c>
      <c r="R675" s="68">
        <v>0</v>
      </c>
      <c r="S675" s="68">
        <v>0</v>
      </c>
      <c r="T675" s="68">
        <v>0</v>
      </c>
      <c r="U675" s="68">
        <v>0</v>
      </c>
      <c r="V675" s="68">
        <v>0</v>
      </c>
      <c r="W675" s="68">
        <v>0</v>
      </c>
      <c r="X675" s="68">
        <v>0</v>
      </c>
      <c r="Y675" s="68">
        <v>0</v>
      </c>
      <c r="Z675" s="68">
        <v>0</v>
      </c>
      <c r="AA675" s="98">
        <v>560.20000000000005</v>
      </c>
      <c r="AB675" s="58">
        <v>0</v>
      </c>
      <c r="AC675" s="68">
        <v>0</v>
      </c>
      <c r="AD675" s="68">
        <v>0</v>
      </c>
      <c r="AE675" s="68">
        <v>0</v>
      </c>
      <c r="AF675" s="68">
        <v>0</v>
      </c>
      <c r="AG675" s="68">
        <v>0</v>
      </c>
      <c r="AH675" s="68">
        <v>0</v>
      </c>
      <c r="AI675" s="68">
        <v>0</v>
      </c>
      <c r="AJ675" s="68">
        <v>0</v>
      </c>
      <c r="AK675" s="68">
        <v>0</v>
      </c>
      <c r="AL675" s="68"/>
      <c r="AM675" s="58">
        <f t="shared" si="125"/>
        <v>560.20000000000005</v>
      </c>
      <c r="AN675" s="68">
        <f t="shared" si="126"/>
        <v>62.25</v>
      </c>
      <c r="AO675" s="57" t="s">
        <v>119</v>
      </c>
      <c r="AP675" s="59" t="s">
        <v>1681</v>
      </c>
      <c r="AR675" s="61">
        <f t="shared" si="124"/>
        <v>4.9999999999954525E-3</v>
      </c>
    </row>
    <row r="676" spans="1:44" s="60" customFormat="1" ht="50.1" customHeight="1">
      <c r="A676" s="109" t="s">
        <v>831</v>
      </c>
      <c r="B676" s="108" t="s">
        <v>1250</v>
      </c>
      <c r="C676" s="66" t="s">
        <v>868</v>
      </c>
      <c r="D676" s="70" t="s">
        <v>768</v>
      </c>
      <c r="E676" s="113" t="s">
        <v>832</v>
      </c>
      <c r="F676" s="70" t="s">
        <v>784</v>
      </c>
      <c r="G676" s="66" t="s">
        <v>868</v>
      </c>
      <c r="H676" s="66" t="s">
        <v>33</v>
      </c>
      <c r="I676" s="67">
        <v>40909</v>
      </c>
      <c r="J676" s="111">
        <v>622.45000000000005</v>
      </c>
      <c r="K676" s="58">
        <f t="shared" si="122"/>
        <v>62.245000000000005</v>
      </c>
      <c r="L676" s="58">
        <f t="shared" si="123"/>
        <v>560.20500000000004</v>
      </c>
      <c r="M676" s="68">
        <v>0</v>
      </c>
      <c r="N676" s="68">
        <v>0</v>
      </c>
      <c r="O676" s="68">
        <v>0</v>
      </c>
      <c r="P676" s="68">
        <v>0</v>
      </c>
      <c r="Q676" s="68">
        <v>0</v>
      </c>
      <c r="R676" s="68">
        <v>0</v>
      </c>
      <c r="S676" s="68">
        <v>0</v>
      </c>
      <c r="T676" s="68">
        <v>0</v>
      </c>
      <c r="U676" s="68">
        <v>0</v>
      </c>
      <c r="V676" s="68">
        <v>0</v>
      </c>
      <c r="W676" s="68">
        <v>0</v>
      </c>
      <c r="X676" s="68">
        <v>0</v>
      </c>
      <c r="Y676" s="68">
        <v>0</v>
      </c>
      <c r="Z676" s="68">
        <v>0</v>
      </c>
      <c r="AA676" s="98">
        <v>560.20000000000005</v>
      </c>
      <c r="AB676" s="58">
        <v>0</v>
      </c>
      <c r="AC676" s="68">
        <v>0</v>
      </c>
      <c r="AD676" s="68">
        <v>0</v>
      </c>
      <c r="AE676" s="68">
        <v>0</v>
      </c>
      <c r="AF676" s="68">
        <v>0</v>
      </c>
      <c r="AG676" s="68">
        <v>0</v>
      </c>
      <c r="AH676" s="68">
        <v>0</v>
      </c>
      <c r="AI676" s="68">
        <v>0</v>
      </c>
      <c r="AJ676" s="68">
        <v>0</v>
      </c>
      <c r="AK676" s="68">
        <v>0</v>
      </c>
      <c r="AL676" s="68"/>
      <c r="AM676" s="58">
        <f t="shared" si="125"/>
        <v>560.20000000000005</v>
      </c>
      <c r="AN676" s="68">
        <f t="shared" si="126"/>
        <v>62.25</v>
      </c>
      <c r="AO676" s="57" t="s">
        <v>1532</v>
      </c>
      <c r="AP676" s="59" t="s">
        <v>1294</v>
      </c>
      <c r="AR676" s="61">
        <f t="shared" si="124"/>
        <v>4.9999999999954525E-3</v>
      </c>
    </row>
    <row r="677" spans="1:44" s="60" customFormat="1" ht="50.1" customHeight="1">
      <c r="A677" s="109" t="s">
        <v>785</v>
      </c>
      <c r="B677" s="108" t="s">
        <v>1250</v>
      </c>
      <c r="C677" s="66" t="s">
        <v>868</v>
      </c>
      <c r="D677" s="70" t="s">
        <v>768</v>
      </c>
      <c r="E677" s="113" t="s">
        <v>786</v>
      </c>
      <c r="F677" s="70" t="s">
        <v>784</v>
      </c>
      <c r="G677" s="66" t="s">
        <v>868</v>
      </c>
      <c r="H677" s="66" t="s">
        <v>33</v>
      </c>
      <c r="I677" s="67">
        <v>40909</v>
      </c>
      <c r="J677" s="111">
        <v>622.45000000000005</v>
      </c>
      <c r="K677" s="58">
        <f t="shared" si="122"/>
        <v>62.245000000000005</v>
      </c>
      <c r="L677" s="58">
        <f t="shared" si="123"/>
        <v>560.20500000000004</v>
      </c>
      <c r="M677" s="68">
        <v>0</v>
      </c>
      <c r="N677" s="68">
        <v>0</v>
      </c>
      <c r="O677" s="68">
        <v>0</v>
      </c>
      <c r="P677" s="68">
        <v>0</v>
      </c>
      <c r="Q677" s="68">
        <v>0</v>
      </c>
      <c r="R677" s="68">
        <v>0</v>
      </c>
      <c r="S677" s="68">
        <v>0</v>
      </c>
      <c r="T677" s="68">
        <v>0</v>
      </c>
      <c r="U677" s="68">
        <v>0</v>
      </c>
      <c r="V677" s="68">
        <v>0</v>
      </c>
      <c r="W677" s="68">
        <v>0</v>
      </c>
      <c r="X677" s="68">
        <v>0</v>
      </c>
      <c r="Y677" s="68">
        <v>0</v>
      </c>
      <c r="Z677" s="68">
        <v>0</v>
      </c>
      <c r="AA677" s="98">
        <v>560.20000000000005</v>
      </c>
      <c r="AB677" s="58">
        <v>0</v>
      </c>
      <c r="AC677" s="68">
        <v>0</v>
      </c>
      <c r="AD677" s="68">
        <v>0</v>
      </c>
      <c r="AE677" s="68">
        <v>0</v>
      </c>
      <c r="AF677" s="68">
        <v>0</v>
      </c>
      <c r="AG677" s="68">
        <v>0</v>
      </c>
      <c r="AH677" s="68">
        <v>0</v>
      </c>
      <c r="AI677" s="68">
        <v>0</v>
      </c>
      <c r="AJ677" s="68">
        <v>0</v>
      </c>
      <c r="AK677" s="68">
        <v>0</v>
      </c>
      <c r="AL677" s="68"/>
      <c r="AM677" s="58">
        <f t="shared" si="125"/>
        <v>560.20000000000005</v>
      </c>
      <c r="AN677" s="68">
        <f t="shared" si="126"/>
        <v>62.25</v>
      </c>
      <c r="AO677" s="57" t="s">
        <v>1671</v>
      </c>
      <c r="AP677" s="59" t="s">
        <v>1672</v>
      </c>
      <c r="AR677" s="61">
        <f t="shared" si="124"/>
        <v>4.9999999999954525E-3</v>
      </c>
    </row>
    <row r="678" spans="1:44" s="60" customFormat="1" ht="50.1" customHeight="1">
      <c r="A678" s="109" t="s">
        <v>767</v>
      </c>
      <c r="B678" s="108" t="s">
        <v>1250</v>
      </c>
      <c r="C678" s="66" t="s">
        <v>868</v>
      </c>
      <c r="D678" s="108" t="s">
        <v>768</v>
      </c>
      <c r="E678" s="57" t="s">
        <v>769</v>
      </c>
      <c r="F678" s="108" t="s">
        <v>483</v>
      </c>
      <c r="G678" s="66" t="s">
        <v>868</v>
      </c>
      <c r="H678" s="66" t="s">
        <v>33</v>
      </c>
      <c r="I678" s="67">
        <v>40909</v>
      </c>
      <c r="J678" s="111">
        <v>622.45000000000005</v>
      </c>
      <c r="K678" s="58">
        <f t="shared" si="122"/>
        <v>62.245000000000005</v>
      </c>
      <c r="L678" s="58">
        <f t="shared" si="123"/>
        <v>560.20500000000004</v>
      </c>
      <c r="M678" s="68">
        <v>0</v>
      </c>
      <c r="N678" s="68">
        <v>0</v>
      </c>
      <c r="O678" s="68">
        <v>0</v>
      </c>
      <c r="P678" s="68">
        <v>0</v>
      </c>
      <c r="Q678" s="68">
        <v>0</v>
      </c>
      <c r="R678" s="68">
        <v>0</v>
      </c>
      <c r="S678" s="68">
        <v>0</v>
      </c>
      <c r="T678" s="68">
        <v>0</v>
      </c>
      <c r="U678" s="68">
        <v>0</v>
      </c>
      <c r="V678" s="68">
        <v>0</v>
      </c>
      <c r="W678" s="68">
        <v>0</v>
      </c>
      <c r="X678" s="68">
        <v>0</v>
      </c>
      <c r="Y678" s="68">
        <v>0</v>
      </c>
      <c r="Z678" s="68">
        <v>0</v>
      </c>
      <c r="AA678" s="98">
        <v>560.20000000000005</v>
      </c>
      <c r="AB678" s="58">
        <v>0</v>
      </c>
      <c r="AC678" s="68">
        <v>0</v>
      </c>
      <c r="AD678" s="68">
        <v>0</v>
      </c>
      <c r="AE678" s="68">
        <v>0</v>
      </c>
      <c r="AF678" s="68">
        <v>0</v>
      </c>
      <c r="AG678" s="68">
        <v>0</v>
      </c>
      <c r="AH678" s="68">
        <v>0</v>
      </c>
      <c r="AI678" s="68">
        <v>0</v>
      </c>
      <c r="AJ678" s="68">
        <v>0</v>
      </c>
      <c r="AK678" s="68">
        <v>0</v>
      </c>
      <c r="AL678" s="68"/>
      <c r="AM678" s="58">
        <f t="shared" si="125"/>
        <v>560.20000000000005</v>
      </c>
      <c r="AN678" s="68">
        <f t="shared" si="126"/>
        <v>62.25</v>
      </c>
      <c r="AO678" s="57" t="s">
        <v>1314</v>
      </c>
      <c r="AP678" s="59" t="s">
        <v>1315</v>
      </c>
      <c r="AR678" s="61">
        <f t="shared" si="124"/>
        <v>4.9999999999954525E-3</v>
      </c>
    </row>
    <row r="679" spans="1:44" s="60" customFormat="1" ht="50.1" customHeight="1">
      <c r="A679" s="109" t="s">
        <v>770</v>
      </c>
      <c r="B679" s="108" t="s">
        <v>1250</v>
      </c>
      <c r="C679" s="66" t="s">
        <v>868</v>
      </c>
      <c r="D679" s="108" t="s">
        <v>768</v>
      </c>
      <c r="E679" s="57" t="s">
        <v>771</v>
      </c>
      <c r="F679" s="108" t="s">
        <v>483</v>
      </c>
      <c r="G679" s="66" t="s">
        <v>868</v>
      </c>
      <c r="H679" s="66" t="s">
        <v>33</v>
      </c>
      <c r="I679" s="67">
        <v>40909</v>
      </c>
      <c r="J679" s="111">
        <v>622.45000000000005</v>
      </c>
      <c r="K679" s="58">
        <f t="shared" si="122"/>
        <v>62.245000000000005</v>
      </c>
      <c r="L679" s="58">
        <f t="shared" si="123"/>
        <v>560.20500000000004</v>
      </c>
      <c r="M679" s="68">
        <v>0</v>
      </c>
      <c r="N679" s="68">
        <v>0</v>
      </c>
      <c r="O679" s="68">
        <v>0</v>
      </c>
      <c r="P679" s="68">
        <v>0</v>
      </c>
      <c r="Q679" s="68">
        <v>0</v>
      </c>
      <c r="R679" s="68">
        <v>0</v>
      </c>
      <c r="S679" s="68">
        <v>0</v>
      </c>
      <c r="T679" s="68">
        <v>0</v>
      </c>
      <c r="U679" s="68">
        <v>0</v>
      </c>
      <c r="V679" s="68">
        <v>0</v>
      </c>
      <c r="W679" s="68">
        <v>0</v>
      </c>
      <c r="X679" s="68">
        <v>0</v>
      </c>
      <c r="Y679" s="68">
        <v>0</v>
      </c>
      <c r="Z679" s="68">
        <v>0</v>
      </c>
      <c r="AA679" s="98">
        <v>560.20000000000005</v>
      </c>
      <c r="AB679" s="58">
        <v>0</v>
      </c>
      <c r="AC679" s="68">
        <v>0</v>
      </c>
      <c r="AD679" s="68">
        <v>0</v>
      </c>
      <c r="AE679" s="68">
        <v>0</v>
      </c>
      <c r="AF679" s="68">
        <v>0</v>
      </c>
      <c r="AG679" s="68">
        <v>0</v>
      </c>
      <c r="AH679" s="68">
        <v>0</v>
      </c>
      <c r="AI679" s="68">
        <v>0</v>
      </c>
      <c r="AJ679" s="68">
        <v>0</v>
      </c>
      <c r="AK679" s="68">
        <v>0</v>
      </c>
      <c r="AL679" s="68"/>
      <c r="AM679" s="58">
        <f t="shared" si="125"/>
        <v>560.20000000000005</v>
      </c>
      <c r="AN679" s="68">
        <f t="shared" si="126"/>
        <v>62.25</v>
      </c>
      <c r="AO679" s="57" t="s">
        <v>1282</v>
      </c>
      <c r="AP679" s="59" t="s">
        <v>1107</v>
      </c>
      <c r="AR679" s="61">
        <f t="shared" si="124"/>
        <v>4.9999999999954525E-3</v>
      </c>
    </row>
    <row r="680" spans="1:44" s="60" customFormat="1" ht="50.1" customHeight="1">
      <c r="A680" s="69" t="s">
        <v>772</v>
      </c>
      <c r="B680" s="70" t="s">
        <v>1250</v>
      </c>
      <c r="C680" s="66" t="s">
        <v>868</v>
      </c>
      <c r="D680" s="70" t="s">
        <v>768</v>
      </c>
      <c r="E680" s="70" t="s">
        <v>774</v>
      </c>
      <c r="F680" s="70" t="s">
        <v>773</v>
      </c>
      <c r="G680" s="66" t="s">
        <v>868</v>
      </c>
      <c r="H680" s="66" t="s">
        <v>33</v>
      </c>
      <c r="I680" s="67">
        <v>40909</v>
      </c>
      <c r="J680" s="98">
        <v>622.45000000000005</v>
      </c>
      <c r="K680" s="58">
        <f t="shared" si="122"/>
        <v>62.245000000000005</v>
      </c>
      <c r="L680" s="58">
        <f t="shared" si="123"/>
        <v>560.20500000000004</v>
      </c>
      <c r="M680" s="68">
        <v>0</v>
      </c>
      <c r="N680" s="68">
        <v>0</v>
      </c>
      <c r="O680" s="68">
        <v>0</v>
      </c>
      <c r="P680" s="68">
        <v>0</v>
      </c>
      <c r="Q680" s="68">
        <v>0</v>
      </c>
      <c r="R680" s="68">
        <v>0</v>
      </c>
      <c r="S680" s="68">
        <v>0</v>
      </c>
      <c r="T680" s="68">
        <v>0</v>
      </c>
      <c r="U680" s="68">
        <v>0</v>
      </c>
      <c r="V680" s="68">
        <v>0</v>
      </c>
      <c r="W680" s="68">
        <v>0</v>
      </c>
      <c r="X680" s="68">
        <v>0</v>
      </c>
      <c r="Y680" s="68">
        <v>0</v>
      </c>
      <c r="Z680" s="68">
        <v>0</v>
      </c>
      <c r="AA680" s="98">
        <v>560.20000000000005</v>
      </c>
      <c r="AB680" s="58">
        <v>0</v>
      </c>
      <c r="AC680" s="68">
        <v>0</v>
      </c>
      <c r="AD680" s="68">
        <v>0</v>
      </c>
      <c r="AE680" s="68">
        <v>0</v>
      </c>
      <c r="AF680" s="68">
        <v>0</v>
      </c>
      <c r="AG680" s="68">
        <v>0</v>
      </c>
      <c r="AH680" s="68">
        <v>0</v>
      </c>
      <c r="AI680" s="68">
        <v>0</v>
      </c>
      <c r="AJ680" s="68">
        <v>0</v>
      </c>
      <c r="AK680" s="68">
        <v>0</v>
      </c>
      <c r="AL680" s="68"/>
      <c r="AM680" s="58">
        <f t="shared" si="125"/>
        <v>560.20000000000005</v>
      </c>
      <c r="AN680" s="68">
        <f t="shared" si="126"/>
        <v>62.25</v>
      </c>
      <c r="AO680" s="57" t="s">
        <v>1600</v>
      </c>
      <c r="AP680" s="59" t="s">
        <v>1601</v>
      </c>
      <c r="AR680" s="61">
        <f t="shared" si="124"/>
        <v>4.9999999999954525E-3</v>
      </c>
    </row>
    <row r="681" spans="1:44" s="60" customFormat="1" ht="50.1" customHeight="1">
      <c r="A681" s="109" t="s">
        <v>814</v>
      </c>
      <c r="B681" s="108" t="s">
        <v>1250</v>
      </c>
      <c r="C681" s="66" t="s">
        <v>868</v>
      </c>
      <c r="D681" s="70" t="s">
        <v>768</v>
      </c>
      <c r="E681" s="70" t="s">
        <v>815</v>
      </c>
      <c r="F681" s="70" t="s">
        <v>450</v>
      </c>
      <c r="G681" s="66" t="s">
        <v>868</v>
      </c>
      <c r="H681" s="66" t="s">
        <v>33</v>
      </c>
      <c r="I681" s="67">
        <v>40909</v>
      </c>
      <c r="J681" s="111">
        <v>622.45000000000005</v>
      </c>
      <c r="K681" s="58">
        <f t="shared" si="122"/>
        <v>62.245000000000005</v>
      </c>
      <c r="L681" s="58">
        <f t="shared" si="123"/>
        <v>560.20500000000004</v>
      </c>
      <c r="M681" s="68">
        <v>0</v>
      </c>
      <c r="N681" s="68">
        <v>0</v>
      </c>
      <c r="O681" s="68">
        <v>0</v>
      </c>
      <c r="P681" s="68">
        <v>0</v>
      </c>
      <c r="Q681" s="68">
        <v>0</v>
      </c>
      <c r="R681" s="68">
        <v>0</v>
      </c>
      <c r="S681" s="68">
        <v>0</v>
      </c>
      <c r="T681" s="68">
        <v>0</v>
      </c>
      <c r="U681" s="68">
        <v>0</v>
      </c>
      <c r="V681" s="68">
        <v>0</v>
      </c>
      <c r="W681" s="68">
        <v>0</v>
      </c>
      <c r="X681" s="68">
        <v>0</v>
      </c>
      <c r="Y681" s="68">
        <v>0</v>
      </c>
      <c r="Z681" s="68">
        <v>0</v>
      </c>
      <c r="AA681" s="98">
        <v>560.20000000000005</v>
      </c>
      <c r="AB681" s="58">
        <v>0</v>
      </c>
      <c r="AC681" s="68">
        <v>0</v>
      </c>
      <c r="AD681" s="68">
        <v>0</v>
      </c>
      <c r="AE681" s="68">
        <v>0</v>
      </c>
      <c r="AF681" s="68">
        <v>0</v>
      </c>
      <c r="AG681" s="68">
        <v>0</v>
      </c>
      <c r="AH681" s="68">
        <v>0</v>
      </c>
      <c r="AI681" s="68">
        <v>0</v>
      </c>
      <c r="AJ681" s="68">
        <v>0</v>
      </c>
      <c r="AK681" s="68">
        <v>0</v>
      </c>
      <c r="AL681" s="68"/>
      <c r="AM681" s="58">
        <f t="shared" si="125"/>
        <v>560.20000000000005</v>
      </c>
      <c r="AN681" s="68">
        <f t="shared" si="126"/>
        <v>62.25</v>
      </c>
      <c r="AO681" s="57" t="s">
        <v>1810</v>
      </c>
      <c r="AP681" s="59" t="s">
        <v>1811</v>
      </c>
      <c r="AR681" s="61">
        <f t="shared" si="124"/>
        <v>4.9999999999954525E-3</v>
      </c>
    </row>
    <row r="682" spans="1:44" s="60" customFormat="1" ht="50.1" customHeight="1">
      <c r="A682" s="109" t="s">
        <v>789</v>
      </c>
      <c r="B682" s="108" t="s">
        <v>1250</v>
      </c>
      <c r="C682" s="66" t="s">
        <v>868</v>
      </c>
      <c r="D682" s="70" t="s">
        <v>768</v>
      </c>
      <c r="E682" s="110" t="s">
        <v>791</v>
      </c>
      <c r="F682" s="108" t="s">
        <v>790</v>
      </c>
      <c r="G682" s="66" t="s">
        <v>868</v>
      </c>
      <c r="H682" s="66" t="s">
        <v>33</v>
      </c>
      <c r="I682" s="67">
        <v>40909</v>
      </c>
      <c r="J682" s="111">
        <v>622.45000000000005</v>
      </c>
      <c r="K682" s="58">
        <f t="shared" si="122"/>
        <v>62.245000000000005</v>
      </c>
      <c r="L682" s="58">
        <f t="shared" si="123"/>
        <v>560.20500000000004</v>
      </c>
      <c r="M682" s="68">
        <v>0</v>
      </c>
      <c r="N682" s="68">
        <v>0</v>
      </c>
      <c r="O682" s="68">
        <v>0</v>
      </c>
      <c r="P682" s="68">
        <v>0</v>
      </c>
      <c r="Q682" s="68">
        <v>0</v>
      </c>
      <c r="R682" s="68">
        <v>0</v>
      </c>
      <c r="S682" s="68">
        <v>0</v>
      </c>
      <c r="T682" s="68">
        <v>0</v>
      </c>
      <c r="U682" s="68">
        <v>0</v>
      </c>
      <c r="V682" s="68">
        <v>0</v>
      </c>
      <c r="W682" s="68">
        <v>0</v>
      </c>
      <c r="X682" s="68">
        <v>0</v>
      </c>
      <c r="Y682" s="68">
        <v>0</v>
      </c>
      <c r="Z682" s="68">
        <v>0</v>
      </c>
      <c r="AA682" s="98">
        <v>560.20000000000005</v>
      </c>
      <c r="AB682" s="58">
        <v>0</v>
      </c>
      <c r="AC682" s="68">
        <v>0</v>
      </c>
      <c r="AD682" s="68">
        <v>0</v>
      </c>
      <c r="AE682" s="68">
        <v>0</v>
      </c>
      <c r="AF682" s="68">
        <v>0</v>
      </c>
      <c r="AG682" s="68">
        <v>0</v>
      </c>
      <c r="AH682" s="68">
        <v>0</v>
      </c>
      <c r="AI682" s="68">
        <v>0</v>
      </c>
      <c r="AJ682" s="68">
        <v>0</v>
      </c>
      <c r="AK682" s="68">
        <v>0</v>
      </c>
      <c r="AL682" s="68"/>
      <c r="AM682" s="58">
        <f t="shared" si="125"/>
        <v>560.20000000000005</v>
      </c>
      <c r="AN682" s="68">
        <f t="shared" si="126"/>
        <v>62.25</v>
      </c>
      <c r="AO682" s="57" t="s">
        <v>1282</v>
      </c>
      <c r="AP682" s="59" t="s">
        <v>1284</v>
      </c>
      <c r="AR682" s="61">
        <f t="shared" si="124"/>
        <v>4.9999999999954525E-3</v>
      </c>
    </row>
    <row r="683" spans="1:44" s="60" customFormat="1" ht="50.1" customHeight="1">
      <c r="A683" s="109" t="s">
        <v>801</v>
      </c>
      <c r="B683" s="108" t="s">
        <v>1250</v>
      </c>
      <c r="C683" s="66" t="s">
        <v>868</v>
      </c>
      <c r="D683" s="70" t="s">
        <v>768</v>
      </c>
      <c r="E683" s="57" t="s">
        <v>818</v>
      </c>
      <c r="F683" s="108" t="s">
        <v>790</v>
      </c>
      <c r="G683" s="66" t="s">
        <v>868</v>
      </c>
      <c r="H683" s="66" t="s">
        <v>33</v>
      </c>
      <c r="I683" s="67">
        <v>40909</v>
      </c>
      <c r="J683" s="111">
        <v>622.45000000000005</v>
      </c>
      <c r="K683" s="58">
        <f t="shared" si="122"/>
        <v>62.245000000000005</v>
      </c>
      <c r="L683" s="58">
        <f t="shared" si="123"/>
        <v>560.20500000000004</v>
      </c>
      <c r="M683" s="68">
        <v>0</v>
      </c>
      <c r="N683" s="68">
        <v>0</v>
      </c>
      <c r="O683" s="68">
        <v>0</v>
      </c>
      <c r="P683" s="68">
        <v>0</v>
      </c>
      <c r="Q683" s="68">
        <v>0</v>
      </c>
      <c r="R683" s="68">
        <v>0</v>
      </c>
      <c r="S683" s="68">
        <v>0</v>
      </c>
      <c r="T683" s="68">
        <v>0</v>
      </c>
      <c r="U683" s="68">
        <v>0</v>
      </c>
      <c r="V683" s="68">
        <v>0</v>
      </c>
      <c r="W683" s="68">
        <v>0</v>
      </c>
      <c r="X683" s="68">
        <v>0</v>
      </c>
      <c r="Y683" s="68">
        <v>0</v>
      </c>
      <c r="Z683" s="68">
        <v>0</v>
      </c>
      <c r="AA683" s="98">
        <v>560.20000000000005</v>
      </c>
      <c r="AB683" s="58">
        <v>0</v>
      </c>
      <c r="AC683" s="68">
        <v>0</v>
      </c>
      <c r="AD683" s="68">
        <v>0</v>
      </c>
      <c r="AE683" s="68">
        <v>0</v>
      </c>
      <c r="AF683" s="68">
        <v>0</v>
      </c>
      <c r="AG683" s="68">
        <v>0</v>
      </c>
      <c r="AH683" s="68">
        <v>0</v>
      </c>
      <c r="AI683" s="68">
        <v>0</v>
      </c>
      <c r="AJ683" s="68">
        <v>0</v>
      </c>
      <c r="AK683" s="68">
        <v>0</v>
      </c>
      <c r="AL683" s="68"/>
      <c r="AM683" s="58">
        <f t="shared" si="125"/>
        <v>560.20000000000005</v>
      </c>
      <c r="AN683" s="68">
        <f t="shared" si="126"/>
        <v>62.25</v>
      </c>
      <c r="AO683" s="57" t="s">
        <v>1116</v>
      </c>
      <c r="AP683" s="59" t="s">
        <v>1376</v>
      </c>
      <c r="AR683" s="61">
        <f t="shared" si="124"/>
        <v>4.9999999999954525E-3</v>
      </c>
    </row>
    <row r="684" spans="1:44" s="60" customFormat="1" ht="50.1" customHeight="1">
      <c r="A684" s="109" t="s">
        <v>795</v>
      </c>
      <c r="B684" s="108" t="s">
        <v>1250</v>
      </c>
      <c r="C684" s="66" t="s">
        <v>868</v>
      </c>
      <c r="D684" s="70" t="s">
        <v>768</v>
      </c>
      <c r="E684" s="57" t="s">
        <v>796</v>
      </c>
      <c r="F684" s="108" t="s">
        <v>450</v>
      </c>
      <c r="G684" s="66" t="s">
        <v>868</v>
      </c>
      <c r="H684" s="66" t="s">
        <v>33</v>
      </c>
      <c r="I684" s="67">
        <v>40909</v>
      </c>
      <c r="J684" s="111">
        <v>622.45000000000005</v>
      </c>
      <c r="K684" s="58">
        <f t="shared" ref="K684:K703" si="127">+J684*0.1</f>
        <v>62.245000000000005</v>
      </c>
      <c r="L684" s="58">
        <f t="shared" si="123"/>
        <v>560.20500000000004</v>
      </c>
      <c r="M684" s="68">
        <v>0</v>
      </c>
      <c r="N684" s="68">
        <v>0</v>
      </c>
      <c r="O684" s="68">
        <v>0</v>
      </c>
      <c r="P684" s="68">
        <v>0</v>
      </c>
      <c r="Q684" s="68">
        <v>0</v>
      </c>
      <c r="R684" s="68">
        <v>0</v>
      </c>
      <c r="S684" s="68">
        <v>0</v>
      </c>
      <c r="T684" s="68">
        <v>0</v>
      </c>
      <c r="U684" s="68">
        <v>0</v>
      </c>
      <c r="V684" s="68">
        <v>0</v>
      </c>
      <c r="W684" s="68">
        <v>0</v>
      </c>
      <c r="X684" s="68">
        <v>0</v>
      </c>
      <c r="Y684" s="68">
        <v>0</v>
      </c>
      <c r="Z684" s="68">
        <v>0</v>
      </c>
      <c r="AA684" s="98">
        <v>560.20000000000005</v>
      </c>
      <c r="AB684" s="58">
        <v>0</v>
      </c>
      <c r="AC684" s="68">
        <v>0</v>
      </c>
      <c r="AD684" s="68">
        <v>0</v>
      </c>
      <c r="AE684" s="68">
        <v>0</v>
      </c>
      <c r="AF684" s="68">
        <v>0</v>
      </c>
      <c r="AG684" s="68">
        <v>0</v>
      </c>
      <c r="AH684" s="68">
        <v>0</v>
      </c>
      <c r="AI684" s="68">
        <v>0</v>
      </c>
      <c r="AJ684" s="68">
        <v>0</v>
      </c>
      <c r="AK684" s="68">
        <v>0</v>
      </c>
      <c r="AL684" s="68"/>
      <c r="AM684" s="58">
        <f t="shared" si="125"/>
        <v>560.20000000000005</v>
      </c>
      <c r="AN684" s="68">
        <f t="shared" si="126"/>
        <v>62.25</v>
      </c>
      <c r="AO684" s="57" t="s">
        <v>1751</v>
      </c>
      <c r="AP684" s="59" t="s">
        <v>1809</v>
      </c>
      <c r="AR684" s="61">
        <f t="shared" si="124"/>
        <v>4.9999999999954525E-3</v>
      </c>
    </row>
    <row r="685" spans="1:44" s="60" customFormat="1" ht="50.1" customHeight="1">
      <c r="A685" s="109" t="s">
        <v>787</v>
      </c>
      <c r="B685" s="108" t="s">
        <v>1250</v>
      </c>
      <c r="C685" s="66" t="s">
        <v>868</v>
      </c>
      <c r="D685" s="70" t="s">
        <v>768</v>
      </c>
      <c r="E685" s="110" t="s">
        <v>788</v>
      </c>
      <c r="F685" s="108" t="s">
        <v>450</v>
      </c>
      <c r="G685" s="66" t="s">
        <v>868</v>
      </c>
      <c r="H685" s="66" t="s">
        <v>33</v>
      </c>
      <c r="I685" s="67">
        <v>40909</v>
      </c>
      <c r="J685" s="111">
        <v>622.45000000000005</v>
      </c>
      <c r="K685" s="58">
        <f t="shared" si="127"/>
        <v>62.245000000000005</v>
      </c>
      <c r="L685" s="58">
        <f t="shared" si="123"/>
        <v>560.20500000000004</v>
      </c>
      <c r="M685" s="68">
        <v>0</v>
      </c>
      <c r="N685" s="68">
        <v>0</v>
      </c>
      <c r="O685" s="68">
        <v>0</v>
      </c>
      <c r="P685" s="68">
        <v>0</v>
      </c>
      <c r="Q685" s="68">
        <v>0</v>
      </c>
      <c r="R685" s="68">
        <v>0</v>
      </c>
      <c r="S685" s="68">
        <v>0</v>
      </c>
      <c r="T685" s="68">
        <v>0</v>
      </c>
      <c r="U685" s="68">
        <v>0</v>
      </c>
      <c r="V685" s="68">
        <v>0</v>
      </c>
      <c r="W685" s="68">
        <v>0</v>
      </c>
      <c r="X685" s="68">
        <v>0</v>
      </c>
      <c r="Y685" s="68">
        <v>0</v>
      </c>
      <c r="Z685" s="68">
        <v>0</v>
      </c>
      <c r="AA685" s="98">
        <v>560.20000000000005</v>
      </c>
      <c r="AB685" s="58">
        <v>0</v>
      </c>
      <c r="AC685" s="68">
        <v>0</v>
      </c>
      <c r="AD685" s="68">
        <v>0</v>
      </c>
      <c r="AE685" s="68">
        <v>0</v>
      </c>
      <c r="AF685" s="68">
        <v>0</v>
      </c>
      <c r="AG685" s="68">
        <v>0</v>
      </c>
      <c r="AH685" s="68">
        <v>0</v>
      </c>
      <c r="AI685" s="68">
        <v>0</v>
      </c>
      <c r="AJ685" s="68">
        <v>0</v>
      </c>
      <c r="AK685" s="68">
        <v>0</v>
      </c>
      <c r="AL685" s="68"/>
      <c r="AM685" s="58">
        <f t="shared" si="125"/>
        <v>560.20000000000005</v>
      </c>
      <c r="AN685" s="68">
        <f t="shared" si="126"/>
        <v>62.25</v>
      </c>
      <c r="AO685" s="57" t="s">
        <v>83</v>
      </c>
      <c r="AP685" s="59" t="s">
        <v>1372</v>
      </c>
      <c r="AR685" s="61">
        <f t="shared" si="124"/>
        <v>4.9999999999954525E-3</v>
      </c>
    </row>
    <row r="686" spans="1:44" s="60" customFormat="1" ht="50.1" customHeight="1">
      <c r="A686" s="109" t="s">
        <v>821</v>
      </c>
      <c r="B686" s="108" t="s">
        <v>1250</v>
      </c>
      <c r="C686" s="66" t="s">
        <v>868</v>
      </c>
      <c r="D686" s="70" t="s">
        <v>768</v>
      </c>
      <c r="E686" s="57" t="s">
        <v>822</v>
      </c>
      <c r="F686" s="108" t="s">
        <v>450</v>
      </c>
      <c r="G686" s="66" t="s">
        <v>868</v>
      </c>
      <c r="H686" s="66" t="s">
        <v>33</v>
      </c>
      <c r="I686" s="67">
        <v>40909</v>
      </c>
      <c r="J686" s="111">
        <v>622.45000000000005</v>
      </c>
      <c r="K686" s="58">
        <f t="shared" si="127"/>
        <v>62.245000000000005</v>
      </c>
      <c r="L686" s="58">
        <f t="shared" si="123"/>
        <v>560.20500000000004</v>
      </c>
      <c r="M686" s="68">
        <v>0</v>
      </c>
      <c r="N686" s="68">
        <v>0</v>
      </c>
      <c r="O686" s="68">
        <v>0</v>
      </c>
      <c r="P686" s="68">
        <v>0</v>
      </c>
      <c r="Q686" s="68">
        <v>0</v>
      </c>
      <c r="R686" s="68">
        <v>0</v>
      </c>
      <c r="S686" s="68">
        <v>0</v>
      </c>
      <c r="T686" s="68">
        <v>0</v>
      </c>
      <c r="U686" s="68">
        <v>0</v>
      </c>
      <c r="V686" s="68">
        <v>0</v>
      </c>
      <c r="W686" s="68">
        <v>0</v>
      </c>
      <c r="X686" s="68">
        <v>0</v>
      </c>
      <c r="Y686" s="68">
        <v>0</v>
      </c>
      <c r="Z686" s="68">
        <v>0</v>
      </c>
      <c r="AA686" s="98">
        <v>560.20000000000005</v>
      </c>
      <c r="AB686" s="58">
        <v>0</v>
      </c>
      <c r="AC686" s="68">
        <v>0</v>
      </c>
      <c r="AD686" s="68">
        <v>0</v>
      </c>
      <c r="AE686" s="68">
        <v>0</v>
      </c>
      <c r="AF686" s="68">
        <v>0</v>
      </c>
      <c r="AG686" s="68">
        <v>0</v>
      </c>
      <c r="AH686" s="68">
        <v>0</v>
      </c>
      <c r="AI686" s="68">
        <v>0</v>
      </c>
      <c r="AJ686" s="68">
        <v>0</v>
      </c>
      <c r="AK686" s="68">
        <v>0</v>
      </c>
      <c r="AL686" s="68"/>
      <c r="AM686" s="58">
        <f t="shared" si="125"/>
        <v>560.20000000000005</v>
      </c>
      <c r="AN686" s="68">
        <f t="shared" si="126"/>
        <v>62.25</v>
      </c>
      <c r="AO686" s="57" t="s">
        <v>1344</v>
      </c>
      <c r="AP686" s="59" t="s">
        <v>1095</v>
      </c>
      <c r="AR686" s="61">
        <f t="shared" si="124"/>
        <v>4.9999999999954525E-3</v>
      </c>
    </row>
    <row r="687" spans="1:44" s="60" customFormat="1" ht="50.1" customHeight="1">
      <c r="A687" s="109" t="s">
        <v>819</v>
      </c>
      <c r="B687" s="108" t="s">
        <v>1250</v>
      </c>
      <c r="C687" s="66" t="s">
        <v>868</v>
      </c>
      <c r="D687" s="70" t="s">
        <v>768</v>
      </c>
      <c r="E687" s="57" t="s">
        <v>820</v>
      </c>
      <c r="F687" s="108" t="s">
        <v>450</v>
      </c>
      <c r="G687" s="66" t="s">
        <v>868</v>
      </c>
      <c r="H687" s="66" t="s">
        <v>33</v>
      </c>
      <c r="I687" s="67">
        <v>40909</v>
      </c>
      <c r="J687" s="111">
        <v>622.45000000000005</v>
      </c>
      <c r="K687" s="58">
        <f t="shared" si="127"/>
        <v>62.245000000000005</v>
      </c>
      <c r="L687" s="58">
        <f t="shared" si="123"/>
        <v>560.20500000000004</v>
      </c>
      <c r="M687" s="68">
        <v>0</v>
      </c>
      <c r="N687" s="68">
        <v>0</v>
      </c>
      <c r="O687" s="68">
        <v>0</v>
      </c>
      <c r="P687" s="68">
        <v>0</v>
      </c>
      <c r="Q687" s="68">
        <v>0</v>
      </c>
      <c r="R687" s="68">
        <v>0</v>
      </c>
      <c r="S687" s="68">
        <v>0</v>
      </c>
      <c r="T687" s="68">
        <v>0</v>
      </c>
      <c r="U687" s="68">
        <v>0</v>
      </c>
      <c r="V687" s="68">
        <v>0</v>
      </c>
      <c r="W687" s="68">
        <v>0</v>
      </c>
      <c r="X687" s="68">
        <v>0</v>
      </c>
      <c r="Y687" s="68">
        <v>0</v>
      </c>
      <c r="Z687" s="68">
        <v>0</v>
      </c>
      <c r="AA687" s="98">
        <v>560.20000000000005</v>
      </c>
      <c r="AB687" s="58">
        <v>0</v>
      </c>
      <c r="AC687" s="68">
        <v>0</v>
      </c>
      <c r="AD687" s="68">
        <v>0</v>
      </c>
      <c r="AE687" s="68">
        <v>0</v>
      </c>
      <c r="AF687" s="68">
        <v>0</v>
      </c>
      <c r="AG687" s="68">
        <v>0</v>
      </c>
      <c r="AH687" s="68">
        <v>0</v>
      </c>
      <c r="AI687" s="68">
        <v>0</v>
      </c>
      <c r="AJ687" s="68">
        <v>0</v>
      </c>
      <c r="AK687" s="68">
        <v>0</v>
      </c>
      <c r="AL687" s="68"/>
      <c r="AM687" s="58">
        <f t="shared" si="125"/>
        <v>560.20000000000005</v>
      </c>
      <c r="AN687" s="68">
        <f t="shared" si="126"/>
        <v>62.25</v>
      </c>
      <c r="AO687" s="57" t="s">
        <v>1374</v>
      </c>
      <c r="AP687" s="59" t="s">
        <v>1373</v>
      </c>
      <c r="AR687" s="61">
        <f t="shared" si="124"/>
        <v>4.9999999999954525E-3</v>
      </c>
    </row>
    <row r="688" spans="1:44" s="60" customFormat="1" ht="50.1" customHeight="1">
      <c r="A688" s="109" t="s">
        <v>823</v>
      </c>
      <c r="B688" s="108" t="s">
        <v>1250</v>
      </c>
      <c r="C688" s="66" t="s">
        <v>868</v>
      </c>
      <c r="D688" s="70" t="s">
        <v>768</v>
      </c>
      <c r="E688" s="57" t="s">
        <v>824</v>
      </c>
      <c r="F688" s="108" t="s">
        <v>450</v>
      </c>
      <c r="G688" s="66" t="s">
        <v>868</v>
      </c>
      <c r="H688" s="66" t="s">
        <v>33</v>
      </c>
      <c r="I688" s="67">
        <v>40909</v>
      </c>
      <c r="J688" s="111">
        <v>622.45000000000005</v>
      </c>
      <c r="K688" s="58">
        <f t="shared" si="127"/>
        <v>62.245000000000005</v>
      </c>
      <c r="L688" s="58">
        <f t="shared" si="123"/>
        <v>560.20500000000004</v>
      </c>
      <c r="M688" s="68">
        <v>0</v>
      </c>
      <c r="N688" s="68">
        <v>0</v>
      </c>
      <c r="O688" s="68">
        <v>0</v>
      </c>
      <c r="P688" s="68">
        <v>0</v>
      </c>
      <c r="Q688" s="68">
        <v>0</v>
      </c>
      <c r="R688" s="68">
        <v>0</v>
      </c>
      <c r="S688" s="68">
        <v>0</v>
      </c>
      <c r="T688" s="68">
        <v>0</v>
      </c>
      <c r="U688" s="68">
        <v>0</v>
      </c>
      <c r="V688" s="68">
        <v>0</v>
      </c>
      <c r="W688" s="68">
        <v>0</v>
      </c>
      <c r="X688" s="68">
        <v>0</v>
      </c>
      <c r="Y688" s="68">
        <v>0</v>
      </c>
      <c r="Z688" s="68">
        <v>0</v>
      </c>
      <c r="AA688" s="98">
        <v>560.20000000000005</v>
      </c>
      <c r="AB688" s="58">
        <v>0</v>
      </c>
      <c r="AC688" s="68">
        <v>0</v>
      </c>
      <c r="AD688" s="68">
        <v>0</v>
      </c>
      <c r="AE688" s="68">
        <v>0</v>
      </c>
      <c r="AF688" s="68">
        <v>0</v>
      </c>
      <c r="AG688" s="68">
        <v>0</v>
      </c>
      <c r="AH688" s="68">
        <v>0</v>
      </c>
      <c r="AI688" s="68">
        <v>0</v>
      </c>
      <c r="AJ688" s="68">
        <v>0</v>
      </c>
      <c r="AK688" s="68">
        <v>0</v>
      </c>
      <c r="AL688" s="68"/>
      <c r="AM688" s="58">
        <f t="shared" si="125"/>
        <v>560.20000000000005</v>
      </c>
      <c r="AN688" s="68">
        <f t="shared" si="126"/>
        <v>62.25</v>
      </c>
      <c r="AO688" s="57" t="s">
        <v>1532</v>
      </c>
      <c r="AP688" s="59" t="s">
        <v>1294</v>
      </c>
      <c r="AR688" s="61">
        <f t="shared" si="124"/>
        <v>4.9999999999954525E-3</v>
      </c>
    </row>
    <row r="689" spans="1:44" s="60" customFormat="1" ht="50.1" customHeight="1">
      <c r="A689" s="109" t="s">
        <v>808</v>
      </c>
      <c r="B689" s="108" t="s">
        <v>1250</v>
      </c>
      <c r="C689" s="66" t="s">
        <v>868</v>
      </c>
      <c r="D689" s="70" t="s">
        <v>768</v>
      </c>
      <c r="E689" s="57" t="s">
        <v>809</v>
      </c>
      <c r="F689" s="108" t="s">
        <v>450</v>
      </c>
      <c r="G689" s="66" t="s">
        <v>868</v>
      </c>
      <c r="H689" s="66" t="s">
        <v>33</v>
      </c>
      <c r="I689" s="67">
        <v>40909</v>
      </c>
      <c r="J689" s="111">
        <v>622.45000000000005</v>
      </c>
      <c r="K689" s="58">
        <f t="shared" si="127"/>
        <v>62.245000000000005</v>
      </c>
      <c r="L689" s="58">
        <f t="shared" si="123"/>
        <v>560.20500000000004</v>
      </c>
      <c r="M689" s="68">
        <v>0</v>
      </c>
      <c r="N689" s="68">
        <v>0</v>
      </c>
      <c r="O689" s="68">
        <v>0</v>
      </c>
      <c r="P689" s="68">
        <v>0</v>
      </c>
      <c r="Q689" s="68">
        <v>0</v>
      </c>
      <c r="R689" s="68">
        <v>0</v>
      </c>
      <c r="S689" s="68">
        <v>0</v>
      </c>
      <c r="T689" s="68">
        <v>0</v>
      </c>
      <c r="U689" s="68">
        <v>0</v>
      </c>
      <c r="V689" s="68">
        <v>0</v>
      </c>
      <c r="W689" s="68">
        <v>0</v>
      </c>
      <c r="X689" s="68">
        <v>0</v>
      </c>
      <c r="Y689" s="68">
        <v>0</v>
      </c>
      <c r="Z689" s="68">
        <v>0</v>
      </c>
      <c r="AA689" s="98">
        <v>560.20000000000005</v>
      </c>
      <c r="AB689" s="58">
        <v>0</v>
      </c>
      <c r="AC689" s="68">
        <v>0</v>
      </c>
      <c r="AD689" s="68">
        <v>0</v>
      </c>
      <c r="AE689" s="68">
        <v>0</v>
      </c>
      <c r="AF689" s="68">
        <v>0</v>
      </c>
      <c r="AG689" s="68">
        <v>0</v>
      </c>
      <c r="AH689" s="68">
        <v>0</v>
      </c>
      <c r="AI689" s="68">
        <v>0</v>
      </c>
      <c r="AJ689" s="68">
        <v>0</v>
      </c>
      <c r="AK689" s="68">
        <v>0</v>
      </c>
      <c r="AL689" s="68"/>
      <c r="AM689" s="58">
        <f t="shared" si="125"/>
        <v>560.20000000000005</v>
      </c>
      <c r="AN689" s="68">
        <f t="shared" si="126"/>
        <v>62.25</v>
      </c>
      <c r="AO689" s="57" t="s">
        <v>1333</v>
      </c>
      <c r="AP689" s="59" t="s">
        <v>1896</v>
      </c>
      <c r="AR689" s="61">
        <f t="shared" si="124"/>
        <v>4.9999999999954525E-3</v>
      </c>
    </row>
    <row r="690" spans="1:44" s="60" customFormat="1" ht="50.1" customHeight="1">
      <c r="A690" s="109" t="s">
        <v>792</v>
      </c>
      <c r="B690" s="108" t="s">
        <v>1250</v>
      </c>
      <c r="C690" s="66" t="s">
        <v>868</v>
      </c>
      <c r="D690" s="70" t="s">
        <v>768</v>
      </c>
      <c r="E690" s="110" t="s">
        <v>794</v>
      </c>
      <c r="F690" s="108" t="s">
        <v>793</v>
      </c>
      <c r="G690" s="66" t="s">
        <v>868</v>
      </c>
      <c r="H690" s="66" t="s">
        <v>33</v>
      </c>
      <c r="I690" s="67">
        <v>40909</v>
      </c>
      <c r="J690" s="111">
        <v>622.45000000000005</v>
      </c>
      <c r="K690" s="58">
        <f t="shared" si="127"/>
        <v>62.245000000000005</v>
      </c>
      <c r="L690" s="58">
        <f t="shared" si="123"/>
        <v>560.20500000000004</v>
      </c>
      <c r="M690" s="68">
        <v>0</v>
      </c>
      <c r="N690" s="68">
        <v>0</v>
      </c>
      <c r="O690" s="68">
        <v>0</v>
      </c>
      <c r="P690" s="68">
        <v>0</v>
      </c>
      <c r="Q690" s="68">
        <v>0</v>
      </c>
      <c r="R690" s="68">
        <v>0</v>
      </c>
      <c r="S690" s="68">
        <v>0</v>
      </c>
      <c r="T690" s="68">
        <v>0</v>
      </c>
      <c r="U690" s="68">
        <v>0</v>
      </c>
      <c r="V690" s="68">
        <v>0</v>
      </c>
      <c r="W690" s="68">
        <v>0</v>
      </c>
      <c r="X690" s="68">
        <v>0</v>
      </c>
      <c r="Y690" s="68">
        <v>0</v>
      </c>
      <c r="Z690" s="68">
        <v>0</v>
      </c>
      <c r="AA690" s="98">
        <v>560.20000000000005</v>
      </c>
      <c r="AB690" s="58">
        <v>0</v>
      </c>
      <c r="AC690" s="68">
        <v>0</v>
      </c>
      <c r="AD690" s="68">
        <v>0</v>
      </c>
      <c r="AE690" s="68">
        <v>0</v>
      </c>
      <c r="AF690" s="68">
        <v>0</v>
      </c>
      <c r="AG690" s="68">
        <v>0</v>
      </c>
      <c r="AH690" s="68">
        <v>0</v>
      </c>
      <c r="AI690" s="68">
        <v>0</v>
      </c>
      <c r="AJ690" s="68">
        <v>0</v>
      </c>
      <c r="AK690" s="68">
        <v>0</v>
      </c>
      <c r="AL690" s="68"/>
      <c r="AM690" s="58">
        <f t="shared" si="125"/>
        <v>560.20000000000005</v>
      </c>
      <c r="AN690" s="68">
        <f t="shared" si="126"/>
        <v>62.25</v>
      </c>
      <c r="AO690" s="84" t="s">
        <v>1374</v>
      </c>
      <c r="AP690" s="59" t="s">
        <v>1373</v>
      </c>
      <c r="AR690" s="61">
        <f t="shared" si="124"/>
        <v>4.9999999999954525E-3</v>
      </c>
    </row>
    <row r="691" spans="1:44" s="60" customFormat="1" ht="50.1" customHeight="1">
      <c r="A691" s="109" t="s">
        <v>806</v>
      </c>
      <c r="B691" s="108" t="s">
        <v>2317</v>
      </c>
      <c r="C691" s="66" t="s">
        <v>868</v>
      </c>
      <c r="D691" s="70" t="s">
        <v>768</v>
      </c>
      <c r="E691" s="57" t="s">
        <v>807</v>
      </c>
      <c r="F691" s="108" t="s">
        <v>450</v>
      </c>
      <c r="G691" s="66" t="s">
        <v>868</v>
      </c>
      <c r="H691" s="66" t="s">
        <v>33</v>
      </c>
      <c r="I691" s="67">
        <v>40909</v>
      </c>
      <c r="J691" s="111">
        <v>622.45000000000005</v>
      </c>
      <c r="K691" s="58">
        <f t="shared" si="127"/>
        <v>62.245000000000005</v>
      </c>
      <c r="L691" s="58">
        <f t="shared" si="123"/>
        <v>560.20500000000004</v>
      </c>
      <c r="M691" s="68">
        <v>0</v>
      </c>
      <c r="N691" s="68">
        <v>0</v>
      </c>
      <c r="O691" s="68">
        <v>0</v>
      </c>
      <c r="P691" s="68">
        <v>0</v>
      </c>
      <c r="Q691" s="68">
        <v>0</v>
      </c>
      <c r="R691" s="68">
        <v>0</v>
      </c>
      <c r="S691" s="68">
        <v>0</v>
      </c>
      <c r="T691" s="68">
        <v>0</v>
      </c>
      <c r="U691" s="68">
        <v>0</v>
      </c>
      <c r="V691" s="68">
        <v>0</v>
      </c>
      <c r="W691" s="68">
        <v>0</v>
      </c>
      <c r="X691" s="68">
        <v>0</v>
      </c>
      <c r="Y691" s="68">
        <v>0</v>
      </c>
      <c r="Z691" s="68">
        <v>0</v>
      </c>
      <c r="AA691" s="98">
        <v>560.20000000000005</v>
      </c>
      <c r="AB691" s="58">
        <v>0</v>
      </c>
      <c r="AC691" s="68">
        <v>0</v>
      </c>
      <c r="AD691" s="68">
        <v>0</v>
      </c>
      <c r="AE691" s="68">
        <v>0</v>
      </c>
      <c r="AF691" s="68">
        <v>0</v>
      </c>
      <c r="AG691" s="68">
        <v>0</v>
      </c>
      <c r="AH691" s="68">
        <v>0</v>
      </c>
      <c r="AI691" s="68">
        <v>0</v>
      </c>
      <c r="AJ691" s="68">
        <v>0</v>
      </c>
      <c r="AK691" s="68">
        <v>0</v>
      </c>
      <c r="AL691" s="68"/>
      <c r="AM691" s="58">
        <f t="shared" si="125"/>
        <v>560.20000000000005</v>
      </c>
      <c r="AN691" s="68">
        <f t="shared" si="126"/>
        <v>62.25</v>
      </c>
      <c r="AO691" s="57" t="s">
        <v>1374</v>
      </c>
      <c r="AP691" s="59" t="s">
        <v>1373</v>
      </c>
      <c r="AR691" s="61">
        <f t="shared" si="124"/>
        <v>4.9999999999954525E-3</v>
      </c>
    </row>
    <row r="692" spans="1:44" s="60" customFormat="1" ht="50.1" customHeight="1">
      <c r="A692" s="109" t="s">
        <v>802</v>
      </c>
      <c r="B692" s="108" t="s">
        <v>1250</v>
      </c>
      <c r="C692" s="66" t="s">
        <v>868</v>
      </c>
      <c r="D692" s="70" t="s">
        <v>768</v>
      </c>
      <c r="E692" s="57" t="s">
        <v>803</v>
      </c>
      <c r="F692" s="108" t="s">
        <v>450</v>
      </c>
      <c r="G692" s="66" t="s">
        <v>868</v>
      </c>
      <c r="H692" s="66" t="s">
        <v>33</v>
      </c>
      <c r="I692" s="67">
        <v>40909</v>
      </c>
      <c r="J692" s="111">
        <v>622.45000000000005</v>
      </c>
      <c r="K692" s="58">
        <f t="shared" si="127"/>
        <v>62.245000000000005</v>
      </c>
      <c r="L692" s="58">
        <f t="shared" si="123"/>
        <v>560.20500000000004</v>
      </c>
      <c r="M692" s="68">
        <v>0</v>
      </c>
      <c r="N692" s="68">
        <v>0</v>
      </c>
      <c r="O692" s="68">
        <v>0</v>
      </c>
      <c r="P692" s="68">
        <v>0</v>
      </c>
      <c r="Q692" s="68">
        <v>0</v>
      </c>
      <c r="R692" s="68">
        <v>0</v>
      </c>
      <c r="S692" s="68">
        <v>0</v>
      </c>
      <c r="T692" s="68">
        <v>0</v>
      </c>
      <c r="U692" s="68">
        <v>0</v>
      </c>
      <c r="V692" s="68">
        <v>0</v>
      </c>
      <c r="W692" s="68">
        <v>0</v>
      </c>
      <c r="X692" s="68">
        <v>0</v>
      </c>
      <c r="Y692" s="68">
        <v>0</v>
      </c>
      <c r="Z692" s="68">
        <v>0</v>
      </c>
      <c r="AA692" s="98">
        <v>560.20000000000005</v>
      </c>
      <c r="AB692" s="58">
        <v>0</v>
      </c>
      <c r="AC692" s="68">
        <v>0</v>
      </c>
      <c r="AD692" s="68">
        <v>0</v>
      </c>
      <c r="AE692" s="68">
        <v>0</v>
      </c>
      <c r="AF692" s="68">
        <v>0</v>
      </c>
      <c r="AG692" s="68">
        <v>0</v>
      </c>
      <c r="AH692" s="68">
        <v>0</v>
      </c>
      <c r="AI692" s="68">
        <v>0</v>
      </c>
      <c r="AJ692" s="68">
        <v>0</v>
      </c>
      <c r="AK692" s="68">
        <v>0</v>
      </c>
      <c r="AL692" s="68"/>
      <c r="AM692" s="58">
        <f t="shared" si="125"/>
        <v>560.20000000000005</v>
      </c>
      <c r="AN692" s="68">
        <f t="shared" si="126"/>
        <v>62.25</v>
      </c>
      <c r="AO692" s="57" t="s">
        <v>1314</v>
      </c>
      <c r="AP692" s="59" t="s">
        <v>1315</v>
      </c>
      <c r="AR692" s="61">
        <f t="shared" si="124"/>
        <v>4.9999999999954525E-3</v>
      </c>
    </row>
    <row r="693" spans="1:44" s="60" customFormat="1" ht="50.1" customHeight="1">
      <c r="A693" s="109" t="s">
        <v>826</v>
      </c>
      <c r="B693" s="108" t="s">
        <v>1250</v>
      </c>
      <c r="C693" s="66" t="s">
        <v>868</v>
      </c>
      <c r="D693" s="70" t="s">
        <v>768</v>
      </c>
      <c r="E693" s="70" t="s">
        <v>828</v>
      </c>
      <c r="F693" s="70" t="s">
        <v>827</v>
      </c>
      <c r="G693" s="66" t="s">
        <v>868</v>
      </c>
      <c r="H693" s="66" t="s">
        <v>33</v>
      </c>
      <c r="I693" s="67">
        <v>40909</v>
      </c>
      <c r="J693" s="111">
        <v>622.45000000000005</v>
      </c>
      <c r="K693" s="58">
        <f t="shared" si="127"/>
        <v>62.245000000000005</v>
      </c>
      <c r="L693" s="58">
        <f t="shared" si="123"/>
        <v>560.20500000000004</v>
      </c>
      <c r="M693" s="68">
        <v>0</v>
      </c>
      <c r="N693" s="68">
        <v>0</v>
      </c>
      <c r="O693" s="68">
        <v>0</v>
      </c>
      <c r="P693" s="68">
        <v>0</v>
      </c>
      <c r="Q693" s="68">
        <v>0</v>
      </c>
      <c r="R693" s="68">
        <v>0</v>
      </c>
      <c r="S693" s="68">
        <v>0</v>
      </c>
      <c r="T693" s="68">
        <v>0</v>
      </c>
      <c r="U693" s="68">
        <v>0</v>
      </c>
      <c r="V693" s="68">
        <v>0</v>
      </c>
      <c r="W693" s="68">
        <v>0</v>
      </c>
      <c r="X693" s="68">
        <v>0</v>
      </c>
      <c r="Y693" s="68">
        <v>0</v>
      </c>
      <c r="Z693" s="68">
        <v>0</v>
      </c>
      <c r="AA693" s="98">
        <v>560.20000000000005</v>
      </c>
      <c r="AB693" s="58">
        <v>0</v>
      </c>
      <c r="AC693" s="68">
        <v>0</v>
      </c>
      <c r="AD693" s="68">
        <v>0</v>
      </c>
      <c r="AE693" s="68">
        <v>0</v>
      </c>
      <c r="AF693" s="68">
        <v>0</v>
      </c>
      <c r="AG693" s="68">
        <v>0</v>
      </c>
      <c r="AH693" s="68">
        <v>0</v>
      </c>
      <c r="AI693" s="68">
        <v>0</v>
      </c>
      <c r="AJ693" s="68">
        <v>0</v>
      </c>
      <c r="AK693" s="68">
        <v>0</v>
      </c>
      <c r="AL693" s="68"/>
      <c r="AM693" s="58">
        <f t="shared" si="125"/>
        <v>560.20000000000005</v>
      </c>
      <c r="AN693" s="68">
        <f t="shared" si="126"/>
        <v>62.25</v>
      </c>
      <c r="AO693" s="57" t="s">
        <v>1847</v>
      </c>
      <c r="AP693" s="59" t="s">
        <v>1112</v>
      </c>
      <c r="AR693" s="61">
        <f t="shared" si="124"/>
        <v>4.9999999999954525E-3</v>
      </c>
    </row>
    <row r="694" spans="1:44" s="60" customFormat="1" ht="50.1" customHeight="1">
      <c r="A694" s="109" t="s">
        <v>810</v>
      </c>
      <c r="B694" s="108" t="s">
        <v>1250</v>
      </c>
      <c r="C694" s="66" t="s">
        <v>868</v>
      </c>
      <c r="D694" s="70" t="s">
        <v>768</v>
      </c>
      <c r="E694" s="70" t="s">
        <v>811</v>
      </c>
      <c r="F694" s="97" t="s">
        <v>483</v>
      </c>
      <c r="G694" s="66" t="s">
        <v>868</v>
      </c>
      <c r="H694" s="66" t="s">
        <v>33</v>
      </c>
      <c r="I694" s="67">
        <v>40909</v>
      </c>
      <c r="J694" s="111">
        <v>622.45000000000005</v>
      </c>
      <c r="K694" s="58">
        <f t="shared" si="127"/>
        <v>62.245000000000005</v>
      </c>
      <c r="L694" s="58">
        <f t="shared" si="123"/>
        <v>560.20500000000004</v>
      </c>
      <c r="M694" s="68">
        <v>0</v>
      </c>
      <c r="N694" s="68">
        <v>0</v>
      </c>
      <c r="O694" s="68">
        <v>0</v>
      </c>
      <c r="P694" s="68">
        <v>0</v>
      </c>
      <c r="Q694" s="68">
        <v>0</v>
      </c>
      <c r="R694" s="68">
        <v>0</v>
      </c>
      <c r="S694" s="68">
        <v>0</v>
      </c>
      <c r="T694" s="68">
        <v>0</v>
      </c>
      <c r="U694" s="68">
        <v>0</v>
      </c>
      <c r="V694" s="68">
        <v>0</v>
      </c>
      <c r="W694" s="68">
        <v>0</v>
      </c>
      <c r="X694" s="68">
        <v>0</v>
      </c>
      <c r="Y694" s="68">
        <v>0</v>
      </c>
      <c r="Z694" s="68">
        <v>0</v>
      </c>
      <c r="AA694" s="98">
        <v>560.20000000000005</v>
      </c>
      <c r="AB694" s="58">
        <v>0</v>
      </c>
      <c r="AC694" s="68">
        <v>0</v>
      </c>
      <c r="AD694" s="68">
        <v>0</v>
      </c>
      <c r="AE694" s="68">
        <v>0</v>
      </c>
      <c r="AF694" s="68">
        <v>0</v>
      </c>
      <c r="AG694" s="68">
        <v>0</v>
      </c>
      <c r="AH694" s="68">
        <v>0</v>
      </c>
      <c r="AI694" s="68">
        <v>0</v>
      </c>
      <c r="AJ694" s="68">
        <v>0</v>
      </c>
      <c r="AK694" s="68">
        <v>0</v>
      </c>
      <c r="AL694" s="68"/>
      <c r="AM694" s="58">
        <f t="shared" si="125"/>
        <v>560.20000000000005</v>
      </c>
      <c r="AN694" s="68">
        <f t="shared" si="126"/>
        <v>62.25</v>
      </c>
      <c r="AO694" s="57" t="s">
        <v>1764</v>
      </c>
      <c r="AP694" s="59" t="s">
        <v>1827</v>
      </c>
      <c r="AR694" s="61">
        <f t="shared" si="124"/>
        <v>4.9999999999954525E-3</v>
      </c>
    </row>
    <row r="695" spans="1:44" s="60" customFormat="1" ht="50.1" customHeight="1">
      <c r="A695" s="109" t="s">
        <v>812</v>
      </c>
      <c r="B695" s="108" t="s">
        <v>1250</v>
      </c>
      <c r="C695" s="66" t="s">
        <v>868</v>
      </c>
      <c r="D695" s="70" t="s">
        <v>768</v>
      </c>
      <c r="E695" s="70" t="s">
        <v>813</v>
      </c>
      <c r="F695" s="97" t="s">
        <v>483</v>
      </c>
      <c r="G695" s="66" t="s">
        <v>868</v>
      </c>
      <c r="H695" s="66" t="s">
        <v>33</v>
      </c>
      <c r="I695" s="67">
        <v>40909</v>
      </c>
      <c r="J695" s="111">
        <v>622.45000000000005</v>
      </c>
      <c r="K695" s="58">
        <f t="shared" si="127"/>
        <v>62.245000000000005</v>
      </c>
      <c r="L695" s="58">
        <f t="shared" si="123"/>
        <v>560.20500000000004</v>
      </c>
      <c r="M695" s="68">
        <v>0</v>
      </c>
      <c r="N695" s="68">
        <v>0</v>
      </c>
      <c r="O695" s="68">
        <v>0</v>
      </c>
      <c r="P695" s="68">
        <v>0</v>
      </c>
      <c r="Q695" s="68">
        <v>0</v>
      </c>
      <c r="R695" s="68">
        <v>0</v>
      </c>
      <c r="S695" s="68">
        <v>0</v>
      </c>
      <c r="T695" s="68">
        <v>0</v>
      </c>
      <c r="U695" s="68">
        <v>0</v>
      </c>
      <c r="V695" s="68">
        <v>0</v>
      </c>
      <c r="W695" s="68">
        <v>0</v>
      </c>
      <c r="X695" s="68">
        <v>0</v>
      </c>
      <c r="Y695" s="68">
        <v>0</v>
      </c>
      <c r="Z695" s="68">
        <v>0</v>
      </c>
      <c r="AA695" s="98">
        <v>560.20000000000005</v>
      </c>
      <c r="AB695" s="58">
        <v>0</v>
      </c>
      <c r="AC695" s="68">
        <v>0</v>
      </c>
      <c r="AD695" s="68">
        <v>0</v>
      </c>
      <c r="AE695" s="68">
        <v>0</v>
      </c>
      <c r="AF695" s="68">
        <v>0</v>
      </c>
      <c r="AG695" s="68">
        <v>0</v>
      </c>
      <c r="AH695" s="68">
        <v>0</v>
      </c>
      <c r="AI695" s="68">
        <v>0</v>
      </c>
      <c r="AJ695" s="68">
        <v>0</v>
      </c>
      <c r="AK695" s="68">
        <v>0</v>
      </c>
      <c r="AL695" s="68"/>
      <c r="AM695" s="58">
        <f t="shared" si="125"/>
        <v>560.20000000000005</v>
      </c>
      <c r="AN695" s="68">
        <f t="shared" si="126"/>
        <v>62.25</v>
      </c>
      <c r="AO695" s="57" t="s">
        <v>1764</v>
      </c>
      <c r="AP695" s="59" t="s">
        <v>1827</v>
      </c>
      <c r="AR695" s="61">
        <f t="shared" si="124"/>
        <v>4.9999999999954525E-3</v>
      </c>
    </row>
    <row r="696" spans="1:44" s="60" customFormat="1" ht="50.1" customHeight="1">
      <c r="A696" s="109" t="s">
        <v>797</v>
      </c>
      <c r="B696" s="108" t="s">
        <v>1250</v>
      </c>
      <c r="C696" s="66" t="s">
        <v>868</v>
      </c>
      <c r="D696" s="70" t="s">
        <v>768</v>
      </c>
      <c r="E696" s="57" t="s">
        <v>798</v>
      </c>
      <c r="F696" s="108" t="s">
        <v>450</v>
      </c>
      <c r="G696" s="66" t="s">
        <v>868</v>
      </c>
      <c r="H696" s="66" t="s">
        <v>33</v>
      </c>
      <c r="I696" s="67">
        <v>40909</v>
      </c>
      <c r="J696" s="111">
        <v>622.45000000000005</v>
      </c>
      <c r="K696" s="58">
        <f t="shared" si="127"/>
        <v>62.245000000000005</v>
      </c>
      <c r="L696" s="58">
        <f t="shared" si="123"/>
        <v>560.20500000000004</v>
      </c>
      <c r="M696" s="68">
        <v>0</v>
      </c>
      <c r="N696" s="68">
        <v>0</v>
      </c>
      <c r="O696" s="68">
        <v>0</v>
      </c>
      <c r="P696" s="68">
        <v>0</v>
      </c>
      <c r="Q696" s="68">
        <v>0</v>
      </c>
      <c r="R696" s="68">
        <v>0</v>
      </c>
      <c r="S696" s="68">
        <v>0</v>
      </c>
      <c r="T696" s="68">
        <v>0</v>
      </c>
      <c r="U696" s="68">
        <v>0</v>
      </c>
      <c r="V696" s="68">
        <v>0</v>
      </c>
      <c r="W696" s="68">
        <v>0</v>
      </c>
      <c r="X696" s="68">
        <v>0</v>
      </c>
      <c r="Y696" s="68">
        <v>0</v>
      </c>
      <c r="Z696" s="68">
        <v>0</v>
      </c>
      <c r="AA696" s="98">
        <v>560.20000000000005</v>
      </c>
      <c r="AB696" s="58">
        <v>0</v>
      </c>
      <c r="AC696" s="68">
        <v>0</v>
      </c>
      <c r="AD696" s="68">
        <v>0</v>
      </c>
      <c r="AE696" s="68">
        <v>0</v>
      </c>
      <c r="AF696" s="68">
        <v>0</v>
      </c>
      <c r="AG696" s="68">
        <v>0</v>
      </c>
      <c r="AH696" s="68">
        <v>0</v>
      </c>
      <c r="AI696" s="68">
        <v>0</v>
      </c>
      <c r="AJ696" s="68">
        <v>0</v>
      </c>
      <c r="AK696" s="68">
        <v>0</v>
      </c>
      <c r="AL696" s="68"/>
      <c r="AM696" s="58">
        <f t="shared" si="125"/>
        <v>560.20000000000005</v>
      </c>
      <c r="AN696" s="68">
        <f t="shared" si="126"/>
        <v>62.25</v>
      </c>
      <c r="AO696" s="57" t="s">
        <v>1343</v>
      </c>
      <c r="AP696" s="59" t="s">
        <v>1375</v>
      </c>
      <c r="AR696" s="61">
        <f t="shared" si="124"/>
        <v>4.9999999999954525E-3</v>
      </c>
    </row>
    <row r="697" spans="1:44" s="60" customFormat="1" ht="50.1" customHeight="1">
      <c r="A697" s="109" t="s">
        <v>816</v>
      </c>
      <c r="B697" s="108" t="s">
        <v>1250</v>
      </c>
      <c r="C697" s="66" t="s">
        <v>868</v>
      </c>
      <c r="D697" s="70" t="s">
        <v>768</v>
      </c>
      <c r="E697" s="70" t="s">
        <v>817</v>
      </c>
      <c r="F697" s="70" t="s">
        <v>450</v>
      </c>
      <c r="G697" s="66" t="s">
        <v>868</v>
      </c>
      <c r="H697" s="66" t="s">
        <v>33</v>
      </c>
      <c r="I697" s="67">
        <v>40909</v>
      </c>
      <c r="J697" s="111">
        <v>622.45000000000005</v>
      </c>
      <c r="K697" s="58">
        <f t="shared" si="127"/>
        <v>62.245000000000005</v>
      </c>
      <c r="L697" s="58">
        <f t="shared" si="123"/>
        <v>560.20500000000004</v>
      </c>
      <c r="M697" s="68">
        <v>0</v>
      </c>
      <c r="N697" s="68">
        <v>0</v>
      </c>
      <c r="O697" s="68">
        <v>0</v>
      </c>
      <c r="P697" s="68">
        <v>0</v>
      </c>
      <c r="Q697" s="68">
        <v>0</v>
      </c>
      <c r="R697" s="68">
        <v>0</v>
      </c>
      <c r="S697" s="68">
        <v>0</v>
      </c>
      <c r="T697" s="68">
        <v>0</v>
      </c>
      <c r="U697" s="68">
        <v>0</v>
      </c>
      <c r="V697" s="68">
        <v>0</v>
      </c>
      <c r="W697" s="68">
        <v>0</v>
      </c>
      <c r="X697" s="68">
        <v>0</v>
      </c>
      <c r="Y697" s="68">
        <v>0</v>
      </c>
      <c r="Z697" s="68">
        <v>0</v>
      </c>
      <c r="AA697" s="98">
        <v>560.20000000000005</v>
      </c>
      <c r="AB697" s="58">
        <v>0</v>
      </c>
      <c r="AC697" s="68">
        <v>0</v>
      </c>
      <c r="AD697" s="68">
        <v>0</v>
      </c>
      <c r="AE697" s="68">
        <v>0</v>
      </c>
      <c r="AF697" s="68">
        <v>0</v>
      </c>
      <c r="AG697" s="68">
        <v>0</v>
      </c>
      <c r="AH697" s="68">
        <v>0</v>
      </c>
      <c r="AI697" s="68">
        <v>0</v>
      </c>
      <c r="AJ697" s="68">
        <v>0</v>
      </c>
      <c r="AK697" s="68">
        <v>0</v>
      </c>
      <c r="AL697" s="68"/>
      <c r="AM697" s="58">
        <f t="shared" si="125"/>
        <v>560.20000000000005</v>
      </c>
      <c r="AN697" s="68">
        <f t="shared" si="126"/>
        <v>62.25</v>
      </c>
      <c r="AO697" s="57" t="s">
        <v>1296</v>
      </c>
      <c r="AP697" s="59" t="s">
        <v>1938</v>
      </c>
      <c r="AR697" s="61">
        <f t="shared" si="124"/>
        <v>4.9999999999954525E-3</v>
      </c>
    </row>
    <row r="698" spans="1:44" s="60" customFormat="1" ht="84.75" customHeight="1">
      <c r="A698" s="109" t="s">
        <v>804</v>
      </c>
      <c r="B698" s="108" t="s">
        <v>1250</v>
      </c>
      <c r="C698" s="101" t="s">
        <v>868</v>
      </c>
      <c r="D698" s="70" t="s">
        <v>768</v>
      </c>
      <c r="E698" s="57" t="s">
        <v>805</v>
      </c>
      <c r="F698" s="108" t="s">
        <v>450</v>
      </c>
      <c r="G698" s="66" t="s">
        <v>868</v>
      </c>
      <c r="H698" s="66" t="s">
        <v>33</v>
      </c>
      <c r="I698" s="67">
        <v>40909</v>
      </c>
      <c r="J698" s="111">
        <v>622.45000000000005</v>
      </c>
      <c r="K698" s="58">
        <f t="shared" si="127"/>
        <v>62.245000000000005</v>
      </c>
      <c r="L698" s="58">
        <f t="shared" si="123"/>
        <v>560.20500000000004</v>
      </c>
      <c r="M698" s="68">
        <v>0</v>
      </c>
      <c r="N698" s="68">
        <v>0</v>
      </c>
      <c r="O698" s="68">
        <v>0</v>
      </c>
      <c r="P698" s="68">
        <v>0</v>
      </c>
      <c r="Q698" s="68">
        <v>0</v>
      </c>
      <c r="R698" s="68">
        <v>0</v>
      </c>
      <c r="S698" s="68">
        <v>0</v>
      </c>
      <c r="T698" s="68">
        <v>0</v>
      </c>
      <c r="U698" s="68">
        <v>0</v>
      </c>
      <c r="V698" s="68">
        <v>0</v>
      </c>
      <c r="W698" s="68">
        <v>0</v>
      </c>
      <c r="X698" s="68">
        <v>0</v>
      </c>
      <c r="Y698" s="68">
        <v>0</v>
      </c>
      <c r="Z698" s="68">
        <v>0</v>
      </c>
      <c r="AA698" s="98">
        <v>560.20000000000005</v>
      </c>
      <c r="AB698" s="58">
        <v>0</v>
      </c>
      <c r="AC698" s="68">
        <v>0</v>
      </c>
      <c r="AD698" s="68">
        <v>0</v>
      </c>
      <c r="AE698" s="68">
        <v>0</v>
      </c>
      <c r="AF698" s="68">
        <v>0</v>
      </c>
      <c r="AG698" s="68">
        <v>0</v>
      </c>
      <c r="AH698" s="68">
        <v>0</v>
      </c>
      <c r="AI698" s="68">
        <v>0</v>
      </c>
      <c r="AJ698" s="68">
        <v>0</v>
      </c>
      <c r="AK698" s="68">
        <v>0</v>
      </c>
      <c r="AL698" s="68"/>
      <c r="AM698" s="58">
        <f t="shared" ref="AM698:AM703" si="128">SUM(M698:AK698)</f>
        <v>560.20000000000005</v>
      </c>
      <c r="AN698" s="68">
        <f t="shared" ref="AN698:AN703" si="129">J698-AM698</f>
        <v>62.25</v>
      </c>
      <c r="AO698" s="57" t="s">
        <v>1300</v>
      </c>
      <c r="AP698" s="59" t="s">
        <v>129</v>
      </c>
      <c r="AR698" s="61">
        <f t="shared" si="124"/>
        <v>4.9999999999954525E-3</v>
      </c>
    </row>
    <row r="699" spans="1:44" s="60" customFormat="1" ht="50.1" customHeight="1">
      <c r="A699" s="109" t="s">
        <v>799</v>
      </c>
      <c r="B699" s="108" t="s">
        <v>2317</v>
      </c>
      <c r="C699" s="66" t="s">
        <v>868</v>
      </c>
      <c r="D699" s="70" t="s">
        <v>768</v>
      </c>
      <c r="E699" s="57" t="s">
        <v>800</v>
      </c>
      <c r="F699" s="108" t="s">
        <v>450</v>
      </c>
      <c r="G699" s="66" t="s">
        <v>868</v>
      </c>
      <c r="H699" s="66" t="s">
        <v>33</v>
      </c>
      <c r="I699" s="67">
        <v>40909</v>
      </c>
      <c r="J699" s="111">
        <v>622.45000000000005</v>
      </c>
      <c r="K699" s="58">
        <f t="shared" si="127"/>
        <v>62.245000000000005</v>
      </c>
      <c r="L699" s="58">
        <f t="shared" si="123"/>
        <v>560.20500000000004</v>
      </c>
      <c r="M699" s="68">
        <v>0</v>
      </c>
      <c r="N699" s="68">
        <v>0</v>
      </c>
      <c r="O699" s="68">
        <v>0</v>
      </c>
      <c r="P699" s="68">
        <v>0</v>
      </c>
      <c r="Q699" s="68">
        <v>0</v>
      </c>
      <c r="R699" s="68">
        <v>0</v>
      </c>
      <c r="S699" s="68">
        <v>0</v>
      </c>
      <c r="T699" s="68">
        <v>0</v>
      </c>
      <c r="U699" s="68">
        <v>0</v>
      </c>
      <c r="V699" s="68">
        <v>0</v>
      </c>
      <c r="W699" s="68">
        <v>0</v>
      </c>
      <c r="X699" s="68">
        <v>0</v>
      </c>
      <c r="Y699" s="68">
        <v>0</v>
      </c>
      <c r="Z699" s="68">
        <v>0</v>
      </c>
      <c r="AA699" s="98">
        <v>560.20000000000005</v>
      </c>
      <c r="AB699" s="58">
        <v>0</v>
      </c>
      <c r="AC699" s="68">
        <v>0</v>
      </c>
      <c r="AD699" s="68">
        <v>0</v>
      </c>
      <c r="AE699" s="68">
        <v>0</v>
      </c>
      <c r="AF699" s="68">
        <v>0</v>
      </c>
      <c r="AG699" s="68">
        <v>0</v>
      </c>
      <c r="AH699" s="68">
        <v>0</v>
      </c>
      <c r="AI699" s="68">
        <v>0</v>
      </c>
      <c r="AJ699" s="68">
        <v>0</v>
      </c>
      <c r="AK699" s="68">
        <v>0</v>
      </c>
      <c r="AL699" s="68"/>
      <c r="AM699" s="58">
        <f t="shared" si="128"/>
        <v>560.20000000000005</v>
      </c>
      <c r="AN699" s="68">
        <f t="shared" si="129"/>
        <v>62.25</v>
      </c>
      <c r="AO699" s="57" t="s">
        <v>1300</v>
      </c>
      <c r="AP699" s="59" t="s">
        <v>129</v>
      </c>
      <c r="AR699" s="61">
        <f t="shared" si="124"/>
        <v>4.9999999999954525E-3</v>
      </c>
    </row>
    <row r="700" spans="1:44" s="60" customFormat="1" ht="50.1" customHeight="1">
      <c r="A700" s="109" t="s">
        <v>829</v>
      </c>
      <c r="B700" s="108" t="s">
        <v>1250</v>
      </c>
      <c r="C700" s="66" t="s">
        <v>868</v>
      </c>
      <c r="D700" s="70" t="s">
        <v>768</v>
      </c>
      <c r="E700" s="70" t="s">
        <v>830</v>
      </c>
      <c r="F700" s="70" t="s">
        <v>825</v>
      </c>
      <c r="G700" s="66" t="s">
        <v>868</v>
      </c>
      <c r="H700" s="66" t="s">
        <v>33</v>
      </c>
      <c r="I700" s="67">
        <v>40909</v>
      </c>
      <c r="J700" s="111">
        <v>622.45000000000005</v>
      </c>
      <c r="K700" s="58">
        <f t="shared" si="127"/>
        <v>62.245000000000005</v>
      </c>
      <c r="L700" s="58">
        <f t="shared" si="123"/>
        <v>560.20500000000004</v>
      </c>
      <c r="M700" s="68">
        <v>0</v>
      </c>
      <c r="N700" s="68">
        <v>0</v>
      </c>
      <c r="O700" s="68">
        <v>0</v>
      </c>
      <c r="P700" s="68">
        <v>0</v>
      </c>
      <c r="Q700" s="68">
        <v>0</v>
      </c>
      <c r="R700" s="68">
        <v>0</v>
      </c>
      <c r="S700" s="68">
        <v>0</v>
      </c>
      <c r="T700" s="68">
        <v>0</v>
      </c>
      <c r="U700" s="68">
        <v>0</v>
      </c>
      <c r="V700" s="68">
        <v>0</v>
      </c>
      <c r="W700" s="68">
        <v>0</v>
      </c>
      <c r="X700" s="68">
        <v>0</v>
      </c>
      <c r="Y700" s="68">
        <v>0</v>
      </c>
      <c r="Z700" s="68">
        <v>0</v>
      </c>
      <c r="AA700" s="98">
        <v>560.20000000000005</v>
      </c>
      <c r="AB700" s="58">
        <v>0</v>
      </c>
      <c r="AC700" s="68">
        <v>0</v>
      </c>
      <c r="AD700" s="68">
        <v>0</v>
      </c>
      <c r="AE700" s="68">
        <v>0</v>
      </c>
      <c r="AF700" s="68">
        <v>0</v>
      </c>
      <c r="AG700" s="68">
        <v>0</v>
      </c>
      <c r="AH700" s="68">
        <v>0</v>
      </c>
      <c r="AI700" s="68">
        <v>0</v>
      </c>
      <c r="AJ700" s="68">
        <v>0</v>
      </c>
      <c r="AK700" s="68">
        <v>0</v>
      </c>
      <c r="AL700" s="68"/>
      <c r="AM700" s="58">
        <f t="shared" si="128"/>
        <v>560.20000000000005</v>
      </c>
      <c r="AN700" s="68">
        <f t="shared" si="129"/>
        <v>62.25</v>
      </c>
      <c r="AO700" s="57" t="s">
        <v>1764</v>
      </c>
      <c r="AP700" s="59" t="s">
        <v>1827</v>
      </c>
      <c r="AR700" s="61">
        <f t="shared" si="124"/>
        <v>4.9999999999954525E-3</v>
      </c>
    </row>
    <row r="701" spans="1:44" s="60" customFormat="1" ht="50.1" customHeight="1">
      <c r="A701" s="69" t="s">
        <v>756</v>
      </c>
      <c r="B701" s="70" t="s">
        <v>755</v>
      </c>
      <c r="C701" s="66" t="s">
        <v>868</v>
      </c>
      <c r="D701" s="70" t="s">
        <v>757</v>
      </c>
      <c r="E701" s="70" t="s">
        <v>758</v>
      </c>
      <c r="F701" s="70" t="s">
        <v>430</v>
      </c>
      <c r="G701" s="66" t="s">
        <v>868</v>
      </c>
      <c r="H701" s="66" t="s">
        <v>1621</v>
      </c>
      <c r="I701" s="67">
        <v>40909</v>
      </c>
      <c r="J701" s="98">
        <v>9800</v>
      </c>
      <c r="K701" s="58">
        <f t="shared" si="127"/>
        <v>980</v>
      </c>
      <c r="L701" s="68">
        <f t="shared" ref="L701" si="130">J701-K701</f>
        <v>8820</v>
      </c>
      <c r="M701" s="68">
        <v>0</v>
      </c>
      <c r="N701" s="68">
        <v>0</v>
      </c>
      <c r="O701" s="68">
        <v>0</v>
      </c>
      <c r="P701" s="68">
        <v>0</v>
      </c>
      <c r="Q701" s="68">
        <v>0</v>
      </c>
      <c r="R701" s="68">
        <v>0</v>
      </c>
      <c r="S701" s="68">
        <v>0</v>
      </c>
      <c r="T701" s="68">
        <v>0</v>
      </c>
      <c r="U701" s="68">
        <v>0</v>
      </c>
      <c r="V701" s="68">
        <v>0</v>
      </c>
      <c r="W701" s="68">
        <v>0</v>
      </c>
      <c r="X701" s="68">
        <v>0</v>
      </c>
      <c r="Y701" s="68">
        <v>0</v>
      </c>
      <c r="Z701" s="68">
        <v>0</v>
      </c>
      <c r="AA701" s="58">
        <v>8820</v>
      </c>
      <c r="AB701" s="58">
        <v>0</v>
      </c>
      <c r="AC701" s="68">
        <v>0</v>
      </c>
      <c r="AD701" s="68">
        <v>0</v>
      </c>
      <c r="AE701" s="68">
        <v>0</v>
      </c>
      <c r="AF701" s="68">
        <v>0</v>
      </c>
      <c r="AG701" s="68">
        <v>0</v>
      </c>
      <c r="AH701" s="68">
        <v>0</v>
      </c>
      <c r="AI701" s="68">
        <v>0</v>
      </c>
      <c r="AJ701" s="68">
        <v>0</v>
      </c>
      <c r="AK701" s="68">
        <v>0</v>
      </c>
      <c r="AL701" s="68"/>
      <c r="AM701" s="58">
        <f t="shared" si="128"/>
        <v>8820</v>
      </c>
      <c r="AN701" s="68">
        <f t="shared" si="129"/>
        <v>980</v>
      </c>
      <c r="AO701" s="57" t="s">
        <v>119</v>
      </c>
      <c r="AP701" s="59" t="s">
        <v>155</v>
      </c>
      <c r="AR701" s="61">
        <f t="shared" si="124"/>
        <v>0</v>
      </c>
    </row>
    <row r="702" spans="1:44" s="60" customFormat="1" ht="50.1" customHeight="1">
      <c r="A702" s="69" t="s">
        <v>834</v>
      </c>
      <c r="B702" s="70" t="s">
        <v>833</v>
      </c>
      <c r="C702" s="66" t="s">
        <v>868</v>
      </c>
      <c r="D702" s="70" t="s">
        <v>835</v>
      </c>
      <c r="E702" s="70" t="s">
        <v>894</v>
      </c>
      <c r="F702" s="70">
        <v>12825</v>
      </c>
      <c r="G702" s="66" t="s">
        <v>868</v>
      </c>
      <c r="H702" s="66" t="s">
        <v>1621</v>
      </c>
      <c r="I702" s="67">
        <v>40909</v>
      </c>
      <c r="J702" s="98">
        <v>5156.7</v>
      </c>
      <c r="K702" s="58">
        <f t="shared" si="127"/>
        <v>515.66999999999996</v>
      </c>
      <c r="L702" s="68">
        <f>J702-K702</f>
        <v>4641.03</v>
      </c>
      <c r="M702" s="68">
        <v>0</v>
      </c>
      <c r="N702" s="68">
        <v>0</v>
      </c>
      <c r="O702" s="68">
        <v>0</v>
      </c>
      <c r="P702" s="68">
        <v>0</v>
      </c>
      <c r="Q702" s="68">
        <v>0</v>
      </c>
      <c r="R702" s="68">
        <v>0</v>
      </c>
      <c r="S702" s="68">
        <v>0</v>
      </c>
      <c r="T702" s="68">
        <v>0</v>
      </c>
      <c r="U702" s="68">
        <v>0</v>
      </c>
      <c r="V702" s="68">
        <v>0</v>
      </c>
      <c r="W702" s="68">
        <v>0</v>
      </c>
      <c r="X702" s="68">
        <v>0</v>
      </c>
      <c r="Y702" s="68">
        <v>0</v>
      </c>
      <c r="Z702" s="68">
        <v>0</v>
      </c>
      <c r="AA702" s="58">
        <v>4641.03</v>
      </c>
      <c r="AB702" s="58">
        <v>0</v>
      </c>
      <c r="AC702" s="68">
        <v>0</v>
      </c>
      <c r="AD702" s="68">
        <v>0</v>
      </c>
      <c r="AE702" s="68">
        <v>0</v>
      </c>
      <c r="AF702" s="68">
        <v>0</v>
      </c>
      <c r="AG702" s="68">
        <v>0</v>
      </c>
      <c r="AH702" s="68">
        <v>0</v>
      </c>
      <c r="AI702" s="68">
        <v>0</v>
      </c>
      <c r="AJ702" s="68">
        <v>0</v>
      </c>
      <c r="AK702" s="68">
        <v>0</v>
      </c>
      <c r="AL702" s="68"/>
      <c r="AM702" s="58">
        <f t="shared" si="128"/>
        <v>4641.03</v>
      </c>
      <c r="AN702" s="68">
        <f t="shared" si="129"/>
        <v>515.67000000000007</v>
      </c>
      <c r="AO702" s="57" t="s">
        <v>1116</v>
      </c>
      <c r="AP702" s="59" t="s">
        <v>1370</v>
      </c>
      <c r="AR702" s="61">
        <f t="shared" si="124"/>
        <v>0</v>
      </c>
    </row>
    <row r="703" spans="1:44" s="60" customFormat="1" ht="50.1" customHeight="1" thickBot="1">
      <c r="A703" s="114" t="s">
        <v>751</v>
      </c>
      <c r="B703" s="115" t="s">
        <v>750</v>
      </c>
      <c r="C703" s="88" t="s">
        <v>868</v>
      </c>
      <c r="D703" s="116" t="s">
        <v>752</v>
      </c>
      <c r="E703" s="116" t="s">
        <v>753</v>
      </c>
      <c r="F703" s="116" t="s">
        <v>754</v>
      </c>
      <c r="G703" s="88" t="s">
        <v>868</v>
      </c>
      <c r="H703" s="88" t="s">
        <v>1621</v>
      </c>
      <c r="I703" s="117">
        <v>40909</v>
      </c>
      <c r="J703" s="118">
        <v>7000</v>
      </c>
      <c r="K703" s="91">
        <f t="shared" si="127"/>
        <v>700</v>
      </c>
      <c r="L703" s="118">
        <f>J703-K703</f>
        <v>6300</v>
      </c>
      <c r="M703" s="118">
        <v>0</v>
      </c>
      <c r="N703" s="118">
        <v>0</v>
      </c>
      <c r="O703" s="118">
        <v>0</v>
      </c>
      <c r="P703" s="118">
        <v>0</v>
      </c>
      <c r="Q703" s="118">
        <v>0</v>
      </c>
      <c r="R703" s="118">
        <v>0</v>
      </c>
      <c r="S703" s="118">
        <v>0</v>
      </c>
      <c r="T703" s="118">
        <v>0</v>
      </c>
      <c r="U703" s="118">
        <v>0</v>
      </c>
      <c r="V703" s="118">
        <v>0</v>
      </c>
      <c r="W703" s="118">
        <v>0</v>
      </c>
      <c r="X703" s="118">
        <v>0</v>
      </c>
      <c r="Y703" s="118">
        <v>0</v>
      </c>
      <c r="Z703" s="118">
        <v>0</v>
      </c>
      <c r="AA703" s="91">
        <v>6300</v>
      </c>
      <c r="AB703" s="91">
        <v>0</v>
      </c>
      <c r="AC703" s="118">
        <v>0</v>
      </c>
      <c r="AD703" s="118">
        <v>0</v>
      </c>
      <c r="AE703" s="118">
        <v>0</v>
      </c>
      <c r="AF703" s="118">
        <v>0</v>
      </c>
      <c r="AG703" s="118">
        <v>0</v>
      </c>
      <c r="AH703" s="118">
        <v>0</v>
      </c>
      <c r="AI703" s="118">
        <v>0</v>
      </c>
      <c r="AJ703" s="118">
        <v>0</v>
      </c>
      <c r="AK703" s="118">
        <v>0</v>
      </c>
      <c r="AL703" s="118"/>
      <c r="AM703" s="91">
        <f t="shared" si="128"/>
        <v>6300</v>
      </c>
      <c r="AN703" s="118">
        <f t="shared" si="129"/>
        <v>700</v>
      </c>
      <c r="AO703" s="104" t="s">
        <v>1116</v>
      </c>
      <c r="AP703" s="105" t="s">
        <v>1366</v>
      </c>
      <c r="AR703" s="61">
        <f t="shared" si="124"/>
        <v>0</v>
      </c>
    </row>
    <row r="704" spans="1:44" s="8" customFormat="1" ht="50.1" customHeight="1" thickBot="1">
      <c r="A704" s="172" t="s">
        <v>569</v>
      </c>
      <c r="B704" s="173"/>
      <c r="C704" s="173"/>
      <c r="D704" s="173"/>
      <c r="E704" s="173"/>
      <c r="F704" s="173"/>
      <c r="G704" s="173"/>
      <c r="H704" s="174"/>
      <c r="I704" s="123"/>
      <c r="J704" s="33">
        <f t="shared" ref="J704:AN704" si="131">SUM(J595:J703)</f>
        <v>198212.17000000042</v>
      </c>
      <c r="K704" s="33">
        <f t="shared" si="131"/>
        <v>19821.216999999986</v>
      </c>
      <c r="L704" s="33">
        <f t="shared" si="131"/>
        <v>178390.95299999954</v>
      </c>
      <c r="M704" s="33">
        <f t="shared" si="131"/>
        <v>0</v>
      </c>
      <c r="N704" s="33">
        <f t="shared" si="131"/>
        <v>281.83</v>
      </c>
      <c r="O704" s="33">
        <f t="shared" si="131"/>
        <v>324.53999999999996</v>
      </c>
      <c r="P704" s="33">
        <f t="shared" si="131"/>
        <v>566.08999999999992</v>
      </c>
      <c r="Q704" s="33">
        <f t="shared" si="131"/>
        <v>1349.8999999999999</v>
      </c>
      <c r="R704" s="33">
        <f t="shared" si="131"/>
        <v>3733.3399999999997</v>
      </c>
      <c r="S704" s="33">
        <f t="shared" si="131"/>
        <v>2982.4900000000002</v>
      </c>
      <c r="T704" s="33">
        <f t="shared" si="131"/>
        <v>3211.4705720000002</v>
      </c>
      <c r="U704" s="33">
        <f t="shared" si="131"/>
        <v>2824.1299999999997</v>
      </c>
      <c r="V704" s="33">
        <f t="shared" si="131"/>
        <v>3012.13</v>
      </c>
      <c r="W704" s="33">
        <f t="shared" si="131"/>
        <v>3054.1099999999997</v>
      </c>
      <c r="X704" s="33">
        <f t="shared" si="131"/>
        <v>3471.73</v>
      </c>
      <c r="Y704" s="33">
        <f t="shared" si="131"/>
        <v>4266.58</v>
      </c>
      <c r="Z704" s="33">
        <f t="shared" si="131"/>
        <v>9240.19</v>
      </c>
      <c r="AA704" s="33">
        <f t="shared" si="131"/>
        <v>48938.390000000029</v>
      </c>
      <c r="AB704" s="33">
        <f t="shared" si="131"/>
        <v>0</v>
      </c>
      <c r="AC704" s="33">
        <f t="shared" si="131"/>
        <v>13896.100000000004</v>
      </c>
      <c r="AD704" s="33">
        <f t="shared" si="131"/>
        <v>16931.940000000002</v>
      </c>
      <c r="AE704" s="33">
        <f t="shared" si="131"/>
        <v>15708.640000000001</v>
      </c>
      <c r="AF704" s="33">
        <f t="shared" si="131"/>
        <v>0</v>
      </c>
      <c r="AG704" s="33">
        <f t="shared" si="131"/>
        <v>12062.36</v>
      </c>
      <c r="AH704" s="33">
        <f t="shared" si="131"/>
        <v>0</v>
      </c>
      <c r="AI704" s="33">
        <f t="shared" si="131"/>
        <v>10171.780000000002</v>
      </c>
      <c r="AJ704" s="33">
        <f t="shared" si="131"/>
        <v>6174.84</v>
      </c>
      <c r="AK704" s="33">
        <f t="shared" si="131"/>
        <v>3049.61</v>
      </c>
      <c r="AL704" s="33">
        <f t="shared" si="131"/>
        <v>3516.36</v>
      </c>
      <c r="AM704" s="33">
        <f t="shared" si="131"/>
        <v>168768.55057200036</v>
      </c>
      <c r="AN704" s="124">
        <f t="shared" si="131"/>
        <v>29443.619428000005</v>
      </c>
      <c r="AO704" s="122"/>
      <c r="AP704" s="18"/>
      <c r="AR704" s="44"/>
    </row>
    <row r="705" spans="1:44" s="60" customFormat="1" ht="50.1" customHeight="1">
      <c r="A705" s="119" t="s">
        <v>995</v>
      </c>
      <c r="B705" s="120" t="s">
        <v>977</v>
      </c>
      <c r="C705" s="75" t="s">
        <v>109</v>
      </c>
      <c r="D705" s="120" t="s">
        <v>978</v>
      </c>
      <c r="E705" s="120" t="s">
        <v>979</v>
      </c>
      <c r="F705" s="120" t="s">
        <v>979</v>
      </c>
      <c r="G705" s="75" t="s">
        <v>1103</v>
      </c>
      <c r="H705" s="75" t="s">
        <v>25</v>
      </c>
      <c r="I705" s="107">
        <v>41456</v>
      </c>
      <c r="J705" s="121">
        <v>774</v>
      </c>
      <c r="K705" s="121">
        <f t="shared" ref="K705:K732" si="132">+J705*0.1</f>
        <v>77.400000000000006</v>
      </c>
      <c r="L705" s="78">
        <f t="shared" ref="L705:L732" si="133">+J705-K705</f>
        <v>696.6</v>
      </c>
      <c r="M705" s="94">
        <v>0</v>
      </c>
      <c r="N705" s="94">
        <v>0</v>
      </c>
      <c r="O705" s="94">
        <v>0</v>
      </c>
      <c r="P705" s="94">
        <v>0</v>
      </c>
      <c r="Q705" s="94">
        <v>0</v>
      </c>
      <c r="R705" s="94">
        <v>0</v>
      </c>
      <c r="S705" s="94">
        <v>0</v>
      </c>
      <c r="T705" s="94">
        <v>0</v>
      </c>
      <c r="U705" s="94">
        <v>0</v>
      </c>
      <c r="V705" s="94">
        <v>0</v>
      </c>
      <c r="W705" s="94">
        <v>0</v>
      </c>
      <c r="X705" s="94">
        <v>0</v>
      </c>
      <c r="Y705" s="94">
        <v>0</v>
      </c>
      <c r="Z705" s="94">
        <v>0</v>
      </c>
      <c r="AA705" s="78">
        <v>0</v>
      </c>
      <c r="AB705" s="94">
        <v>0</v>
      </c>
      <c r="AC705" s="94">
        <v>46.44</v>
      </c>
      <c r="AD705" s="94">
        <v>139.32</v>
      </c>
      <c r="AE705" s="94">
        <v>139.32</v>
      </c>
      <c r="AF705" s="94">
        <v>0</v>
      </c>
      <c r="AG705" s="94">
        <v>139.32</v>
      </c>
      <c r="AH705" s="94">
        <v>0</v>
      </c>
      <c r="AI705" s="94">
        <v>139.32</v>
      </c>
      <c r="AJ705" s="94">
        <v>92.88</v>
      </c>
      <c r="AK705" s="94">
        <v>0</v>
      </c>
      <c r="AL705" s="94"/>
      <c r="AM705" s="94">
        <f t="shared" ref="AM705:AM732" si="134">SUM(M705:AK705)</f>
        <v>696.6</v>
      </c>
      <c r="AN705" s="94">
        <f t="shared" ref="AN705:AN732" si="135">J705-AM705</f>
        <v>77.399999999999977</v>
      </c>
      <c r="AO705" s="93" t="s">
        <v>1324</v>
      </c>
      <c r="AP705" s="95" t="s">
        <v>1094</v>
      </c>
      <c r="AR705" s="61">
        <f t="shared" si="124"/>
        <v>0</v>
      </c>
    </row>
    <row r="706" spans="1:44" s="60" customFormat="1" ht="50.1" customHeight="1">
      <c r="A706" s="69" t="s">
        <v>976</v>
      </c>
      <c r="B706" s="70" t="s">
        <v>977</v>
      </c>
      <c r="C706" s="66" t="s">
        <v>109</v>
      </c>
      <c r="D706" s="70" t="s">
        <v>978</v>
      </c>
      <c r="E706" s="70" t="s">
        <v>979</v>
      </c>
      <c r="F706" s="70" t="s">
        <v>979</v>
      </c>
      <c r="G706" s="66" t="s">
        <v>1103</v>
      </c>
      <c r="H706" s="66" t="s">
        <v>25</v>
      </c>
      <c r="I706" s="67">
        <v>41456</v>
      </c>
      <c r="J706" s="98">
        <v>774</v>
      </c>
      <c r="K706" s="98">
        <f t="shared" si="132"/>
        <v>77.400000000000006</v>
      </c>
      <c r="L706" s="58">
        <f t="shared" si="133"/>
        <v>696.6</v>
      </c>
      <c r="M706" s="68">
        <v>0</v>
      </c>
      <c r="N706" s="68">
        <v>0</v>
      </c>
      <c r="O706" s="68">
        <v>0</v>
      </c>
      <c r="P706" s="68">
        <v>0</v>
      </c>
      <c r="Q706" s="68">
        <v>0</v>
      </c>
      <c r="R706" s="68">
        <v>0</v>
      </c>
      <c r="S706" s="68">
        <v>0</v>
      </c>
      <c r="T706" s="68">
        <v>0</v>
      </c>
      <c r="U706" s="68">
        <v>0</v>
      </c>
      <c r="V706" s="68">
        <v>0</v>
      </c>
      <c r="W706" s="68">
        <v>0</v>
      </c>
      <c r="X706" s="68">
        <v>0</v>
      </c>
      <c r="Y706" s="68">
        <v>0</v>
      </c>
      <c r="Z706" s="68">
        <v>0</v>
      </c>
      <c r="AA706" s="58">
        <v>0</v>
      </c>
      <c r="AB706" s="68">
        <v>0</v>
      </c>
      <c r="AC706" s="68">
        <v>46.44</v>
      </c>
      <c r="AD706" s="68">
        <v>139.32</v>
      </c>
      <c r="AE706" s="68">
        <v>139.32</v>
      </c>
      <c r="AF706" s="68">
        <v>0</v>
      </c>
      <c r="AG706" s="68">
        <v>139.32</v>
      </c>
      <c r="AH706" s="68">
        <v>0</v>
      </c>
      <c r="AI706" s="68">
        <v>139.32</v>
      </c>
      <c r="AJ706" s="68">
        <v>92.88</v>
      </c>
      <c r="AK706" s="68">
        <v>0</v>
      </c>
      <c r="AL706" s="68"/>
      <c r="AM706" s="68">
        <f t="shared" si="134"/>
        <v>696.6</v>
      </c>
      <c r="AN706" s="68">
        <f t="shared" si="135"/>
        <v>77.399999999999977</v>
      </c>
      <c r="AO706" s="57" t="s">
        <v>1324</v>
      </c>
      <c r="AP706" s="59" t="s">
        <v>1094</v>
      </c>
      <c r="AR706" s="61">
        <f t="shared" si="124"/>
        <v>0</v>
      </c>
    </row>
    <row r="707" spans="1:44" s="60" customFormat="1" ht="50.1" customHeight="1">
      <c r="A707" s="69" t="s">
        <v>980</v>
      </c>
      <c r="B707" s="70" t="s">
        <v>977</v>
      </c>
      <c r="C707" s="66" t="s">
        <v>109</v>
      </c>
      <c r="D707" s="70" t="s">
        <v>978</v>
      </c>
      <c r="E707" s="70" t="s">
        <v>979</v>
      </c>
      <c r="F707" s="70" t="s">
        <v>979</v>
      </c>
      <c r="G707" s="66" t="s">
        <v>1103</v>
      </c>
      <c r="H707" s="66" t="s">
        <v>25</v>
      </c>
      <c r="I707" s="67">
        <v>41456</v>
      </c>
      <c r="J707" s="98">
        <v>774</v>
      </c>
      <c r="K707" s="98">
        <f t="shared" si="132"/>
        <v>77.400000000000006</v>
      </c>
      <c r="L707" s="58">
        <f t="shared" si="133"/>
        <v>696.6</v>
      </c>
      <c r="M707" s="68">
        <v>0</v>
      </c>
      <c r="N707" s="68">
        <v>0</v>
      </c>
      <c r="O707" s="68">
        <v>0</v>
      </c>
      <c r="P707" s="68">
        <v>0</v>
      </c>
      <c r="Q707" s="68">
        <v>0</v>
      </c>
      <c r="R707" s="68">
        <v>0</v>
      </c>
      <c r="S707" s="68">
        <v>0</v>
      </c>
      <c r="T707" s="68">
        <v>0</v>
      </c>
      <c r="U707" s="68">
        <v>0</v>
      </c>
      <c r="V707" s="68">
        <v>0</v>
      </c>
      <c r="W707" s="68">
        <v>0</v>
      </c>
      <c r="X707" s="68">
        <v>0</v>
      </c>
      <c r="Y707" s="68">
        <v>0</v>
      </c>
      <c r="Z707" s="68">
        <v>0</v>
      </c>
      <c r="AA707" s="58">
        <v>0</v>
      </c>
      <c r="AB707" s="68">
        <v>0</v>
      </c>
      <c r="AC707" s="68">
        <v>46.44</v>
      </c>
      <c r="AD707" s="68">
        <v>139.32</v>
      </c>
      <c r="AE707" s="68">
        <v>139.32</v>
      </c>
      <c r="AF707" s="68">
        <v>0</v>
      </c>
      <c r="AG707" s="68">
        <v>139.32</v>
      </c>
      <c r="AH707" s="68">
        <v>0</v>
      </c>
      <c r="AI707" s="68">
        <v>139.32</v>
      </c>
      <c r="AJ707" s="68">
        <v>92.88</v>
      </c>
      <c r="AK707" s="68">
        <v>0</v>
      </c>
      <c r="AL707" s="68"/>
      <c r="AM707" s="68">
        <f t="shared" si="134"/>
        <v>696.6</v>
      </c>
      <c r="AN707" s="68">
        <f t="shared" si="135"/>
        <v>77.399999999999977</v>
      </c>
      <c r="AO707" s="57" t="s">
        <v>1324</v>
      </c>
      <c r="AP707" s="59" t="s">
        <v>1094</v>
      </c>
      <c r="AR707" s="61">
        <f t="shared" si="124"/>
        <v>0</v>
      </c>
    </row>
    <row r="708" spans="1:44" s="60" customFormat="1" ht="50.1" customHeight="1">
      <c r="A708" s="69" t="s">
        <v>981</v>
      </c>
      <c r="B708" s="70" t="s">
        <v>977</v>
      </c>
      <c r="C708" s="66" t="s">
        <v>109</v>
      </c>
      <c r="D708" s="70" t="s">
        <v>978</v>
      </c>
      <c r="E708" s="70" t="s">
        <v>979</v>
      </c>
      <c r="F708" s="70" t="s">
        <v>979</v>
      </c>
      <c r="G708" s="66" t="s">
        <v>1103</v>
      </c>
      <c r="H708" s="66" t="s">
        <v>25</v>
      </c>
      <c r="I708" s="67">
        <v>41456</v>
      </c>
      <c r="J708" s="98">
        <v>774</v>
      </c>
      <c r="K708" s="98">
        <f t="shared" si="132"/>
        <v>77.400000000000006</v>
      </c>
      <c r="L708" s="58">
        <f t="shared" si="133"/>
        <v>696.6</v>
      </c>
      <c r="M708" s="68">
        <v>0</v>
      </c>
      <c r="N708" s="68">
        <v>0</v>
      </c>
      <c r="O708" s="68">
        <v>0</v>
      </c>
      <c r="P708" s="68">
        <v>0</v>
      </c>
      <c r="Q708" s="68">
        <v>0</v>
      </c>
      <c r="R708" s="68">
        <v>0</v>
      </c>
      <c r="S708" s="68">
        <v>0</v>
      </c>
      <c r="T708" s="68">
        <v>0</v>
      </c>
      <c r="U708" s="68">
        <v>0</v>
      </c>
      <c r="V708" s="68">
        <v>0</v>
      </c>
      <c r="W708" s="68">
        <v>0</v>
      </c>
      <c r="X708" s="68">
        <v>0</v>
      </c>
      <c r="Y708" s="68">
        <v>0</v>
      </c>
      <c r="Z708" s="68">
        <v>0</v>
      </c>
      <c r="AA708" s="58">
        <v>0</v>
      </c>
      <c r="AB708" s="68">
        <v>0</v>
      </c>
      <c r="AC708" s="68">
        <v>46.44</v>
      </c>
      <c r="AD708" s="68">
        <v>139.32</v>
      </c>
      <c r="AE708" s="68">
        <v>139.32</v>
      </c>
      <c r="AF708" s="68">
        <v>0</v>
      </c>
      <c r="AG708" s="68">
        <v>139.32</v>
      </c>
      <c r="AH708" s="68">
        <v>0</v>
      </c>
      <c r="AI708" s="68">
        <v>139.32</v>
      </c>
      <c r="AJ708" s="68">
        <v>92.88</v>
      </c>
      <c r="AK708" s="68">
        <v>0</v>
      </c>
      <c r="AL708" s="68"/>
      <c r="AM708" s="68">
        <f t="shared" si="134"/>
        <v>696.6</v>
      </c>
      <c r="AN708" s="68">
        <f t="shared" si="135"/>
        <v>77.399999999999977</v>
      </c>
      <c r="AO708" s="57" t="s">
        <v>1324</v>
      </c>
      <c r="AP708" s="59" t="s">
        <v>1094</v>
      </c>
      <c r="AR708" s="61">
        <f t="shared" si="124"/>
        <v>0</v>
      </c>
    </row>
    <row r="709" spans="1:44" s="60" customFormat="1" ht="50.1" customHeight="1">
      <c r="A709" s="69" t="s">
        <v>982</v>
      </c>
      <c r="B709" s="70" t="s">
        <v>977</v>
      </c>
      <c r="C709" s="66" t="s">
        <v>109</v>
      </c>
      <c r="D709" s="70" t="s">
        <v>978</v>
      </c>
      <c r="E709" s="70" t="s">
        <v>979</v>
      </c>
      <c r="F709" s="70" t="s">
        <v>979</v>
      </c>
      <c r="G709" s="66" t="s">
        <v>1103</v>
      </c>
      <c r="H709" s="66" t="s">
        <v>25</v>
      </c>
      <c r="I709" s="67">
        <v>41456</v>
      </c>
      <c r="J709" s="98">
        <v>774</v>
      </c>
      <c r="K709" s="98">
        <f t="shared" si="132"/>
        <v>77.400000000000006</v>
      </c>
      <c r="L709" s="58">
        <f t="shared" si="133"/>
        <v>696.6</v>
      </c>
      <c r="M709" s="68">
        <v>0</v>
      </c>
      <c r="N709" s="68">
        <v>0</v>
      </c>
      <c r="O709" s="68">
        <v>0</v>
      </c>
      <c r="P709" s="68">
        <v>0</v>
      </c>
      <c r="Q709" s="68">
        <v>0</v>
      </c>
      <c r="R709" s="68">
        <v>0</v>
      </c>
      <c r="S709" s="68">
        <v>0</v>
      </c>
      <c r="T709" s="68">
        <v>0</v>
      </c>
      <c r="U709" s="68">
        <v>0</v>
      </c>
      <c r="V709" s="68">
        <v>0</v>
      </c>
      <c r="W709" s="68">
        <v>0</v>
      </c>
      <c r="X709" s="68">
        <v>0</v>
      </c>
      <c r="Y709" s="68">
        <v>0</v>
      </c>
      <c r="Z709" s="68">
        <v>0</v>
      </c>
      <c r="AA709" s="58">
        <v>0</v>
      </c>
      <c r="AB709" s="68">
        <v>0</v>
      </c>
      <c r="AC709" s="68">
        <v>46.44</v>
      </c>
      <c r="AD709" s="68">
        <v>139.32</v>
      </c>
      <c r="AE709" s="68">
        <v>139.32</v>
      </c>
      <c r="AF709" s="68">
        <v>0</v>
      </c>
      <c r="AG709" s="68">
        <v>139.32</v>
      </c>
      <c r="AH709" s="68">
        <v>0</v>
      </c>
      <c r="AI709" s="68">
        <v>139.32</v>
      </c>
      <c r="AJ709" s="68">
        <v>92.88</v>
      </c>
      <c r="AK709" s="68">
        <v>0</v>
      </c>
      <c r="AL709" s="68"/>
      <c r="AM709" s="68">
        <f t="shared" si="134"/>
        <v>696.6</v>
      </c>
      <c r="AN709" s="68">
        <f t="shared" si="135"/>
        <v>77.399999999999977</v>
      </c>
      <c r="AO709" s="57" t="s">
        <v>1324</v>
      </c>
      <c r="AP709" s="59" t="s">
        <v>1094</v>
      </c>
      <c r="AR709" s="61">
        <f t="shared" si="124"/>
        <v>0</v>
      </c>
    </row>
    <row r="710" spans="1:44" s="60" customFormat="1" ht="50.1" customHeight="1">
      <c r="A710" s="69" t="s">
        <v>983</v>
      </c>
      <c r="B710" s="70" t="s">
        <v>977</v>
      </c>
      <c r="C710" s="66" t="s">
        <v>109</v>
      </c>
      <c r="D710" s="70" t="s">
        <v>978</v>
      </c>
      <c r="E710" s="70" t="s">
        <v>979</v>
      </c>
      <c r="F710" s="70" t="s">
        <v>979</v>
      </c>
      <c r="G710" s="66" t="s">
        <v>1103</v>
      </c>
      <c r="H710" s="66" t="s">
        <v>25</v>
      </c>
      <c r="I710" s="67">
        <v>41456</v>
      </c>
      <c r="J710" s="98">
        <v>774</v>
      </c>
      <c r="K710" s="98">
        <f t="shared" si="132"/>
        <v>77.400000000000006</v>
      </c>
      <c r="L710" s="58">
        <f t="shared" si="133"/>
        <v>696.6</v>
      </c>
      <c r="M710" s="68">
        <v>0</v>
      </c>
      <c r="N710" s="68">
        <v>0</v>
      </c>
      <c r="O710" s="68">
        <v>0</v>
      </c>
      <c r="P710" s="68">
        <v>0</v>
      </c>
      <c r="Q710" s="68">
        <v>0</v>
      </c>
      <c r="R710" s="68">
        <v>0</v>
      </c>
      <c r="S710" s="68">
        <v>0</v>
      </c>
      <c r="T710" s="68">
        <v>0</v>
      </c>
      <c r="U710" s="68">
        <v>0</v>
      </c>
      <c r="V710" s="68">
        <v>0</v>
      </c>
      <c r="W710" s="68">
        <v>0</v>
      </c>
      <c r="X710" s="68">
        <v>0</v>
      </c>
      <c r="Y710" s="68">
        <v>0</v>
      </c>
      <c r="Z710" s="68">
        <v>0</v>
      </c>
      <c r="AA710" s="58">
        <v>0</v>
      </c>
      <c r="AB710" s="68">
        <v>0</v>
      </c>
      <c r="AC710" s="68">
        <v>46.44</v>
      </c>
      <c r="AD710" s="68">
        <v>139.32</v>
      </c>
      <c r="AE710" s="68">
        <v>139.32</v>
      </c>
      <c r="AF710" s="68">
        <v>0</v>
      </c>
      <c r="AG710" s="68">
        <v>139.32</v>
      </c>
      <c r="AH710" s="68">
        <v>0</v>
      </c>
      <c r="AI710" s="68">
        <v>139.32</v>
      </c>
      <c r="AJ710" s="68">
        <v>92.88</v>
      </c>
      <c r="AK710" s="68">
        <v>0</v>
      </c>
      <c r="AL710" s="68"/>
      <c r="AM710" s="68">
        <f t="shared" si="134"/>
        <v>696.6</v>
      </c>
      <c r="AN710" s="68">
        <f t="shared" si="135"/>
        <v>77.399999999999977</v>
      </c>
      <c r="AO710" s="57" t="s">
        <v>1324</v>
      </c>
      <c r="AP710" s="59" t="s">
        <v>1094</v>
      </c>
      <c r="AR710" s="61">
        <f t="shared" si="124"/>
        <v>0</v>
      </c>
    </row>
    <row r="711" spans="1:44" s="60" customFormat="1" ht="50.1" customHeight="1">
      <c r="A711" s="69" t="s">
        <v>984</v>
      </c>
      <c r="B711" s="70" t="s">
        <v>977</v>
      </c>
      <c r="C711" s="66" t="s">
        <v>109</v>
      </c>
      <c r="D711" s="70" t="s">
        <v>978</v>
      </c>
      <c r="E711" s="70" t="s">
        <v>979</v>
      </c>
      <c r="F711" s="70" t="s">
        <v>979</v>
      </c>
      <c r="G711" s="66" t="s">
        <v>1103</v>
      </c>
      <c r="H711" s="66" t="s">
        <v>25</v>
      </c>
      <c r="I711" s="67">
        <v>41456</v>
      </c>
      <c r="J711" s="98">
        <v>774</v>
      </c>
      <c r="K711" s="98">
        <f t="shared" si="132"/>
        <v>77.400000000000006</v>
      </c>
      <c r="L711" s="58">
        <f t="shared" si="133"/>
        <v>696.6</v>
      </c>
      <c r="M711" s="68">
        <v>0</v>
      </c>
      <c r="N711" s="68">
        <v>0</v>
      </c>
      <c r="O711" s="68">
        <v>0</v>
      </c>
      <c r="P711" s="68">
        <v>0</v>
      </c>
      <c r="Q711" s="68">
        <v>0</v>
      </c>
      <c r="R711" s="68">
        <v>0</v>
      </c>
      <c r="S711" s="68">
        <v>0</v>
      </c>
      <c r="T711" s="68">
        <v>0</v>
      </c>
      <c r="U711" s="68">
        <v>0</v>
      </c>
      <c r="V711" s="68">
        <v>0</v>
      </c>
      <c r="W711" s="68">
        <v>0</v>
      </c>
      <c r="X711" s="68">
        <v>0</v>
      </c>
      <c r="Y711" s="68">
        <v>0</v>
      </c>
      <c r="Z711" s="68">
        <v>0</v>
      </c>
      <c r="AA711" s="58">
        <v>0</v>
      </c>
      <c r="AB711" s="68">
        <v>0</v>
      </c>
      <c r="AC711" s="68">
        <v>46.44</v>
      </c>
      <c r="AD711" s="68">
        <v>139.32</v>
      </c>
      <c r="AE711" s="68">
        <v>139.32</v>
      </c>
      <c r="AF711" s="68">
        <v>0</v>
      </c>
      <c r="AG711" s="68">
        <v>139.32</v>
      </c>
      <c r="AH711" s="68">
        <v>0</v>
      </c>
      <c r="AI711" s="68">
        <v>139.32</v>
      </c>
      <c r="AJ711" s="68">
        <v>92.88</v>
      </c>
      <c r="AK711" s="68">
        <v>0</v>
      </c>
      <c r="AL711" s="68"/>
      <c r="AM711" s="68">
        <f t="shared" si="134"/>
        <v>696.6</v>
      </c>
      <c r="AN711" s="68">
        <f t="shared" si="135"/>
        <v>77.399999999999977</v>
      </c>
      <c r="AO711" s="57" t="s">
        <v>1324</v>
      </c>
      <c r="AP711" s="59" t="s">
        <v>1094</v>
      </c>
      <c r="AR711" s="61">
        <f t="shared" si="124"/>
        <v>0</v>
      </c>
    </row>
    <row r="712" spans="1:44" s="60" customFormat="1" ht="50.1" customHeight="1">
      <c r="A712" s="69" t="s">
        <v>985</v>
      </c>
      <c r="B712" s="70" t="s">
        <v>977</v>
      </c>
      <c r="C712" s="66" t="s">
        <v>109</v>
      </c>
      <c r="D712" s="70" t="s">
        <v>978</v>
      </c>
      <c r="E712" s="70" t="s">
        <v>979</v>
      </c>
      <c r="F712" s="70" t="s">
        <v>979</v>
      </c>
      <c r="G712" s="66" t="s">
        <v>1103</v>
      </c>
      <c r="H712" s="66" t="s">
        <v>25</v>
      </c>
      <c r="I712" s="67">
        <v>41456</v>
      </c>
      <c r="J712" s="98">
        <v>774</v>
      </c>
      <c r="K712" s="98">
        <f t="shared" si="132"/>
        <v>77.400000000000006</v>
      </c>
      <c r="L712" s="58">
        <f t="shared" si="133"/>
        <v>696.6</v>
      </c>
      <c r="M712" s="68">
        <v>0</v>
      </c>
      <c r="N712" s="68">
        <v>0</v>
      </c>
      <c r="O712" s="68">
        <v>0</v>
      </c>
      <c r="P712" s="68">
        <v>0</v>
      </c>
      <c r="Q712" s="68">
        <v>0</v>
      </c>
      <c r="R712" s="68">
        <v>0</v>
      </c>
      <c r="S712" s="68">
        <v>0</v>
      </c>
      <c r="T712" s="68">
        <v>0</v>
      </c>
      <c r="U712" s="68">
        <v>0</v>
      </c>
      <c r="V712" s="68">
        <v>0</v>
      </c>
      <c r="W712" s="68">
        <v>0</v>
      </c>
      <c r="X712" s="68">
        <v>0</v>
      </c>
      <c r="Y712" s="68">
        <v>0</v>
      </c>
      <c r="Z712" s="68">
        <v>0</v>
      </c>
      <c r="AA712" s="58">
        <v>0</v>
      </c>
      <c r="AB712" s="68">
        <v>0</v>
      </c>
      <c r="AC712" s="68">
        <v>46.44</v>
      </c>
      <c r="AD712" s="68">
        <v>139.32</v>
      </c>
      <c r="AE712" s="68">
        <v>139.32</v>
      </c>
      <c r="AF712" s="68">
        <v>0</v>
      </c>
      <c r="AG712" s="68">
        <v>139.32</v>
      </c>
      <c r="AH712" s="68">
        <v>0</v>
      </c>
      <c r="AI712" s="68">
        <v>139.32</v>
      </c>
      <c r="AJ712" s="68">
        <v>92.88</v>
      </c>
      <c r="AK712" s="68">
        <v>0</v>
      </c>
      <c r="AL712" s="68"/>
      <c r="AM712" s="68">
        <f t="shared" si="134"/>
        <v>696.6</v>
      </c>
      <c r="AN712" s="68">
        <f t="shared" si="135"/>
        <v>77.399999999999977</v>
      </c>
      <c r="AO712" s="57" t="s">
        <v>1324</v>
      </c>
      <c r="AP712" s="59" t="s">
        <v>1094</v>
      </c>
      <c r="AR712" s="61">
        <f t="shared" si="124"/>
        <v>0</v>
      </c>
    </row>
    <row r="713" spans="1:44" s="60" customFormat="1" ht="50.1" customHeight="1">
      <c r="A713" s="69" t="s">
        <v>986</v>
      </c>
      <c r="B713" s="70" t="s">
        <v>977</v>
      </c>
      <c r="C713" s="66" t="s">
        <v>109</v>
      </c>
      <c r="D713" s="70" t="s">
        <v>978</v>
      </c>
      <c r="E713" s="70" t="s">
        <v>979</v>
      </c>
      <c r="F713" s="70" t="s">
        <v>979</v>
      </c>
      <c r="G713" s="66" t="s">
        <v>1103</v>
      </c>
      <c r="H713" s="66" t="s">
        <v>25</v>
      </c>
      <c r="I713" s="67">
        <v>41456</v>
      </c>
      <c r="J713" s="98">
        <v>774</v>
      </c>
      <c r="K713" s="98">
        <f t="shared" si="132"/>
        <v>77.400000000000006</v>
      </c>
      <c r="L713" s="58">
        <f t="shared" si="133"/>
        <v>696.6</v>
      </c>
      <c r="M713" s="68">
        <v>0</v>
      </c>
      <c r="N713" s="68">
        <v>0</v>
      </c>
      <c r="O713" s="68">
        <v>0</v>
      </c>
      <c r="P713" s="68">
        <v>0</v>
      </c>
      <c r="Q713" s="68">
        <v>0</v>
      </c>
      <c r="R713" s="68">
        <v>0</v>
      </c>
      <c r="S713" s="68">
        <v>0</v>
      </c>
      <c r="T713" s="68">
        <v>0</v>
      </c>
      <c r="U713" s="68">
        <v>0</v>
      </c>
      <c r="V713" s="68">
        <v>0</v>
      </c>
      <c r="W713" s="68">
        <v>0</v>
      </c>
      <c r="X713" s="68">
        <v>0</v>
      </c>
      <c r="Y713" s="68">
        <v>0</v>
      </c>
      <c r="Z713" s="68">
        <v>0</v>
      </c>
      <c r="AA713" s="58">
        <v>0</v>
      </c>
      <c r="AB713" s="68">
        <v>0</v>
      </c>
      <c r="AC713" s="68">
        <v>46.44</v>
      </c>
      <c r="AD713" s="68">
        <v>139.32</v>
      </c>
      <c r="AE713" s="68">
        <v>139.32</v>
      </c>
      <c r="AF713" s="68">
        <v>0</v>
      </c>
      <c r="AG713" s="68">
        <v>139.32</v>
      </c>
      <c r="AH713" s="68">
        <v>0</v>
      </c>
      <c r="AI713" s="68">
        <v>139.32</v>
      </c>
      <c r="AJ713" s="68">
        <v>92.88</v>
      </c>
      <c r="AK713" s="68">
        <v>0</v>
      </c>
      <c r="AL713" s="68"/>
      <c r="AM713" s="68">
        <f t="shared" si="134"/>
        <v>696.6</v>
      </c>
      <c r="AN713" s="68">
        <f t="shared" si="135"/>
        <v>77.399999999999977</v>
      </c>
      <c r="AO713" s="57" t="s">
        <v>1324</v>
      </c>
      <c r="AP713" s="59" t="s">
        <v>1094</v>
      </c>
      <c r="AR713" s="61">
        <f t="shared" si="124"/>
        <v>0</v>
      </c>
    </row>
    <row r="714" spans="1:44" s="60" customFormat="1" ht="50.1" customHeight="1">
      <c r="A714" s="69" t="s">
        <v>987</v>
      </c>
      <c r="B714" s="70" t="s">
        <v>977</v>
      </c>
      <c r="C714" s="66" t="s">
        <v>109</v>
      </c>
      <c r="D714" s="70" t="s">
        <v>978</v>
      </c>
      <c r="E714" s="70" t="s">
        <v>979</v>
      </c>
      <c r="F714" s="70" t="s">
        <v>979</v>
      </c>
      <c r="G714" s="66" t="s">
        <v>1103</v>
      </c>
      <c r="H714" s="66" t="s">
        <v>25</v>
      </c>
      <c r="I714" s="67">
        <v>41456</v>
      </c>
      <c r="J714" s="98">
        <v>774</v>
      </c>
      <c r="K714" s="98">
        <f t="shared" si="132"/>
        <v>77.400000000000006</v>
      </c>
      <c r="L714" s="58">
        <f t="shared" si="133"/>
        <v>696.6</v>
      </c>
      <c r="M714" s="68">
        <v>0</v>
      </c>
      <c r="N714" s="68">
        <v>0</v>
      </c>
      <c r="O714" s="68">
        <v>0</v>
      </c>
      <c r="P714" s="68">
        <v>0</v>
      </c>
      <c r="Q714" s="68">
        <v>0</v>
      </c>
      <c r="R714" s="68">
        <v>0</v>
      </c>
      <c r="S714" s="68">
        <v>0</v>
      </c>
      <c r="T714" s="68">
        <v>0</v>
      </c>
      <c r="U714" s="68">
        <v>0</v>
      </c>
      <c r="V714" s="68">
        <v>0</v>
      </c>
      <c r="W714" s="68">
        <v>0</v>
      </c>
      <c r="X714" s="68">
        <v>0</v>
      </c>
      <c r="Y714" s="68">
        <v>0</v>
      </c>
      <c r="Z714" s="68">
        <v>0</v>
      </c>
      <c r="AA714" s="58">
        <v>0</v>
      </c>
      <c r="AB714" s="68">
        <v>0</v>
      </c>
      <c r="AC714" s="68">
        <v>46.44</v>
      </c>
      <c r="AD714" s="68">
        <v>139.32</v>
      </c>
      <c r="AE714" s="68">
        <v>139.32</v>
      </c>
      <c r="AF714" s="68">
        <v>0</v>
      </c>
      <c r="AG714" s="68">
        <v>139.32</v>
      </c>
      <c r="AH714" s="68">
        <v>0</v>
      </c>
      <c r="AI714" s="68">
        <v>139.32</v>
      </c>
      <c r="AJ714" s="68">
        <v>92.88</v>
      </c>
      <c r="AK714" s="68">
        <v>0</v>
      </c>
      <c r="AL714" s="68"/>
      <c r="AM714" s="68">
        <f t="shared" si="134"/>
        <v>696.6</v>
      </c>
      <c r="AN714" s="68">
        <f t="shared" si="135"/>
        <v>77.399999999999977</v>
      </c>
      <c r="AO714" s="57" t="s">
        <v>1324</v>
      </c>
      <c r="AP714" s="59" t="s">
        <v>1094</v>
      </c>
      <c r="AR714" s="61">
        <f t="shared" si="124"/>
        <v>0</v>
      </c>
    </row>
    <row r="715" spans="1:44" s="60" customFormat="1" ht="50.1" customHeight="1">
      <c r="A715" s="69" t="s">
        <v>988</v>
      </c>
      <c r="B715" s="70" t="s">
        <v>977</v>
      </c>
      <c r="C715" s="66" t="s">
        <v>109</v>
      </c>
      <c r="D715" s="70" t="s">
        <v>978</v>
      </c>
      <c r="E715" s="70" t="s">
        <v>979</v>
      </c>
      <c r="F715" s="70" t="s">
        <v>979</v>
      </c>
      <c r="G715" s="66" t="s">
        <v>1103</v>
      </c>
      <c r="H715" s="66" t="s">
        <v>25</v>
      </c>
      <c r="I715" s="67">
        <v>41456</v>
      </c>
      <c r="J715" s="98">
        <v>774</v>
      </c>
      <c r="K715" s="98">
        <f t="shared" si="132"/>
        <v>77.400000000000006</v>
      </c>
      <c r="L715" s="58">
        <f t="shared" si="133"/>
        <v>696.6</v>
      </c>
      <c r="M715" s="68">
        <v>0</v>
      </c>
      <c r="N715" s="68">
        <v>0</v>
      </c>
      <c r="O715" s="68">
        <v>0</v>
      </c>
      <c r="P715" s="68">
        <v>0</v>
      </c>
      <c r="Q715" s="68">
        <v>0</v>
      </c>
      <c r="R715" s="68">
        <v>0</v>
      </c>
      <c r="S715" s="68">
        <v>0</v>
      </c>
      <c r="T715" s="68">
        <v>0</v>
      </c>
      <c r="U715" s="68">
        <v>0</v>
      </c>
      <c r="V715" s="68">
        <v>0</v>
      </c>
      <c r="W715" s="68">
        <v>0</v>
      </c>
      <c r="X715" s="68">
        <v>0</v>
      </c>
      <c r="Y715" s="68">
        <v>0</v>
      </c>
      <c r="Z715" s="68">
        <v>0</v>
      </c>
      <c r="AA715" s="58">
        <v>0</v>
      </c>
      <c r="AB715" s="68">
        <v>0</v>
      </c>
      <c r="AC715" s="68">
        <v>46.44</v>
      </c>
      <c r="AD715" s="68">
        <v>139.32</v>
      </c>
      <c r="AE715" s="68">
        <v>139.32</v>
      </c>
      <c r="AF715" s="68">
        <v>0</v>
      </c>
      <c r="AG715" s="68">
        <v>139.32</v>
      </c>
      <c r="AH715" s="68">
        <v>0</v>
      </c>
      <c r="AI715" s="68">
        <v>139.32</v>
      </c>
      <c r="AJ715" s="68">
        <v>92.88</v>
      </c>
      <c r="AK715" s="68">
        <v>0</v>
      </c>
      <c r="AL715" s="68"/>
      <c r="AM715" s="68">
        <f t="shared" si="134"/>
        <v>696.6</v>
      </c>
      <c r="AN715" s="68">
        <f t="shared" si="135"/>
        <v>77.399999999999977</v>
      </c>
      <c r="AO715" s="57" t="s">
        <v>1324</v>
      </c>
      <c r="AP715" s="59" t="s">
        <v>1094</v>
      </c>
      <c r="AR715" s="61">
        <f t="shared" si="124"/>
        <v>0</v>
      </c>
    </row>
    <row r="716" spans="1:44" s="60" customFormat="1" ht="50.1" customHeight="1">
      <c r="A716" s="69" t="s">
        <v>989</v>
      </c>
      <c r="B716" s="70" t="s">
        <v>977</v>
      </c>
      <c r="C716" s="66" t="s">
        <v>109</v>
      </c>
      <c r="D716" s="70" t="s">
        <v>978</v>
      </c>
      <c r="E716" s="70" t="s">
        <v>979</v>
      </c>
      <c r="F716" s="70" t="s">
        <v>979</v>
      </c>
      <c r="G716" s="66" t="s">
        <v>1103</v>
      </c>
      <c r="H716" s="66" t="s">
        <v>25</v>
      </c>
      <c r="I716" s="67">
        <v>41456</v>
      </c>
      <c r="J716" s="98">
        <v>774</v>
      </c>
      <c r="K716" s="98">
        <f t="shared" si="132"/>
        <v>77.400000000000006</v>
      </c>
      <c r="L716" s="58">
        <f t="shared" si="133"/>
        <v>696.6</v>
      </c>
      <c r="M716" s="68">
        <v>0</v>
      </c>
      <c r="N716" s="68">
        <v>0</v>
      </c>
      <c r="O716" s="68">
        <v>0</v>
      </c>
      <c r="P716" s="68">
        <v>0</v>
      </c>
      <c r="Q716" s="68">
        <v>0</v>
      </c>
      <c r="R716" s="68">
        <v>0</v>
      </c>
      <c r="S716" s="68">
        <v>0</v>
      </c>
      <c r="T716" s="68">
        <v>0</v>
      </c>
      <c r="U716" s="68">
        <v>0</v>
      </c>
      <c r="V716" s="68">
        <v>0</v>
      </c>
      <c r="W716" s="68">
        <v>0</v>
      </c>
      <c r="X716" s="68">
        <v>0</v>
      </c>
      <c r="Y716" s="68">
        <v>0</v>
      </c>
      <c r="Z716" s="68">
        <v>0</v>
      </c>
      <c r="AA716" s="58">
        <v>0</v>
      </c>
      <c r="AB716" s="68">
        <v>0</v>
      </c>
      <c r="AC716" s="68">
        <v>46.44</v>
      </c>
      <c r="AD716" s="68">
        <v>139.32</v>
      </c>
      <c r="AE716" s="68">
        <v>139.32</v>
      </c>
      <c r="AF716" s="68">
        <v>0</v>
      </c>
      <c r="AG716" s="68">
        <v>139.32</v>
      </c>
      <c r="AH716" s="68">
        <v>0</v>
      </c>
      <c r="AI716" s="68">
        <v>139.32</v>
      </c>
      <c r="AJ716" s="68">
        <v>92.88</v>
      </c>
      <c r="AK716" s="68">
        <v>0</v>
      </c>
      <c r="AL716" s="68"/>
      <c r="AM716" s="68">
        <f t="shared" si="134"/>
        <v>696.6</v>
      </c>
      <c r="AN716" s="68">
        <f t="shared" si="135"/>
        <v>77.399999999999977</v>
      </c>
      <c r="AO716" s="57" t="s">
        <v>1324</v>
      </c>
      <c r="AP716" s="59" t="s">
        <v>1094</v>
      </c>
      <c r="AR716" s="61">
        <f t="shared" si="124"/>
        <v>0</v>
      </c>
    </row>
    <row r="717" spans="1:44" s="60" customFormat="1" ht="50.1" customHeight="1">
      <c r="A717" s="69" t="s">
        <v>990</v>
      </c>
      <c r="B717" s="70" t="s">
        <v>977</v>
      </c>
      <c r="C717" s="66" t="s">
        <v>109</v>
      </c>
      <c r="D717" s="70" t="s">
        <v>978</v>
      </c>
      <c r="E717" s="70" t="s">
        <v>979</v>
      </c>
      <c r="F717" s="70" t="s">
        <v>979</v>
      </c>
      <c r="G717" s="66" t="s">
        <v>1103</v>
      </c>
      <c r="H717" s="66" t="s">
        <v>25</v>
      </c>
      <c r="I717" s="67">
        <v>41456</v>
      </c>
      <c r="J717" s="98">
        <v>774</v>
      </c>
      <c r="K717" s="98">
        <f t="shared" si="132"/>
        <v>77.400000000000006</v>
      </c>
      <c r="L717" s="58">
        <f t="shared" si="133"/>
        <v>696.6</v>
      </c>
      <c r="M717" s="68">
        <v>0</v>
      </c>
      <c r="N717" s="68">
        <v>0</v>
      </c>
      <c r="O717" s="68">
        <v>0</v>
      </c>
      <c r="P717" s="68">
        <v>0</v>
      </c>
      <c r="Q717" s="68">
        <v>0</v>
      </c>
      <c r="R717" s="68">
        <v>0</v>
      </c>
      <c r="S717" s="68">
        <v>0</v>
      </c>
      <c r="T717" s="68">
        <v>0</v>
      </c>
      <c r="U717" s="68">
        <v>0</v>
      </c>
      <c r="V717" s="68">
        <v>0</v>
      </c>
      <c r="W717" s="68">
        <v>0</v>
      </c>
      <c r="X717" s="68">
        <v>0</v>
      </c>
      <c r="Y717" s="68">
        <v>0</v>
      </c>
      <c r="Z717" s="68">
        <v>0</v>
      </c>
      <c r="AA717" s="58">
        <v>0</v>
      </c>
      <c r="AB717" s="68">
        <v>0</v>
      </c>
      <c r="AC717" s="68">
        <v>46.44</v>
      </c>
      <c r="AD717" s="68">
        <v>139.32</v>
      </c>
      <c r="AE717" s="68">
        <v>139.32</v>
      </c>
      <c r="AF717" s="68">
        <v>0</v>
      </c>
      <c r="AG717" s="68">
        <v>139.32</v>
      </c>
      <c r="AH717" s="68">
        <v>0</v>
      </c>
      <c r="AI717" s="68">
        <v>139.32</v>
      </c>
      <c r="AJ717" s="68">
        <v>92.88</v>
      </c>
      <c r="AK717" s="68">
        <v>0</v>
      </c>
      <c r="AL717" s="68"/>
      <c r="AM717" s="68">
        <f t="shared" si="134"/>
        <v>696.6</v>
      </c>
      <c r="AN717" s="68">
        <f t="shared" si="135"/>
        <v>77.399999999999977</v>
      </c>
      <c r="AO717" s="57" t="s">
        <v>1324</v>
      </c>
      <c r="AP717" s="59" t="s">
        <v>1094</v>
      </c>
      <c r="AR717" s="61">
        <f t="shared" si="124"/>
        <v>0</v>
      </c>
    </row>
    <row r="718" spans="1:44" s="60" customFormat="1" ht="50.1" customHeight="1">
      <c r="A718" s="69" t="s">
        <v>991</v>
      </c>
      <c r="B718" s="70" t="s">
        <v>977</v>
      </c>
      <c r="C718" s="66" t="s">
        <v>109</v>
      </c>
      <c r="D718" s="70" t="s">
        <v>978</v>
      </c>
      <c r="E718" s="70" t="s">
        <v>979</v>
      </c>
      <c r="F718" s="70" t="s">
        <v>979</v>
      </c>
      <c r="G718" s="66" t="s">
        <v>1103</v>
      </c>
      <c r="H718" s="66" t="s">
        <v>25</v>
      </c>
      <c r="I718" s="67">
        <v>41456</v>
      </c>
      <c r="J718" s="98">
        <v>774</v>
      </c>
      <c r="K718" s="98">
        <f t="shared" si="132"/>
        <v>77.400000000000006</v>
      </c>
      <c r="L718" s="58">
        <f t="shared" si="133"/>
        <v>696.6</v>
      </c>
      <c r="M718" s="68">
        <v>0</v>
      </c>
      <c r="N718" s="68">
        <v>0</v>
      </c>
      <c r="O718" s="68">
        <v>0</v>
      </c>
      <c r="P718" s="68">
        <v>0</v>
      </c>
      <c r="Q718" s="68">
        <v>0</v>
      </c>
      <c r="R718" s="68">
        <v>0</v>
      </c>
      <c r="S718" s="68">
        <v>0</v>
      </c>
      <c r="T718" s="68">
        <v>0</v>
      </c>
      <c r="U718" s="68">
        <v>0</v>
      </c>
      <c r="V718" s="68">
        <v>0</v>
      </c>
      <c r="W718" s="68">
        <v>0</v>
      </c>
      <c r="X718" s="68">
        <v>0</v>
      </c>
      <c r="Y718" s="68">
        <v>0</v>
      </c>
      <c r="Z718" s="68">
        <v>0</v>
      </c>
      <c r="AA718" s="58">
        <v>0</v>
      </c>
      <c r="AB718" s="68">
        <v>0</v>
      </c>
      <c r="AC718" s="68">
        <v>46.44</v>
      </c>
      <c r="AD718" s="68">
        <v>139.32</v>
      </c>
      <c r="AE718" s="68">
        <v>139.32</v>
      </c>
      <c r="AF718" s="68">
        <v>0</v>
      </c>
      <c r="AG718" s="68">
        <v>139.32</v>
      </c>
      <c r="AH718" s="68">
        <v>0</v>
      </c>
      <c r="AI718" s="68">
        <v>139.32</v>
      </c>
      <c r="AJ718" s="68">
        <v>92.88</v>
      </c>
      <c r="AK718" s="68">
        <v>0</v>
      </c>
      <c r="AL718" s="68"/>
      <c r="AM718" s="68">
        <f t="shared" si="134"/>
        <v>696.6</v>
      </c>
      <c r="AN718" s="68">
        <f t="shared" si="135"/>
        <v>77.399999999999977</v>
      </c>
      <c r="AO718" s="57" t="s">
        <v>1324</v>
      </c>
      <c r="AP718" s="59" t="s">
        <v>1094</v>
      </c>
      <c r="AR718" s="61">
        <f t="shared" si="124"/>
        <v>0</v>
      </c>
    </row>
    <row r="719" spans="1:44" s="60" customFormat="1" ht="50.1" customHeight="1">
      <c r="A719" s="69" t="s">
        <v>992</v>
      </c>
      <c r="B719" s="70" t="s">
        <v>977</v>
      </c>
      <c r="C719" s="66" t="s">
        <v>109</v>
      </c>
      <c r="D719" s="70" t="s">
        <v>978</v>
      </c>
      <c r="E719" s="70" t="s">
        <v>979</v>
      </c>
      <c r="F719" s="70" t="s">
        <v>979</v>
      </c>
      <c r="G719" s="66" t="s">
        <v>1103</v>
      </c>
      <c r="H719" s="66" t="s">
        <v>25</v>
      </c>
      <c r="I719" s="67">
        <v>41456</v>
      </c>
      <c r="J719" s="98">
        <v>774</v>
      </c>
      <c r="K719" s="98">
        <f t="shared" si="132"/>
        <v>77.400000000000006</v>
      </c>
      <c r="L719" s="58">
        <f t="shared" si="133"/>
        <v>696.6</v>
      </c>
      <c r="M719" s="68">
        <v>0</v>
      </c>
      <c r="N719" s="68">
        <v>0</v>
      </c>
      <c r="O719" s="68">
        <v>0</v>
      </c>
      <c r="P719" s="68">
        <v>0</v>
      </c>
      <c r="Q719" s="68">
        <v>0</v>
      </c>
      <c r="R719" s="68">
        <v>0</v>
      </c>
      <c r="S719" s="68">
        <v>0</v>
      </c>
      <c r="T719" s="68">
        <v>0</v>
      </c>
      <c r="U719" s="68">
        <v>0</v>
      </c>
      <c r="V719" s="68">
        <v>0</v>
      </c>
      <c r="W719" s="68">
        <v>0</v>
      </c>
      <c r="X719" s="68">
        <v>0</v>
      </c>
      <c r="Y719" s="68">
        <v>0</v>
      </c>
      <c r="Z719" s="68">
        <v>0</v>
      </c>
      <c r="AA719" s="58">
        <v>0</v>
      </c>
      <c r="AB719" s="68">
        <v>0</v>
      </c>
      <c r="AC719" s="68">
        <v>46.44</v>
      </c>
      <c r="AD719" s="68">
        <v>139.32</v>
      </c>
      <c r="AE719" s="68">
        <v>139.32</v>
      </c>
      <c r="AF719" s="68">
        <v>0</v>
      </c>
      <c r="AG719" s="68">
        <v>139.32</v>
      </c>
      <c r="AH719" s="68">
        <v>0</v>
      </c>
      <c r="AI719" s="68">
        <v>139.32</v>
      </c>
      <c r="AJ719" s="68">
        <v>92.88</v>
      </c>
      <c r="AK719" s="68">
        <v>0</v>
      </c>
      <c r="AL719" s="68"/>
      <c r="AM719" s="68">
        <f t="shared" si="134"/>
        <v>696.6</v>
      </c>
      <c r="AN719" s="68">
        <f t="shared" si="135"/>
        <v>77.399999999999977</v>
      </c>
      <c r="AO719" s="57" t="s">
        <v>1324</v>
      </c>
      <c r="AP719" s="59" t="s">
        <v>1094</v>
      </c>
      <c r="AR719" s="61">
        <f t="shared" si="124"/>
        <v>0</v>
      </c>
    </row>
    <row r="720" spans="1:44" s="60" customFormat="1" ht="50.1" customHeight="1">
      <c r="A720" s="69" t="s">
        <v>993</v>
      </c>
      <c r="B720" s="70" t="s">
        <v>977</v>
      </c>
      <c r="C720" s="66" t="s">
        <v>109</v>
      </c>
      <c r="D720" s="70" t="s">
        <v>978</v>
      </c>
      <c r="E720" s="70" t="s">
        <v>979</v>
      </c>
      <c r="F720" s="70" t="s">
        <v>979</v>
      </c>
      <c r="G720" s="66" t="s">
        <v>1103</v>
      </c>
      <c r="H720" s="66" t="s">
        <v>25</v>
      </c>
      <c r="I720" s="67">
        <v>41456</v>
      </c>
      <c r="J720" s="98">
        <v>774</v>
      </c>
      <c r="K720" s="98">
        <f t="shared" si="132"/>
        <v>77.400000000000006</v>
      </c>
      <c r="L720" s="58">
        <f t="shared" si="133"/>
        <v>696.6</v>
      </c>
      <c r="M720" s="68">
        <v>0</v>
      </c>
      <c r="N720" s="68">
        <v>0</v>
      </c>
      <c r="O720" s="68">
        <v>0</v>
      </c>
      <c r="P720" s="68">
        <v>0</v>
      </c>
      <c r="Q720" s="68">
        <v>0</v>
      </c>
      <c r="R720" s="68">
        <v>0</v>
      </c>
      <c r="S720" s="68">
        <v>0</v>
      </c>
      <c r="T720" s="68">
        <v>0</v>
      </c>
      <c r="U720" s="68">
        <v>0</v>
      </c>
      <c r="V720" s="68">
        <v>0</v>
      </c>
      <c r="W720" s="68">
        <v>0</v>
      </c>
      <c r="X720" s="68">
        <v>0</v>
      </c>
      <c r="Y720" s="68">
        <v>0</v>
      </c>
      <c r="Z720" s="68">
        <v>0</v>
      </c>
      <c r="AA720" s="58">
        <v>0</v>
      </c>
      <c r="AB720" s="68">
        <v>0</v>
      </c>
      <c r="AC720" s="68">
        <v>46.44</v>
      </c>
      <c r="AD720" s="68">
        <v>139.32</v>
      </c>
      <c r="AE720" s="68">
        <v>139.32</v>
      </c>
      <c r="AF720" s="68">
        <v>0</v>
      </c>
      <c r="AG720" s="68">
        <v>139.32</v>
      </c>
      <c r="AH720" s="68">
        <v>0</v>
      </c>
      <c r="AI720" s="68">
        <v>139.32</v>
      </c>
      <c r="AJ720" s="68">
        <v>92.88</v>
      </c>
      <c r="AK720" s="68">
        <v>0</v>
      </c>
      <c r="AL720" s="68"/>
      <c r="AM720" s="68">
        <f t="shared" si="134"/>
        <v>696.6</v>
      </c>
      <c r="AN720" s="68">
        <f t="shared" si="135"/>
        <v>77.399999999999977</v>
      </c>
      <c r="AO720" s="57" t="s">
        <v>1324</v>
      </c>
      <c r="AP720" s="59" t="s">
        <v>1094</v>
      </c>
      <c r="AR720" s="61">
        <f t="shared" si="124"/>
        <v>0</v>
      </c>
    </row>
    <row r="721" spans="1:44" s="60" customFormat="1" ht="50.1" customHeight="1">
      <c r="A721" s="69" t="s">
        <v>994</v>
      </c>
      <c r="B721" s="70" t="s">
        <v>977</v>
      </c>
      <c r="C721" s="66" t="s">
        <v>109</v>
      </c>
      <c r="D721" s="70" t="s">
        <v>978</v>
      </c>
      <c r="E721" s="70" t="s">
        <v>979</v>
      </c>
      <c r="F721" s="70" t="s">
        <v>979</v>
      </c>
      <c r="G721" s="66" t="s">
        <v>1103</v>
      </c>
      <c r="H721" s="66" t="s">
        <v>25</v>
      </c>
      <c r="I721" s="67">
        <v>41456</v>
      </c>
      <c r="J721" s="98">
        <v>932</v>
      </c>
      <c r="K721" s="98">
        <f t="shared" si="132"/>
        <v>93.2</v>
      </c>
      <c r="L721" s="58">
        <f t="shared" si="133"/>
        <v>838.8</v>
      </c>
      <c r="M721" s="68">
        <v>0</v>
      </c>
      <c r="N721" s="68">
        <v>0</v>
      </c>
      <c r="O721" s="68">
        <v>0</v>
      </c>
      <c r="P721" s="68">
        <v>0</v>
      </c>
      <c r="Q721" s="68">
        <v>0</v>
      </c>
      <c r="R721" s="68">
        <v>0</v>
      </c>
      <c r="S721" s="68">
        <v>0</v>
      </c>
      <c r="T721" s="68">
        <v>0</v>
      </c>
      <c r="U721" s="68">
        <v>0</v>
      </c>
      <c r="V721" s="68">
        <v>0</v>
      </c>
      <c r="W721" s="68">
        <v>0</v>
      </c>
      <c r="X721" s="68">
        <v>0</v>
      </c>
      <c r="Y721" s="68">
        <v>0</v>
      </c>
      <c r="Z721" s="68">
        <v>0</v>
      </c>
      <c r="AA721" s="58">
        <v>0</v>
      </c>
      <c r="AB721" s="68">
        <v>0</v>
      </c>
      <c r="AC721" s="68">
        <v>55.92</v>
      </c>
      <c r="AD721" s="68">
        <v>167.76</v>
      </c>
      <c r="AE721" s="68">
        <v>167.76</v>
      </c>
      <c r="AF721" s="68">
        <v>0</v>
      </c>
      <c r="AG721" s="68">
        <v>167.76</v>
      </c>
      <c r="AH721" s="68">
        <v>0</v>
      </c>
      <c r="AI721" s="68">
        <v>167.76</v>
      </c>
      <c r="AJ721" s="68">
        <v>111.84</v>
      </c>
      <c r="AK721" s="68">
        <v>0</v>
      </c>
      <c r="AL721" s="68"/>
      <c r="AM721" s="68">
        <f t="shared" si="134"/>
        <v>838.80000000000007</v>
      </c>
      <c r="AN721" s="68">
        <f t="shared" si="135"/>
        <v>93.199999999999932</v>
      </c>
      <c r="AO721" s="57" t="s">
        <v>1324</v>
      </c>
      <c r="AP721" s="59" t="s">
        <v>1094</v>
      </c>
      <c r="AR721" s="61">
        <f t="shared" si="124"/>
        <v>0</v>
      </c>
    </row>
    <row r="722" spans="1:44" s="60" customFormat="1" ht="50.1" customHeight="1">
      <c r="A722" s="65" t="s">
        <v>574</v>
      </c>
      <c r="B722" s="66" t="s">
        <v>575</v>
      </c>
      <c r="C722" s="57" t="s">
        <v>576</v>
      </c>
      <c r="D722" s="66" t="s">
        <v>496</v>
      </c>
      <c r="E722" s="66" t="s">
        <v>497</v>
      </c>
      <c r="F722" s="66" t="s">
        <v>392</v>
      </c>
      <c r="G722" s="66" t="s">
        <v>1103</v>
      </c>
      <c r="H722" s="66" t="s">
        <v>577</v>
      </c>
      <c r="I722" s="67">
        <v>40513</v>
      </c>
      <c r="J722" s="58">
        <v>125543.9</v>
      </c>
      <c r="K722" s="68">
        <f t="shared" si="132"/>
        <v>12554.39</v>
      </c>
      <c r="L722" s="68">
        <f t="shared" si="133"/>
        <v>112989.51</v>
      </c>
      <c r="M722" s="68">
        <v>0</v>
      </c>
      <c r="N722" s="68">
        <v>0</v>
      </c>
      <c r="O722" s="68">
        <v>0</v>
      </c>
      <c r="P722" s="68">
        <v>0</v>
      </c>
      <c r="Q722" s="68">
        <v>0</v>
      </c>
      <c r="R722" s="68">
        <v>0</v>
      </c>
      <c r="S722" s="68">
        <v>0</v>
      </c>
      <c r="T722" s="68">
        <v>0</v>
      </c>
      <c r="U722" s="68">
        <v>0</v>
      </c>
      <c r="V722" s="68">
        <v>0</v>
      </c>
      <c r="W722" s="68">
        <v>0</v>
      </c>
      <c r="X722" s="68">
        <v>0</v>
      </c>
      <c r="Y722" s="68">
        <v>0</v>
      </c>
      <c r="Z722" s="68">
        <v>22597.9</v>
      </c>
      <c r="AA722" s="68">
        <v>22597.9</v>
      </c>
      <c r="AB722" s="68">
        <v>0</v>
      </c>
      <c r="AC722" s="68">
        <v>22597.9</v>
      </c>
      <c r="AD722" s="68">
        <v>22597.9</v>
      </c>
      <c r="AE722" s="68">
        <v>22597.91</v>
      </c>
      <c r="AF722" s="68">
        <v>0</v>
      </c>
      <c r="AG722" s="68">
        <v>0</v>
      </c>
      <c r="AH722" s="68">
        <v>0</v>
      </c>
      <c r="AI722" s="68">
        <v>0</v>
      </c>
      <c r="AJ722" s="68">
        <v>0</v>
      </c>
      <c r="AK722" s="68">
        <v>0</v>
      </c>
      <c r="AL722" s="68"/>
      <c r="AM722" s="68">
        <f t="shared" si="134"/>
        <v>112989.51000000001</v>
      </c>
      <c r="AN722" s="68">
        <f t="shared" si="135"/>
        <v>12554.389999999985</v>
      </c>
      <c r="AO722" s="57" t="s">
        <v>1764</v>
      </c>
      <c r="AP722" s="59" t="s">
        <v>1827</v>
      </c>
      <c r="AR722" s="61">
        <f t="shared" si="124"/>
        <v>0</v>
      </c>
    </row>
    <row r="723" spans="1:44" s="60" customFormat="1" ht="50.1" customHeight="1">
      <c r="A723" s="65" t="s">
        <v>578</v>
      </c>
      <c r="B723" s="66" t="s">
        <v>575</v>
      </c>
      <c r="C723" s="57" t="s">
        <v>576</v>
      </c>
      <c r="D723" s="66" t="s">
        <v>496</v>
      </c>
      <c r="E723" s="66" t="s">
        <v>497</v>
      </c>
      <c r="F723" s="66" t="s">
        <v>392</v>
      </c>
      <c r="G723" s="66" t="s">
        <v>1103</v>
      </c>
      <c r="H723" s="66" t="s">
        <v>577</v>
      </c>
      <c r="I723" s="67">
        <v>40878</v>
      </c>
      <c r="J723" s="58">
        <v>129791.8</v>
      </c>
      <c r="K723" s="68">
        <f t="shared" si="132"/>
        <v>12979.18</v>
      </c>
      <c r="L723" s="68">
        <f t="shared" si="133"/>
        <v>116812.62</v>
      </c>
      <c r="M723" s="68">
        <v>0</v>
      </c>
      <c r="N723" s="68">
        <v>0</v>
      </c>
      <c r="O723" s="68">
        <v>0</v>
      </c>
      <c r="P723" s="68">
        <v>0</v>
      </c>
      <c r="Q723" s="68">
        <v>0</v>
      </c>
      <c r="R723" s="68">
        <v>0</v>
      </c>
      <c r="S723" s="68">
        <v>0</v>
      </c>
      <c r="T723" s="68">
        <v>0</v>
      </c>
      <c r="U723" s="68">
        <v>0</v>
      </c>
      <c r="V723" s="68">
        <v>0</v>
      </c>
      <c r="W723" s="68">
        <v>0</v>
      </c>
      <c r="X723" s="68">
        <v>0</v>
      </c>
      <c r="Y723" s="68">
        <v>0</v>
      </c>
      <c r="Z723" s="68">
        <v>0</v>
      </c>
      <c r="AA723" s="68">
        <v>22597.9</v>
      </c>
      <c r="AB723" s="68">
        <v>0</v>
      </c>
      <c r="AC723" s="68">
        <v>22597.9</v>
      </c>
      <c r="AD723" s="68">
        <v>22597.9</v>
      </c>
      <c r="AE723" s="68">
        <v>22597.9</v>
      </c>
      <c r="AF723" s="68">
        <v>3058.48</v>
      </c>
      <c r="AG723" s="68">
        <v>23362.54</v>
      </c>
      <c r="AH723" s="68">
        <v>0</v>
      </c>
      <c r="AI723" s="68">
        <v>0</v>
      </c>
      <c r="AJ723" s="68">
        <v>0</v>
      </c>
      <c r="AK723" s="68">
        <v>0</v>
      </c>
      <c r="AL723" s="68"/>
      <c r="AM723" s="68">
        <f t="shared" si="134"/>
        <v>116812.62</v>
      </c>
      <c r="AN723" s="68">
        <f t="shared" si="135"/>
        <v>12979.180000000008</v>
      </c>
      <c r="AO723" s="57" t="s">
        <v>1764</v>
      </c>
      <c r="AP723" s="59" t="s">
        <v>1827</v>
      </c>
      <c r="AR723" s="61">
        <f t="shared" ref="AR723:AR742" si="136">L723-AM723</f>
        <v>0</v>
      </c>
    </row>
    <row r="724" spans="1:44" s="60" customFormat="1" ht="50.1" customHeight="1">
      <c r="A724" s="96" t="s">
        <v>570</v>
      </c>
      <c r="B724" s="57" t="s">
        <v>571</v>
      </c>
      <c r="C724" s="57" t="s">
        <v>572</v>
      </c>
      <c r="D724" s="57" t="s">
        <v>573</v>
      </c>
      <c r="E724" s="57" t="s">
        <v>430</v>
      </c>
      <c r="F724" s="57" t="s">
        <v>406</v>
      </c>
      <c r="G724" s="66" t="s">
        <v>1103</v>
      </c>
      <c r="H724" s="57" t="s">
        <v>10</v>
      </c>
      <c r="I724" s="67">
        <v>35765</v>
      </c>
      <c r="J724" s="68">
        <v>765.11</v>
      </c>
      <c r="K724" s="68">
        <f t="shared" si="132"/>
        <v>76.51100000000001</v>
      </c>
      <c r="L724" s="68">
        <f t="shared" si="133"/>
        <v>688.59900000000005</v>
      </c>
      <c r="M724" s="68">
        <v>0</v>
      </c>
      <c r="N724" s="68">
        <v>167.95</v>
      </c>
      <c r="O724" s="68">
        <v>167.95</v>
      </c>
      <c r="P724" s="68">
        <v>167.95</v>
      </c>
      <c r="Q724" s="68">
        <v>167.95</v>
      </c>
      <c r="R724" s="68">
        <v>16.8</v>
      </c>
      <c r="S724" s="68">
        <v>0</v>
      </c>
      <c r="T724" s="68">
        <v>0</v>
      </c>
      <c r="U724" s="68">
        <v>0</v>
      </c>
      <c r="V724" s="68">
        <v>0</v>
      </c>
      <c r="W724" s="68">
        <v>0</v>
      </c>
      <c r="X724" s="68">
        <v>0</v>
      </c>
      <c r="Y724" s="68">
        <v>0</v>
      </c>
      <c r="Z724" s="68">
        <v>0</v>
      </c>
      <c r="AA724" s="68">
        <v>0</v>
      </c>
      <c r="AB724" s="68">
        <v>0</v>
      </c>
      <c r="AC724" s="68">
        <v>0</v>
      </c>
      <c r="AD724" s="68">
        <v>0</v>
      </c>
      <c r="AE724" s="68">
        <v>0</v>
      </c>
      <c r="AF724" s="68">
        <v>0</v>
      </c>
      <c r="AG724" s="68">
        <v>0</v>
      </c>
      <c r="AH724" s="68">
        <v>0</v>
      </c>
      <c r="AI724" s="68">
        <v>0</v>
      </c>
      <c r="AJ724" s="68">
        <v>0</v>
      </c>
      <c r="AK724" s="68">
        <v>0</v>
      </c>
      <c r="AL724" s="68"/>
      <c r="AM724" s="68">
        <f t="shared" si="134"/>
        <v>688.59999999999991</v>
      </c>
      <c r="AN724" s="68">
        <f t="shared" si="135"/>
        <v>76.510000000000105</v>
      </c>
      <c r="AO724" s="57" t="s">
        <v>1316</v>
      </c>
      <c r="AP724" s="59" t="s">
        <v>335</v>
      </c>
      <c r="AR724" s="61">
        <f t="shared" si="136"/>
        <v>-9.999999998626663E-4</v>
      </c>
    </row>
    <row r="725" spans="1:44" s="60" customFormat="1" ht="50.1" customHeight="1">
      <c r="A725" s="96" t="s">
        <v>593</v>
      </c>
      <c r="B725" s="57" t="s">
        <v>594</v>
      </c>
      <c r="C725" s="57" t="s">
        <v>595</v>
      </c>
      <c r="D725" s="57" t="s">
        <v>496</v>
      </c>
      <c r="E725" s="57" t="s">
        <v>430</v>
      </c>
      <c r="F725" s="57" t="s">
        <v>406</v>
      </c>
      <c r="G725" s="66" t="s">
        <v>1103</v>
      </c>
      <c r="H725" s="57" t="s">
        <v>30</v>
      </c>
      <c r="I725" s="67">
        <v>35765</v>
      </c>
      <c r="J725" s="68">
        <v>562.20000000000005</v>
      </c>
      <c r="K725" s="68">
        <f t="shared" si="132"/>
        <v>56.220000000000006</v>
      </c>
      <c r="L725" s="68">
        <f t="shared" si="133"/>
        <v>505.98</v>
      </c>
      <c r="M725" s="68">
        <v>0</v>
      </c>
      <c r="N725" s="68">
        <v>123.41</v>
      </c>
      <c r="O725" s="68">
        <v>123.41</v>
      </c>
      <c r="P725" s="68">
        <v>123.41</v>
      </c>
      <c r="Q725" s="68">
        <v>123.41</v>
      </c>
      <c r="R725" s="68">
        <v>0</v>
      </c>
      <c r="S725" s="68">
        <v>0</v>
      </c>
      <c r="T725" s="68">
        <v>12.33</v>
      </c>
      <c r="U725" s="68">
        <v>0</v>
      </c>
      <c r="V725" s="68">
        <v>0</v>
      </c>
      <c r="W725" s="68">
        <v>0</v>
      </c>
      <c r="X725" s="68">
        <v>0</v>
      </c>
      <c r="Y725" s="68">
        <v>0</v>
      </c>
      <c r="Z725" s="68">
        <v>0</v>
      </c>
      <c r="AA725" s="68">
        <v>0</v>
      </c>
      <c r="AB725" s="68">
        <v>0</v>
      </c>
      <c r="AC725" s="68">
        <v>0</v>
      </c>
      <c r="AD725" s="68">
        <v>0</v>
      </c>
      <c r="AE725" s="68">
        <v>0</v>
      </c>
      <c r="AF725" s="68">
        <v>0</v>
      </c>
      <c r="AG725" s="68">
        <v>0</v>
      </c>
      <c r="AH725" s="68">
        <v>0</v>
      </c>
      <c r="AI725" s="68">
        <v>0</v>
      </c>
      <c r="AJ725" s="68">
        <v>0</v>
      </c>
      <c r="AK725" s="68">
        <v>0</v>
      </c>
      <c r="AL725" s="68"/>
      <c r="AM725" s="68">
        <f t="shared" si="134"/>
        <v>505.96999999999997</v>
      </c>
      <c r="AN725" s="68">
        <f t="shared" si="135"/>
        <v>56.230000000000075</v>
      </c>
      <c r="AO725" s="57" t="s">
        <v>1316</v>
      </c>
      <c r="AP725" s="59" t="s">
        <v>596</v>
      </c>
      <c r="AR725" s="61">
        <f t="shared" si="136"/>
        <v>1.0000000000047748E-2</v>
      </c>
    </row>
    <row r="726" spans="1:44" s="60" customFormat="1" ht="50.1" customHeight="1">
      <c r="A726" s="96" t="s">
        <v>597</v>
      </c>
      <c r="B726" s="57" t="s">
        <v>598</v>
      </c>
      <c r="C726" s="57" t="s">
        <v>599</v>
      </c>
      <c r="D726" s="57" t="s">
        <v>600</v>
      </c>
      <c r="E726" s="57" t="s">
        <v>430</v>
      </c>
      <c r="F726" s="57" t="s">
        <v>601</v>
      </c>
      <c r="G726" s="66" t="s">
        <v>1103</v>
      </c>
      <c r="H726" s="57" t="s">
        <v>102</v>
      </c>
      <c r="I726" s="67">
        <v>39295</v>
      </c>
      <c r="J726" s="68">
        <v>1839.2</v>
      </c>
      <c r="K726" s="68">
        <f t="shared" si="132"/>
        <v>183.92000000000002</v>
      </c>
      <c r="L726" s="68">
        <f t="shared" si="133"/>
        <v>1655.28</v>
      </c>
      <c r="M726" s="68">
        <v>0</v>
      </c>
      <c r="N726" s="68">
        <v>0</v>
      </c>
      <c r="O726" s="68">
        <v>0</v>
      </c>
      <c r="P726" s="68">
        <v>0</v>
      </c>
      <c r="Q726" s="68">
        <v>0</v>
      </c>
      <c r="R726" s="68">
        <v>0</v>
      </c>
      <c r="S726" s="68">
        <v>0</v>
      </c>
      <c r="T726" s="68">
        <v>0</v>
      </c>
      <c r="U726" s="68">
        <v>0</v>
      </c>
      <c r="V726" s="68">
        <v>110.35</v>
      </c>
      <c r="W726" s="68">
        <v>331.06</v>
      </c>
      <c r="X726" s="68">
        <v>331.06</v>
      </c>
      <c r="Y726" s="68">
        <v>331.06</v>
      </c>
      <c r="Z726" s="68">
        <v>331.06</v>
      </c>
      <c r="AA726" s="68">
        <v>220.69</v>
      </c>
      <c r="AB726" s="68">
        <v>0</v>
      </c>
      <c r="AC726" s="68">
        <v>0</v>
      </c>
      <c r="AD726" s="68">
        <v>0</v>
      </c>
      <c r="AE726" s="68">
        <v>0</v>
      </c>
      <c r="AF726" s="68">
        <v>0</v>
      </c>
      <c r="AG726" s="68">
        <v>0</v>
      </c>
      <c r="AH726" s="68">
        <v>0</v>
      </c>
      <c r="AI726" s="68">
        <v>0</v>
      </c>
      <c r="AJ726" s="68">
        <v>0</v>
      </c>
      <c r="AK726" s="68">
        <v>0</v>
      </c>
      <c r="AL726" s="68"/>
      <c r="AM726" s="68">
        <f t="shared" si="134"/>
        <v>1655.28</v>
      </c>
      <c r="AN726" s="68">
        <f t="shared" si="135"/>
        <v>183.92000000000007</v>
      </c>
      <c r="AO726" s="57" t="s">
        <v>1316</v>
      </c>
      <c r="AP726" s="59" t="s">
        <v>335</v>
      </c>
      <c r="AR726" s="61">
        <f t="shared" si="136"/>
        <v>0</v>
      </c>
    </row>
    <row r="727" spans="1:44" s="60" customFormat="1" ht="50.1" customHeight="1">
      <c r="A727" s="96" t="s">
        <v>603</v>
      </c>
      <c r="B727" s="57" t="s">
        <v>604</v>
      </c>
      <c r="C727" s="57" t="s">
        <v>602</v>
      </c>
      <c r="D727" s="57" t="s">
        <v>605</v>
      </c>
      <c r="E727" s="57" t="s">
        <v>497</v>
      </c>
      <c r="F727" s="57" t="s">
        <v>392</v>
      </c>
      <c r="G727" s="66" t="s">
        <v>1103</v>
      </c>
      <c r="H727" s="57" t="s">
        <v>606</v>
      </c>
      <c r="I727" s="67">
        <v>40848</v>
      </c>
      <c r="J727" s="68">
        <v>869</v>
      </c>
      <c r="K727" s="68">
        <f t="shared" si="132"/>
        <v>86.9</v>
      </c>
      <c r="L727" s="68">
        <f t="shared" si="133"/>
        <v>782.1</v>
      </c>
      <c r="M727" s="68">
        <v>0</v>
      </c>
      <c r="N727" s="68">
        <v>0</v>
      </c>
      <c r="O727" s="68">
        <v>0</v>
      </c>
      <c r="P727" s="68">
        <v>0</v>
      </c>
      <c r="Q727" s="68">
        <v>0</v>
      </c>
      <c r="R727" s="68">
        <v>0</v>
      </c>
      <c r="S727" s="68">
        <v>0</v>
      </c>
      <c r="T727" s="68">
        <v>0</v>
      </c>
      <c r="U727" s="68">
        <v>0</v>
      </c>
      <c r="V727" s="68">
        <v>0</v>
      </c>
      <c r="W727" s="68">
        <v>0</v>
      </c>
      <c r="X727" s="68">
        <v>0</v>
      </c>
      <c r="Y727" s="68">
        <v>0</v>
      </c>
      <c r="Z727" s="68">
        <v>13.14</v>
      </c>
      <c r="AA727" s="68">
        <v>156.41999999999999</v>
      </c>
      <c r="AB727" s="68">
        <v>0</v>
      </c>
      <c r="AC727" s="68">
        <v>156.41999999999999</v>
      </c>
      <c r="AD727" s="68">
        <v>156.41999999999999</v>
      </c>
      <c r="AE727" s="68">
        <v>156.41999999999999</v>
      </c>
      <c r="AF727" s="68">
        <v>0</v>
      </c>
      <c r="AG727" s="68">
        <v>143.28</v>
      </c>
      <c r="AH727" s="68">
        <v>0</v>
      </c>
      <c r="AI727" s="68">
        <v>0</v>
      </c>
      <c r="AJ727" s="68">
        <v>0</v>
      </c>
      <c r="AK727" s="68">
        <v>0</v>
      </c>
      <c r="AL727" s="68"/>
      <c r="AM727" s="68">
        <f t="shared" si="134"/>
        <v>782.09999999999991</v>
      </c>
      <c r="AN727" s="68">
        <f t="shared" si="135"/>
        <v>86.900000000000091</v>
      </c>
      <c r="AO727" s="57" t="s">
        <v>1299</v>
      </c>
      <c r="AP727" s="59" t="s">
        <v>1361</v>
      </c>
      <c r="AR727" s="61">
        <f t="shared" si="136"/>
        <v>0</v>
      </c>
    </row>
    <row r="728" spans="1:44" s="60" customFormat="1" ht="50.1" customHeight="1">
      <c r="A728" s="96" t="s">
        <v>1855</v>
      </c>
      <c r="B728" s="57" t="s">
        <v>1856</v>
      </c>
      <c r="C728" s="57" t="s">
        <v>1857</v>
      </c>
      <c r="D728" s="57" t="s">
        <v>1858</v>
      </c>
      <c r="E728" s="57" t="s">
        <v>430</v>
      </c>
      <c r="F728" s="57" t="s">
        <v>1859</v>
      </c>
      <c r="G728" s="66" t="s">
        <v>1103</v>
      </c>
      <c r="H728" s="57" t="s">
        <v>10</v>
      </c>
      <c r="I728" s="67">
        <v>43045</v>
      </c>
      <c r="J728" s="68">
        <v>815</v>
      </c>
      <c r="K728" s="68">
        <f>+J728*0.1</f>
        <v>81.5</v>
      </c>
      <c r="L728" s="68">
        <f>+J728-K728</f>
        <v>733.5</v>
      </c>
      <c r="M728" s="68">
        <v>0</v>
      </c>
      <c r="N728" s="68">
        <v>0</v>
      </c>
      <c r="O728" s="68">
        <v>0</v>
      </c>
      <c r="P728" s="68">
        <v>0</v>
      </c>
      <c r="Q728" s="68">
        <v>0</v>
      </c>
      <c r="R728" s="68">
        <v>0</v>
      </c>
      <c r="S728" s="68">
        <v>0</v>
      </c>
      <c r="T728" s="68">
        <v>0</v>
      </c>
      <c r="U728" s="68">
        <v>0</v>
      </c>
      <c r="V728" s="68">
        <v>0</v>
      </c>
      <c r="W728" s="68">
        <v>0</v>
      </c>
      <c r="X728" s="68">
        <v>0</v>
      </c>
      <c r="Y728" s="68">
        <v>0</v>
      </c>
      <c r="Z728" s="68">
        <v>0</v>
      </c>
      <c r="AA728" s="68">
        <v>0</v>
      </c>
      <c r="AB728" s="68">
        <v>0</v>
      </c>
      <c r="AC728" s="68">
        <v>0</v>
      </c>
      <c r="AD728" s="68">
        <v>0</v>
      </c>
      <c r="AE728" s="68">
        <v>0</v>
      </c>
      <c r="AF728" s="68">
        <v>0</v>
      </c>
      <c r="AG728" s="68">
        <v>0</v>
      </c>
      <c r="AH728" s="68">
        <v>0</v>
      </c>
      <c r="AI728" s="68">
        <v>24.45</v>
      </c>
      <c r="AJ728" s="68">
        <v>146.69999999999999</v>
      </c>
      <c r="AK728" s="68">
        <v>146.69999999999999</v>
      </c>
      <c r="AL728" s="68">
        <v>146.69999999999999</v>
      </c>
      <c r="AM728" s="68">
        <f>SUM(M728:AL728)</f>
        <v>464.54999999999995</v>
      </c>
      <c r="AN728" s="68">
        <f t="shared" si="135"/>
        <v>350.45000000000005</v>
      </c>
      <c r="AO728" s="57" t="s">
        <v>1316</v>
      </c>
      <c r="AP728" s="59" t="s">
        <v>335</v>
      </c>
      <c r="AR728" s="61">
        <f t="shared" si="136"/>
        <v>268.95000000000005</v>
      </c>
    </row>
    <row r="729" spans="1:44" s="60" customFormat="1" ht="50.1" customHeight="1">
      <c r="A729" s="96" t="s">
        <v>584</v>
      </c>
      <c r="B729" s="57" t="s">
        <v>585</v>
      </c>
      <c r="C729" s="57" t="s">
        <v>586</v>
      </c>
      <c r="D729" s="57" t="s">
        <v>573</v>
      </c>
      <c r="E729" s="57" t="s">
        <v>430</v>
      </c>
      <c r="F729" s="57" t="s">
        <v>406</v>
      </c>
      <c r="G729" s="66" t="s">
        <v>1103</v>
      </c>
      <c r="H729" s="57" t="s">
        <v>10</v>
      </c>
      <c r="I729" s="67">
        <v>35765</v>
      </c>
      <c r="J729" s="68">
        <v>675.09</v>
      </c>
      <c r="K729" s="68">
        <f t="shared" si="132"/>
        <v>67.509</v>
      </c>
      <c r="L729" s="68">
        <f t="shared" si="133"/>
        <v>607.58100000000002</v>
      </c>
      <c r="M729" s="68">
        <v>0</v>
      </c>
      <c r="N729" s="68">
        <v>148.19</v>
      </c>
      <c r="O729" s="68">
        <v>148.19</v>
      </c>
      <c r="P729" s="68">
        <v>148.19</v>
      </c>
      <c r="Q729" s="68">
        <v>148.19</v>
      </c>
      <c r="R729" s="68">
        <v>0</v>
      </c>
      <c r="S729" s="68">
        <v>0</v>
      </c>
      <c r="T729" s="68">
        <v>14.82</v>
      </c>
      <c r="U729" s="68">
        <v>0</v>
      </c>
      <c r="V729" s="68">
        <v>0</v>
      </c>
      <c r="W729" s="68">
        <v>0</v>
      </c>
      <c r="X729" s="68">
        <v>0</v>
      </c>
      <c r="Y729" s="68">
        <v>0</v>
      </c>
      <c r="Z729" s="68">
        <v>0</v>
      </c>
      <c r="AA729" s="68">
        <v>0</v>
      </c>
      <c r="AB729" s="68">
        <v>0</v>
      </c>
      <c r="AC729" s="68">
        <v>0</v>
      </c>
      <c r="AD729" s="68">
        <v>0</v>
      </c>
      <c r="AE729" s="68">
        <v>0</v>
      </c>
      <c r="AF729" s="68">
        <v>0</v>
      </c>
      <c r="AG729" s="68">
        <v>0</v>
      </c>
      <c r="AH729" s="68">
        <v>0</v>
      </c>
      <c r="AI729" s="68">
        <v>0</v>
      </c>
      <c r="AJ729" s="68">
        <v>0</v>
      </c>
      <c r="AK729" s="68">
        <v>0</v>
      </c>
      <c r="AL729" s="68"/>
      <c r="AM729" s="68">
        <f t="shared" si="134"/>
        <v>607.58000000000004</v>
      </c>
      <c r="AN729" s="68">
        <f t="shared" si="135"/>
        <v>67.509999999999991</v>
      </c>
      <c r="AO729" s="57" t="s">
        <v>1316</v>
      </c>
      <c r="AP729" s="59" t="s">
        <v>335</v>
      </c>
      <c r="AR729" s="61">
        <f t="shared" si="136"/>
        <v>9.9999999997635314E-4</v>
      </c>
    </row>
    <row r="730" spans="1:44" s="60" customFormat="1" ht="50.1" customHeight="1">
      <c r="A730" s="65" t="s">
        <v>587</v>
      </c>
      <c r="B730" s="66" t="s">
        <v>588</v>
      </c>
      <c r="C730" s="66" t="s">
        <v>9</v>
      </c>
      <c r="D730" s="66" t="s">
        <v>496</v>
      </c>
      <c r="E730" s="66" t="s">
        <v>430</v>
      </c>
      <c r="F730" s="66" t="s">
        <v>406</v>
      </c>
      <c r="G730" s="66" t="s">
        <v>1103</v>
      </c>
      <c r="H730" s="66" t="s">
        <v>589</v>
      </c>
      <c r="I730" s="67">
        <v>36495</v>
      </c>
      <c r="J730" s="58">
        <v>576.02</v>
      </c>
      <c r="K730" s="68">
        <f t="shared" si="132"/>
        <v>57.602000000000004</v>
      </c>
      <c r="L730" s="68">
        <f t="shared" si="133"/>
        <v>518.41800000000001</v>
      </c>
      <c r="M730" s="68">
        <v>0</v>
      </c>
      <c r="N730" s="68">
        <v>10.37</v>
      </c>
      <c r="O730" s="68">
        <v>103.68</v>
      </c>
      <c r="P730" s="68">
        <v>103.68</v>
      </c>
      <c r="Q730" s="68">
        <v>103.68</v>
      </c>
      <c r="R730" s="68">
        <v>103.68</v>
      </c>
      <c r="S730" s="68">
        <v>93.33</v>
      </c>
      <c r="T730" s="68">
        <v>0</v>
      </c>
      <c r="U730" s="68">
        <v>0</v>
      </c>
      <c r="V730" s="68">
        <v>0</v>
      </c>
      <c r="W730" s="68">
        <v>0</v>
      </c>
      <c r="X730" s="68">
        <v>0</v>
      </c>
      <c r="Y730" s="68">
        <v>0</v>
      </c>
      <c r="Z730" s="68">
        <v>0</v>
      </c>
      <c r="AA730" s="68">
        <v>0</v>
      </c>
      <c r="AB730" s="68">
        <v>0</v>
      </c>
      <c r="AC730" s="68">
        <v>0</v>
      </c>
      <c r="AD730" s="68">
        <v>0</v>
      </c>
      <c r="AE730" s="68">
        <v>0</v>
      </c>
      <c r="AF730" s="68">
        <v>0</v>
      </c>
      <c r="AG730" s="68">
        <v>0</v>
      </c>
      <c r="AH730" s="68">
        <v>0</v>
      </c>
      <c r="AI730" s="68">
        <v>0</v>
      </c>
      <c r="AJ730" s="68">
        <v>0</v>
      </c>
      <c r="AK730" s="68">
        <v>0</v>
      </c>
      <c r="AL730" s="68"/>
      <c r="AM730" s="68">
        <f t="shared" si="134"/>
        <v>518.42000000000007</v>
      </c>
      <c r="AN730" s="68">
        <f t="shared" si="135"/>
        <v>57.599999999999909</v>
      </c>
      <c r="AO730" s="57" t="s">
        <v>1337</v>
      </c>
      <c r="AP730" s="59" t="s">
        <v>184</v>
      </c>
      <c r="AR730" s="61">
        <f t="shared" si="136"/>
        <v>-2.0000000000663931E-3</v>
      </c>
    </row>
    <row r="731" spans="1:44" s="60" customFormat="1" ht="50.1" customHeight="1">
      <c r="A731" s="96" t="s">
        <v>579</v>
      </c>
      <c r="B731" s="57" t="s">
        <v>580</v>
      </c>
      <c r="C731" s="57" t="s">
        <v>581</v>
      </c>
      <c r="D731" s="57" t="s">
        <v>582</v>
      </c>
      <c r="E731" s="57" t="s">
        <v>430</v>
      </c>
      <c r="F731" s="57" t="s">
        <v>406</v>
      </c>
      <c r="G731" s="66" t="s">
        <v>1103</v>
      </c>
      <c r="H731" s="57" t="s">
        <v>583</v>
      </c>
      <c r="I731" s="67">
        <v>38687</v>
      </c>
      <c r="J731" s="68">
        <v>1146.95</v>
      </c>
      <c r="K731" s="68">
        <f t="shared" si="132"/>
        <v>114.69500000000001</v>
      </c>
      <c r="L731" s="68">
        <f t="shared" si="133"/>
        <v>1032.2550000000001</v>
      </c>
      <c r="M731" s="68">
        <v>0</v>
      </c>
      <c r="N731" s="68">
        <v>0</v>
      </c>
      <c r="O731" s="68">
        <v>0</v>
      </c>
      <c r="P731" s="68">
        <v>0</v>
      </c>
      <c r="Q731" s="68">
        <v>0</v>
      </c>
      <c r="R731" s="68">
        <v>0</v>
      </c>
      <c r="S731" s="68">
        <v>0</v>
      </c>
      <c r="T731" s="68">
        <v>0</v>
      </c>
      <c r="U731" s="68">
        <v>213.33</v>
      </c>
      <c r="V731" s="68">
        <v>206.45</v>
      </c>
      <c r="W731" s="68">
        <v>206.45</v>
      </c>
      <c r="X731" s="68">
        <v>206.45</v>
      </c>
      <c r="Y731" s="68">
        <v>199.57</v>
      </c>
      <c r="Z731" s="68">
        <v>0</v>
      </c>
      <c r="AA731" s="68">
        <v>0</v>
      </c>
      <c r="AB731" s="68">
        <v>0</v>
      </c>
      <c r="AC731" s="68">
        <v>0</v>
      </c>
      <c r="AD731" s="68">
        <v>0</v>
      </c>
      <c r="AE731" s="68">
        <v>0</v>
      </c>
      <c r="AF731" s="68">
        <v>0</v>
      </c>
      <c r="AG731" s="68">
        <v>0</v>
      </c>
      <c r="AH731" s="68">
        <v>0</v>
      </c>
      <c r="AI731" s="68">
        <v>0</v>
      </c>
      <c r="AJ731" s="68">
        <v>0</v>
      </c>
      <c r="AK731" s="68">
        <v>0</v>
      </c>
      <c r="AL731" s="68"/>
      <c r="AM731" s="68">
        <f t="shared" si="134"/>
        <v>1032.25</v>
      </c>
      <c r="AN731" s="68">
        <f t="shared" si="135"/>
        <v>114.70000000000005</v>
      </c>
      <c r="AO731" s="57" t="s">
        <v>1316</v>
      </c>
      <c r="AP731" s="59" t="s">
        <v>1317</v>
      </c>
      <c r="AR731" s="61">
        <f t="shared" si="136"/>
        <v>5.0000000001091394E-3</v>
      </c>
    </row>
    <row r="732" spans="1:44" s="60" customFormat="1" ht="50.1" customHeight="1" thickBot="1">
      <c r="A732" s="106" t="s">
        <v>590</v>
      </c>
      <c r="B732" s="104" t="s">
        <v>591</v>
      </c>
      <c r="C732" s="104" t="s">
        <v>592</v>
      </c>
      <c r="D732" s="104" t="s">
        <v>573</v>
      </c>
      <c r="E732" s="104" t="s">
        <v>430</v>
      </c>
      <c r="F732" s="104" t="s">
        <v>406</v>
      </c>
      <c r="G732" s="88" t="s">
        <v>1103</v>
      </c>
      <c r="H732" s="104" t="s">
        <v>589</v>
      </c>
      <c r="I732" s="117">
        <v>35765</v>
      </c>
      <c r="J732" s="118">
        <v>613.73</v>
      </c>
      <c r="K732" s="118">
        <f t="shared" si="132"/>
        <v>61.373000000000005</v>
      </c>
      <c r="L732" s="118">
        <f t="shared" si="133"/>
        <v>552.35699999999997</v>
      </c>
      <c r="M732" s="118">
        <v>0</v>
      </c>
      <c r="N732" s="118">
        <v>134.72</v>
      </c>
      <c r="O732" s="118">
        <v>134.72</v>
      </c>
      <c r="P732" s="118">
        <v>134.72</v>
      </c>
      <c r="Q732" s="118">
        <v>134.72</v>
      </c>
      <c r="R732" s="118">
        <v>0</v>
      </c>
      <c r="S732" s="118">
        <v>0</v>
      </c>
      <c r="T732" s="118">
        <v>13.48</v>
      </c>
      <c r="U732" s="118">
        <v>0</v>
      </c>
      <c r="V732" s="118">
        <v>0</v>
      </c>
      <c r="W732" s="118">
        <v>0</v>
      </c>
      <c r="X732" s="118">
        <v>0</v>
      </c>
      <c r="Y732" s="118">
        <v>0</v>
      </c>
      <c r="Z732" s="118">
        <v>0</v>
      </c>
      <c r="AA732" s="118">
        <v>0</v>
      </c>
      <c r="AB732" s="118">
        <v>0</v>
      </c>
      <c r="AC732" s="118">
        <v>0</v>
      </c>
      <c r="AD732" s="118">
        <v>0</v>
      </c>
      <c r="AE732" s="118">
        <v>0</v>
      </c>
      <c r="AF732" s="118">
        <v>0</v>
      </c>
      <c r="AG732" s="118">
        <v>0</v>
      </c>
      <c r="AH732" s="118">
        <v>0</v>
      </c>
      <c r="AI732" s="118">
        <v>0</v>
      </c>
      <c r="AJ732" s="118">
        <v>0</v>
      </c>
      <c r="AK732" s="118">
        <v>0</v>
      </c>
      <c r="AL732" s="118"/>
      <c r="AM732" s="118">
        <f t="shared" si="134"/>
        <v>552.36</v>
      </c>
      <c r="AN732" s="118">
        <f t="shared" si="135"/>
        <v>61.370000000000005</v>
      </c>
      <c r="AO732" s="104" t="s">
        <v>1113</v>
      </c>
      <c r="AP732" s="105" t="s">
        <v>607</v>
      </c>
      <c r="AR732" s="61">
        <f t="shared" si="136"/>
        <v>-3.0000000000427463E-3</v>
      </c>
    </row>
    <row r="733" spans="1:44" s="5" customFormat="1" ht="50.1" customHeight="1" thickBot="1">
      <c r="A733" s="172" t="s">
        <v>2065</v>
      </c>
      <c r="B733" s="173"/>
      <c r="C733" s="173"/>
      <c r="D733" s="173"/>
      <c r="E733" s="173"/>
      <c r="F733" s="173"/>
      <c r="G733" s="173"/>
      <c r="H733" s="173"/>
      <c r="I733" s="32"/>
      <c r="J733" s="33">
        <f t="shared" ref="J733:AN733" si="137">SUM(J705:J732)</f>
        <v>276514.00000000006</v>
      </c>
      <c r="K733" s="33">
        <f t="shared" si="137"/>
        <v>27651.399999999994</v>
      </c>
      <c r="L733" s="33">
        <f t="shared" si="137"/>
        <v>248862.6</v>
      </c>
      <c r="M733" s="33">
        <f t="shared" si="137"/>
        <v>0</v>
      </c>
      <c r="N733" s="33">
        <f t="shared" si="137"/>
        <v>584.64</v>
      </c>
      <c r="O733" s="33">
        <f t="shared" si="137"/>
        <v>677.95</v>
      </c>
      <c r="P733" s="33">
        <f t="shared" si="137"/>
        <v>677.95</v>
      </c>
      <c r="Q733" s="33">
        <f t="shared" si="137"/>
        <v>677.95</v>
      </c>
      <c r="R733" s="33">
        <f t="shared" si="137"/>
        <v>120.48</v>
      </c>
      <c r="S733" s="33">
        <f t="shared" si="137"/>
        <v>93.33</v>
      </c>
      <c r="T733" s="33">
        <f t="shared" si="137"/>
        <v>40.629999999999995</v>
      </c>
      <c r="U733" s="33">
        <f t="shared" si="137"/>
        <v>213.33</v>
      </c>
      <c r="V733" s="33">
        <f t="shared" si="137"/>
        <v>316.79999999999995</v>
      </c>
      <c r="W733" s="33">
        <f t="shared" si="137"/>
        <v>537.51</v>
      </c>
      <c r="X733" s="33">
        <f t="shared" si="137"/>
        <v>537.51</v>
      </c>
      <c r="Y733" s="33">
        <f t="shared" si="137"/>
        <v>530.63</v>
      </c>
      <c r="Z733" s="33">
        <f t="shared" si="137"/>
        <v>22942.100000000002</v>
      </c>
      <c r="AA733" s="33">
        <f t="shared" si="137"/>
        <v>45572.91</v>
      </c>
      <c r="AB733" s="33">
        <f t="shared" si="137"/>
        <v>0</v>
      </c>
      <c r="AC733" s="33">
        <f t="shared" si="137"/>
        <v>46151.18</v>
      </c>
      <c r="AD733" s="33">
        <f t="shared" si="137"/>
        <v>47749.1</v>
      </c>
      <c r="AE733" s="33">
        <f t="shared" si="137"/>
        <v>47749.11</v>
      </c>
      <c r="AF733" s="33">
        <f t="shared" si="137"/>
        <v>3058.48</v>
      </c>
      <c r="AG733" s="33">
        <f t="shared" si="137"/>
        <v>25902.699999999997</v>
      </c>
      <c r="AH733" s="33">
        <f t="shared" si="137"/>
        <v>0</v>
      </c>
      <c r="AI733" s="33">
        <f t="shared" si="137"/>
        <v>2421.329999999999</v>
      </c>
      <c r="AJ733" s="33">
        <f t="shared" si="137"/>
        <v>1744.6200000000003</v>
      </c>
      <c r="AK733" s="33">
        <f t="shared" si="137"/>
        <v>146.69999999999999</v>
      </c>
      <c r="AL733" s="33">
        <f>SUM(AL705:AL732)</f>
        <v>146.69999999999999</v>
      </c>
      <c r="AM733" s="33">
        <f t="shared" si="137"/>
        <v>248593.64</v>
      </c>
      <c r="AN733" s="33">
        <f t="shared" si="137"/>
        <v>27920.359999999986</v>
      </c>
      <c r="AO733" s="17"/>
      <c r="AP733" s="18"/>
      <c r="AR733" s="44"/>
    </row>
    <row r="734" spans="1:44" s="5" customFormat="1" ht="50.1" customHeight="1" thickBot="1">
      <c r="A734" s="160" t="s">
        <v>2030</v>
      </c>
      <c r="B734" s="161"/>
      <c r="C734" s="161"/>
      <c r="D734" s="161"/>
      <c r="E734" s="161"/>
      <c r="F734" s="161"/>
      <c r="G734" s="161"/>
      <c r="H734" s="161"/>
      <c r="I734" s="161"/>
      <c r="J734" s="27">
        <v>800</v>
      </c>
      <c r="K734" s="27">
        <f t="shared" ref="K734:K735" si="138">+J734*0.1</f>
        <v>80</v>
      </c>
      <c r="L734" s="27">
        <f t="shared" ref="L734:L735" si="139">+J734-K734</f>
        <v>720</v>
      </c>
      <c r="M734" s="27">
        <v>0</v>
      </c>
      <c r="N734" s="27">
        <v>0</v>
      </c>
      <c r="O734" s="27">
        <v>0</v>
      </c>
      <c r="P734" s="27">
        <v>0</v>
      </c>
      <c r="Q734" s="27">
        <v>0</v>
      </c>
      <c r="R734" s="27">
        <v>0</v>
      </c>
      <c r="S734" s="27">
        <v>0</v>
      </c>
      <c r="T734" s="27">
        <v>0</v>
      </c>
      <c r="U734" s="27">
        <v>0</v>
      </c>
      <c r="V734" s="27">
        <v>0</v>
      </c>
      <c r="W734" s="27">
        <v>0</v>
      </c>
      <c r="X734" s="27">
        <v>0</v>
      </c>
      <c r="Y734" s="27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/>
      <c r="AM734" s="27">
        <f>SUM(M734:AL734)</f>
        <v>0</v>
      </c>
      <c r="AN734" s="27">
        <f>J734-AM734</f>
        <v>800</v>
      </c>
      <c r="AO734" s="28"/>
      <c r="AP734" s="29"/>
      <c r="AR734" s="44">
        <f t="shared" si="136"/>
        <v>720</v>
      </c>
    </row>
    <row r="735" spans="1:44" s="5" customFormat="1" ht="80.25" customHeight="1" thickBot="1">
      <c r="A735" s="160" t="s">
        <v>2033</v>
      </c>
      <c r="B735" s="161"/>
      <c r="C735" s="161"/>
      <c r="D735" s="161"/>
      <c r="E735" s="161"/>
      <c r="F735" s="161"/>
      <c r="G735" s="161"/>
      <c r="H735" s="161"/>
      <c r="I735" s="161"/>
      <c r="J735" s="27">
        <v>41.68</v>
      </c>
      <c r="K735" s="27">
        <f t="shared" si="138"/>
        <v>4.1680000000000001</v>
      </c>
      <c r="L735" s="27">
        <f t="shared" si="139"/>
        <v>37.512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  <c r="V735" s="27">
        <v>0</v>
      </c>
      <c r="W735" s="27">
        <v>0</v>
      </c>
      <c r="X735" s="27">
        <v>0</v>
      </c>
      <c r="Y735" s="27">
        <v>0</v>
      </c>
      <c r="Z735" s="27">
        <v>0</v>
      </c>
      <c r="AA735" s="27">
        <v>0</v>
      </c>
      <c r="AB735" s="27">
        <v>0</v>
      </c>
      <c r="AC735" s="27">
        <v>0</v>
      </c>
      <c r="AD735" s="27">
        <v>0</v>
      </c>
      <c r="AE735" s="27">
        <v>0</v>
      </c>
      <c r="AF735" s="27">
        <v>0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/>
      <c r="AM735" s="27">
        <f>SUM(M735:AL735)</f>
        <v>0</v>
      </c>
      <c r="AN735" s="27">
        <f>J735-AM735</f>
        <v>41.68</v>
      </c>
      <c r="AO735" s="28"/>
      <c r="AP735" s="29"/>
      <c r="AR735" s="44">
        <f t="shared" si="136"/>
        <v>37.512</v>
      </c>
    </row>
    <row r="736" spans="1:44" s="5" customFormat="1" ht="50.1" customHeight="1">
      <c r="A736" s="168" t="s">
        <v>2066</v>
      </c>
      <c r="B736" s="169"/>
      <c r="C736" s="169"/>
      <c r="D736" s="169"/>
      <c r="E736" s="169"/>
      <c r="F736" s="169"/>
      <c r="G736" s="169"/>
      <c r="H736" s="169"/>
      <c r="I736" s="34"/>
      <c r="J736" s="35">
        <f>J733+J734+J735</f>
        <v>277355.68000000005</v>
      </c>
      <c r="K736" s="35">
        <f t="shared" ref="K736:AN736" si="140">K733+K734+K735</f>
        <v>27735.567999999996</v>
      </c>
      <c r="L736" s="35">
        <f t="shared" si="140"/>
        <v>249620.11199999999</v>
      </c>
      <c r="M736" s="35">
        <f t="shared" si="140"/>
        <v>0</v>
      </c>
      <c r="N736" s="35">
        <f t="shared" si="140"/>
        <v>584.64</v>
      </c>
      <c r="O736" s="35">
        <f t="shared" si="140"/>
        <v>677.95</v>
      </c>
      <c r="P736" s="35">
        <f t="shared" si="140"/>
        <v>677.95</v>
      </c>
      <c r="Q736" s="35">
        <f t="shared" si="140"/>
        <v>677.95</v>
      </c>
      <c r="R736" s="35">
        <f t="shared" si="140"/>
        <v>120.48</v>
      </c>
      <c r="S736" s="35">
        <f t="shared" si="140"/>
        <v>93.33</v>
      </c>
      <c r="T736" s="35">
        <f t="shared" si="140"/>
        <v>40.629999999999995</v>
      </c>
      <c r="U736" s="35">
        <f t="shared" si="140"/>
        <v>213.33</v>
      </c>
      <c r="V736" s="35">
        <f t="shared" si="140"/>
        <v>316.79999999999995</v>
      </c>
      <c r="W736" s="35">
        <f t="shared" si="140"/>
        <v>537.51</v>
      </c>
      <c r="X736" s="35">
        <f t="shared" si="140"/>
        <v>537.51</v>
      </c>
      <c r="Y736" s="35">
        <f t="shared" si="140"/>
        <v>530.63</v>
      </c>
      <c r="Z736" s="35">
        <f t="shared" si="140"/>
        <v>22942.100000000002</v>
      </c>
      <c r="AA736" s="35">
        <f t="shared" si="140"/>
        <v>45572.91</v>
      </c>
      <c r="AB736" s="35">
        <f t="shared" si="140"/>
        <v>0</v>
      </c>
      <c r="AC736" s="35">
        <f t="shared" si="140"/>
        <v>46151.18</v>
      </c>
      <c r="AD736" s="35">
        <f t="shared" si="140"/>
        <v>47749.1</v>
      </c>
      <c r="AE736" s="35">
        <f t="shared" si="140"/>
        <v>47749.11</v>
      </c>
      <c r="AF736" s="35">
        <f t="shared" si="140"/>
        <v>3058.48</v>
      </c>
      <c r="AG736" s="35">
        <f t="shared" si="140"/>
        <v>25902.699999999997</v>
      </c>
      <c r="AH736" s="35">
        <f t="shared" si="140"/>
        <v>0</v>
      </c>
      <c r="AI736" s="35">
        <f t="shared" si="140"/>
        <v>2421.329999999999</v>
      </c>
      <c r="AJ736" s="35">
        <f t="shared" si="140"/>
        <v>1744.6200000000003</v>
      </c>
      <c r="AK736" s="35">
        <f t="shared" si="140"/>
        <v>146.69999999999999</v>
      </c>
      <c r="AL736" s="35">
        <f t="shared" si="140"/>
        <v>146.69999999999999</v>
      </c>
      <c r="AM736" s="35">
        <f t="shared" si="140"/>
        <v>248593.64</v>
      </c>
      <c r="AN736" s="35">
        <f t="shared" si="140"/>
        <v>28762.039999999986</v>
      </c>
      <c r="AO736" s="30"/>
      <c r="AP736" s="31"/>
      <c r="AR736" s="44"/>
    </row>
    <row r="737" spans="1:44" s="60" customFormat="1" ht="50.1" customHeight="1">
      <c r="A737" s="65" t="s">
        <v>608</v>
      </c>
      <c r="B737" s="66" t="s">
        <v>609</v>
      </c>
      <c r="C737" s="66" t="s">
        <v>14</v>
      </c>
      <c r="D737" s="66" t="s">
        <v>1607</v>
      </c>
      <c r="E737" s="66" t="s">
        <v>430</v>
      </c>
      <c r="F737" s="66" t="s">
        <v>1609</v>
      </c>
      <c r="G737" s="66" t="s">
        <v>1103</v>
      </c>
      <c r="H737" s="66" t="s">
        <v>33</v>
      </c>
      <c r="I737" s="67">
        <v>37438</v>
      </c>
      <c r="J737" s="58">
        <v>11675.11</v>
      </c>
      <c r="K737" s="68">
        <f t="shared" ref="K737:K742" si="141">+J737*0.1</f>
        <v>1167.5110000000002</v>
      </c>
      <c r="L737" s="68">
        <f t="shared" ref="L737:L742" si="142">+J737-K737</f>
        <v>10507.599</v>
      </c>
      <c r="M737" s="68">
        <v>0</v>
      </c>
      <c r="N737" s="68">
        <v>0</v>
      </c>
      <c r="O737" s="68">
        <v>0</v>
      </c>
      <c r="P737" s="68">
        <v>0</v>
      </c>
      <c r="Q737" s="68">
        <v>1050.76</v>
      </c>
      <c r="R737" s="68">
        <v>5428.93</v>
      </c>
      <c r="S737" s="68">
        <v>2101.52</v>
      </c>
      <c r="T737" s="68">
        <v>1926.39</v>
      </c>
      <c r="U737" s="68">
        <v>0</v>
      </c>
      <c r="V737" s="68">
        <v>0</v>
      </c>
      <c r="W737" s="68">
        <v>0</v>
      </c>
      <c r="X737" s="68">
        <v>0</v>
      </c>
      <c r="Y737" s="68">
        <v>0</v>
      </c>
      <c r="Z737" s="68">
        <v>0</v>
      </c>
      <c r="AA737" s="68">
        <v>0</v>
      </c>
      <c r="AB737" s="68">
        <v>0</v>
      </c>
      <c r="AC737" s="68">
        <v>0</v>
      </c>
      <c r="AD737" s="68">
        <v>0</v>
      </c>
      <c r="AE737" s="68">
        <v>0</v>
      </c>
      <c r="AF737" s="68">
        <v>0</v>
      </c>
      <c r="AG737" s="68">
        <v>0</v>
      </c>
      <c r="AH737" s="68">
        <v>0</v>
      </c>
      <c r="AI737" s="68">
        <v>0</v>
      </c>
      <c r="AJ737" s="68">
        <v>0</v>
      </c>
      <c r="AK737" s="68">
        <v>0</v>
      </c>
      <c r="AL737" s="68">
        <v>0</v>
      </c>
      <c r="AM737" s="68">
        <f>SUM(M737:AL737)</f>
        <v>10507.6</v>
      </c>
      <c r="AN737" s="68">
        <f>J737-AM737</f>
        <v>1167.5100000000002</v>
      </c>
      <c r="AO737" s="57" t="s">
        <v>119</v>
      </c>
      <c r="AP737" s="59" t="s">
        <v>155</v>
      </c>
      <c r="AR737" s="61">
        <f t="shared" si="136"/>
        <v>-1.0000000002037268E-3</v>
      </c>
    </row>
    <row r="738" spans="1:44" s="60" customFormat="1" ht="50.1" customHeight="1">
      <c r="A738" s="65" t="s">
        <v>610</v>
      </c>
      <c r="B738" s="66" t="s">
        <v>611</v>
      </c>
      <c r="C738" s="66" t="s">
        <v>14</v>
      </c>
      <c r="D738" s="66" t="s">
        <v>496</v>
      </c>
      <c r="E738" s="66" t="s">
        <v>430</v>
      </c>
      <c r="F738" s="66" t="s">
        <v>406</v>
      </c>
      <c r="G738" s="66" t="s">
        <v>1103</v>
      </c>
      <c r="H738" s="66" t="s">
        <v>612</v>
      </c>
      <c r="I738" s="67">
        <v>37438</v>
      </c>
      <c r="J738" s="58">
        <v>950.68</v>
      </c>
      <c r="K738" s="68">
        <f t="shared" si="141"/>
        <v>95.067999999999998</v>
      </c>
      <c r="L738" s="68">
        <f>+J738-K738</f>
        <v>855.61199999999997</v>
      </c>
      <c r="M738" s="68">
        <v>0</v>
      </c>
      <c r="N738" s="68">
        <v>0</v>
      </c>
      <c r="O738" s="68">
        <v>0</v>
      </c>
      <c r="P738" s="68">
        <v>0</v>
      </c>
      <c r="Q738" s="68">
        <v>85.56</v>
      </c>
      <c r="R738" s="68">
        <v>442.06</v>
      </c>
      <c r="S738" s="68">
        <v>171.12</v>
      </c>
      <c r="T738" s="68">
        <v>156.88999999999999</v>
      </c>
      <c r="U738" s="68">
        <v>0</v>
      </c>
      <c r="V738" s="68">
        <v>0</v>
      </c>
      <c r="W738" s="68">
        <v>0</v>
      </c>
      <c r="X738" s="68">
        <v>0</v>
      </c>
      <c r="Y738" s="68">
        <v>0</v>
      </c>
      <c r="Z738" s="68">
        <v>0</v>
      </c>
      <c r="AA738" s="68">
        <v>0</v>
      </c>
      <c r="AB738" s="68">
        <v>0</v>
      </c>
      <c r="AC738" s="68">
        <v>0</v>
      </c>
      <c r="AD738" s="68">
        <v>0</v>
      </c>
      <c r="AE738" s="68">
        <v>0</v>
      </c>
      <c r="AF738" s="68">
        <v>0</v>
      </c>
      <c r="AG738" s="68">
        <v>0</v>
      </c>
      <c r="AH738" s="68">
        <v>0</v>
      </c>
      <c r="AI738" s="68">
        <v>0</v>
      </c>
      <c r="AJ738" s="68">
        <v>0</v>
      </c>
      <c r="AK738" s="68">
        <v>0</v>
      </c>
      <c r="AL738" s="68">
        <v>0</v>
      </c>
      <c r="AM738" s="68">
        <f>SUM(M738:AL738)</f>
        <v>855.63</v>
      </c>
      <c r="AN738" s="68">
        <f>J738-AM738</f>
        <v>95.049999999999955</v>
      </c>
      <c r="AO738" s="57" t="s">
        <v>119</v>
      </c>
      <c r="AP738" s="59" t="s">
        <v>155</v>
      </c>
      <c r="AR738" s="61">
        <f t="shared" si="136"/>
        <v>-1.8000000000029104E-2</v>
      </c>
    </row>
    <row r="739" spans="1:44" s="60" customFormat="1" ht="50.1" customHeight="1">
      <c r="A739" s="65" t="s">
        <v>613</v>
      </c>
      <c r="B739" s="66" t="s">
        <v>614</v>
      </c>
      <c r="C739" s="66" t="s">
        <v>14</v>
      </c>
      <c r="D739" s="66" t="s">
        <v>615</v>
      </c>
      <c r="E739" s="66" t="s">
        <v>1608</v>
      </c>
      <c r="F739" s="66" t="s">
        <v>616</v>
      </c>
      <c r="G739" s="66" t="s">
        <v>1103</v>
      </c>
      <c r="H739" s="66" t="s">
        <v>612</v>
      </c>
      <c r="I739" s="67">
        <v>37591</v>
      </c>
      <c r="J739" s="58">
        <v>1500.23</v>
      </c>
      <c r="K739" s="68">
        <f>+J739*0.1</f>
        <v>150.023</v>
      </c>
      <c r="L739" s="68">
        <f>+J739-K739</f>
        <v>1350.2070000000001</v>
      </c>
      <c r="M739" s="68">
        <v>0</v>
      </c>
      <c r="N739" s="68">
        <v>0</v>
      </c>
      <c r="O739" s="68">
        <v>0</v>
      </c>
      <c r="P739" s="68">
        <v>0</v>
      </c>
      <c r="Q739" s="68">
        <v>135.02000000000001</v>
      </c>
      <c r="R739" s="68">
        <v>697.6</v>
      </c>
      <c r="S739" s="68">
        <v>270.04000000000002</v>
      </c>
      <c r="T739" s="68">
        <v>247.55</v>
      </c>
      <c r="U739" s="68">
        <v>0</v>
      </c>
      <c r="V739" s="68">
        <v>0</v>
      </c>
      <c r="W739" s="68">
        <v>0</v>
      </c>
      <c r="X739" s="68">
        <v>0</v>
      </c>
      <c r="Y739" s="68">
        <v>0</v>
      </c>
      <c r="Z739" s="68">
        <v>0</v>
      </c>
      <c r="AA739" s="68">
        <v>0</v>
      </c>
      <c r="AB739" s="68">
        <v>0</v>
      </c>
      <c r="AC739" s="68">
        <v>0</v>
      </c>
      <c r="AD739" s="68">
        <v>0</v>
      </c>
      <c r="AE739" s="68">
        <v>0</v>
      </c>
      <c r="AF739" s="68">
        <v>0</v>
      </c>
      <c r="AG739" s="68">
        <v>0</v>
      </c>
      <c r="AH739" s="68">
        <v>0</v>
      </c>
      <c r="AI739" s="68">
        <v>0</v>
      </c>
      <c r="AJ739" s="68">
        <v>0</v>
      </c>
      <c r="AK739" s="68">
        <v>0</v>
      </c>
      <c r="AL739" s="68">
        <v>0</v>
      </c>
      <c r="AM739" s="68">
        <f>SUM(M739:AL739)</f>
        <v>1350.21</v>
      </c>
      <c r="AN739" s="68">
        <f>J739-AM739</f>
        <v>150.01999999999998</v>
      </c>
      <c r="AO739" s="57" t="s">
        <v>119</v>
      </c>
      <c r="AP739" s="59" t="s">
        <v>155</v>
      </c>
      <c r="AR739" s="61">
        <f t="shared" si="136"/>
        <v>-2.9999999999290594E-3</v>
      </c>
    </row>
    <row r="740" spans="1:44" s="9" customFormat="1" ht="50.1" customHeight="1">
      <c r="A740" s="164" t="s">
        <v>617</v>
      </c>
      <c r="B740" s="165"/>
      <c r="C740" s="165"/>
      <c r="D740" s="165"/>
      <c r="E740" s="165"/>
      <c r="F740" s="165"/>
      <c r="G740" s="165"/>
      <c r="H740" s="165"/>
      <c r="I740" s="36"/>
      <c r="J740" s="37">
        <f>SUM(J737:J739)</f>
        <v>14126.02</v>
      </c>
      <c r="K740" s="37">
        <f t="shared" ref="K740:AK740" si="143">SUM(K737:K739)</f>
        <v>1412.6020000000001</v>
      </c>
      <c r="L740" s="37">
        <f t="shared" si="143"/>
        <v>12713.418</v>
      </c>
      <c r="M740" s="37">
        <f t="shared" si="143"/>
        <v>0</v>
      </c>
      <c r="N740" s="37">
        <f t="shared" si="143"/>
        <v>0</v>
      </c>
      <c r="O740" s="37">
        <f t="shared" si="143"/>
        <v>0</v>
      </c>
      <c r="P740" s="37">
        <f t="shared" si="143"/>
        <v>0</v>
      </c>
      <c r="Q740" s="37">
        <f t="shared" si="143"/>
        <v>1271.3399999999999</v>
      </c>
      <c r="R740" s="37">
        <f t="shared" si="143"/>
        <v>6568.5900000000011</v>
      </c>
      <c r="S740" s="37">
        <f t="shared" si="143"/>
        <v>2542.6799999999998</v>
      </c>
      <c r="T740" s="37">
        <f t="shared" si="143"/>
        <v>2330.8300000000004</v>
      </c>
      <c r="U740" s="37">
        <f t="shared" si="143"/>
        <v>0</v>
      </c>
      <c r="V740" s="37">
        <f t="shared" si="143"/>
        <v>0</v>
      </c>
      <c r="W740" s="37">
        <f t="shared" si="143"/>
        <v>0</v>
      </c>
      <c r="X740" s="37">
        <f t="shared" si="143"/>
        <v>0</v>
      </c>
      <c r="Y740" s="37">
        <f t="shared" si="143"/>
        <v>0</v>
      </c>
      <c r="Z740" s="37">
        <f t="shared" si="143"/>
        <v>0</v>
      </c>
      <c r="AA740" s="37">
        <f t="shared" si="143"/>
        <v>0</v>
      </c>
      <c r="AB740" s="37">
        <f t="shared" si="143"/>
        <v>0</v>
      </c>
      <c r="AC740" s="37">
        <f t="shared" si="143"/>
        <v>0</v>
      </c>
      <c r="AD740" s="37">
        <f t="shared" si="143"/>
        <v>0</v>
      </c>
      <c r="AE740" s="37">
        <f t="shared" si="143"/>
        <v>0</v>
      </c>
      <c r="AF740" s="37">
        <f t="shared" si="143"/>
        <v>0</v>
      </c>
      <c r="AG740" s="37">
        <f t="shared" si="143"/>
        <v>0</v>
      </c>
      <c r="AH740" s="37">
        <f>SUM(AH737:AH739)</f>
        <v>0</v>
      </c>
      <c r="AI740" s="37">
        <f t="shared" si="143"/>
        <v>0</v>
      </c>
      <c r="AJ740" s="37">
        <f t="shared" si="143"/>
        <v>0</v>
      </c>
      <c r="AK740" s="37">
        <f t="shared" si="143"/>
        <v>0</v>
      </c>
      <c r="AL740" s="37">
        <f>SUM(AL737:AL739)</f>
        <v>0</v>
      </c>
      <c r="AM740" s="37">
        <f>SUM(AM737:AM739)</f>
        <v>12713.439999999999</v>
      </c>
      <c r="AN740" s="37">
        <f>SUM(AN737:AN739)</f>
        <v>1412.5800000000002</v>
      </c>
      <c r="AO740" s="19"/>
      <c r="AP740" s="21"/>
      <c r="AR740" s="44"/>
    </row>
    <row r="741" spans="1:44" s="60" customFormat="1" ht="50.1" customHeight="1">
      <c r="A741" s="65" t="s">
        <v>618</v>
      </c>
      <c r="B741" s="66" t="s">
        <v>619</v>
      </c>
      <c r="C741" s="57" t="s">
        <v>620</v>
      </c>
      <c r="D741" s="66" t="s">
        <v>621</v>
      </c>
      <c r="E741" s="66" t="s">
        <v>622</v>
      </c>
      <c r="F741" s="66" t="s">
        <v>623</v>
      </c>
      <c r="G741" s="66" t="s">
        <v>1103</v>
      </c>
      <c r="H741" s="66" t="s">
        <v>624</v>
      </c>
      <c r="I741" s="67">
        <v>40634</v>
      </c>
      <c r="J741" s="58">
        <v>904</v>
      </c>
      <c r="K741" s="68">
        <f t="shared" si="141"/>
        <v>90.4</v>
      </c>
      <c r="L741" s="68">
        <f t="shared" si="142"/>
        <v>813.6</v>
      </c>
      <c r="M741" s="68">
        <v>0</v>
      </c>
      <c r="N741" s="68">
        <v>0</v>
      </c>
      <c r="O741" s="68">
        <v>0</v>
      </c>
      <c r="P741" s="68">
        <v>0</v>
      </c>
      <c r="Q741" s="68">
        <v>0</v>
      </c>
      <c r="R741" s="68">
        <v>0</v>
      </c>
      <c r="S741" s="68">
        <v>0</v>
      </c>
      <c r="T741" s="68">
        <v>0</v>
      </c>
      <c r="U741" s="68">
        <v>0</v>
      </c>
      <c r="V741" s="68">
        <v>0</v>
      </c>
      <c r="W741" s="68">
        <v>0</v>
      </c>
      <c r="X741" s="68">
        <v>0</v>
      </c>
      <c r="Y741" s="68">
        <v>0</v>
      </c>
      <c r="Z741" s="68">
        <v>94.92</v>
      </c>
      <c r="AA741" s="68">
        <v>162.72</v>
      </c>
      <c r="AB741" s="68">
        <v>0</v>
      </c>
      <c r="AC741" s="68">
        <v>162.72</v>
      </c>
      <c r="AD741" s="68">
        <v>162.72</v>
      </c>
      <c r="AE741" s="68">
        <v>162.72</v>
      </c>
      <c r="AF741" s="68">
        <v>0</v>
      </c>
      <c r="AG741" s="68">
        <v>67.8</v>
      </c>
      <c r="AH741" s="68">
        <v>0</v>
      </c>
      <c r="AI741" s="68">
        <v>0</v>
      </c>
      <c r="AJ741" s="68">
        <v>0</v>
      </c>
      <c r="AK741" s="68">
        <v>0</v>
      </c>
      <c r="AL741" s="68"/>
      <c r="AM741" s="68">
        <f>SUM(M741:AK741)</f>
        <v>813.6</v>
      </c>
      <c r="AN741" s="68">
        <f>J741-AM741</f>
        <v>90.399999999999977</v>
      </c>
      <c r="AO741" s="57" t="s">
        <v>1532</v>
      </c>
      <c r="AP741" s="59" t="s">
        <v>1294</v>
      </c>
      <c r="AR741" s="61">
        <f t="shared" si="136"/>
        <v>0</v>
      </c>
    </row>
    <row r="742" spans="1:44" s="60" customFormat="1" ht="50.1" customHeight="1">
      <c r="A742" s="65" t="s">
        <v>1572</v>
      </c>
      <c r="B742" s="66" t="s">
        <v>1573</v>
      </c>
      <c r="C742" s="57" t="s">
        <v>620</v>
      </c>
      <c r="D742" s="66" t="s">
        <v>1574</v>
      </c>
      <c r="E742" s="66" t="s">
        <v>430</v>
      </c>
      <c r="F742" s="66" t="s">
        <v>1575</v>
      </c>
      <c r="G742" s="66" t="s">
        <v>1103</v>
      </c>
      <c r="H742" s="66" t="s">
        <v>1245</v>
      </c>
      <c r="I742" s="67">
        <v>42339</v>
      </c>
      <c r="J742" s="58">
        <v>1073.5</v>
      </c>
      <c r="K742" s="68">
        <f t="shared" si="141"/>
        <v>107.35000000000001</v>
      </c>
      <c r="L742" s="68">
        <f t="shared" si="142"/>
        <v>966.15</v>
      </c>
      <c r="M742" s="68">
        <v>0</v>
      </c>
      <c r="N742" s="68">
        <v>0</v>
      </c>
      <c r="O742" s="68">
        <v>0</v>
      </c>
      <c r="P742" s="68">
        <v>0</v>
      </c>
      <c r="Q742" s="68">
        <v>0</v>
      </c>
      <c r="R742" s="68">
        <v>0</v>
      </c>
      <c r="S742" s="68">
        <v>0</v>
      </c>
      <c r="T742" s="68">
        <v>0</v>
      </c>
      <c r="U742" s="68">
        <v>0</v>
      </c>
      <c r="V742" s="68">
        <v>0</v>
      </c>
      <c r="W742" s="68">
        <v>0</v>
      </c>
      <c r="X742" s="68">
        <v>0</v>
      </c>
      <c r="Y742" s="68">
        <v>0</v>
      </c>
      <c r="Z742" s="68">
        <v>0</v>
      </c>
      <c r="AA742" s="68">
        <v>0</v>
      </c>
      <c r="AB742" s="68">
        <v>0</v>
      </c>
      <c r="AC742" s="68">
        <v>0</v>
      </c>
      <c r="AD742" s="68">
        <v>0</v>
      </c>
      <c r="AE742" s="68">
        <v>0</v>
      </c>
      <c r="AF742" s="68">
        <v>0</v>
      </c>
      <c r="AG742" s="68">
        <v>193.23</v>
      </c>
      <c r="AH742" s="68">
        <v>0</v>
      </c>
      <c r="AI742" s="68">
        <v>193.23</v>
      </c>
      <c r="AJ742" s="68">
        <v>193.23</v>
      </c>
      <c r="AK742" s="68">
        <v>193.23</v>
      </c>
      <c r="AL742" s="68">
        <v>193.23</v>
      </c>
      <c r="AM742" s="68">
        <f>SUM(M742:AL742)</f>
        <v>966.15</v>
      </c>
      <c r="AN742" s="68">
        <f>+J742-AM742</f>
        <v>107.35000000000002</v>
      </c>
      <c r="AO742" s="57" t="s">
        <v>1532</v>
      </c>
      <c r="AP742" s="59" t="s">
        <v>1294</v>
      </c>
      <c r="AR742" s="61">
        <f t="shared" si="136"/>
        <v>0</v>
      </c>
    </row>
    <row r="743" spans="1:44" s="5" customFormat="1" ht="50.1" customHeight="1">
      <c r="A743" s="164" t="s">
        <v>1943</v>
      </c>
      <c r="B743" s="165"/>
      <c r="C743" s="165"/>
      <c r="D743" s="165"/>
      <c r="E743" s="165"/>
      <c r="F743" s="165"/>
      <c r="G743" s="165"/>
      <c r="H743" s="165"/>
      <c r="I743" s="36"/>
      <c r="J743" s="37">
        <f>J741+J742</f>
        <v>1977.5</v>
      </c>
      <c r="K743" s="37">
        <f t="shared" ref="K743:AN743" si="144">K741+K742</f>
        <v>197.75</v>
      </c>
      <c r="L743" s="37">
        <f t="shared" si="144"/>
        <v>1779.75</v>
      </c>
      <c r="M743" s="37">
        <f t="shared" si="144"/>
        <v>0</v>
      </c>
      <c r="N743" s="37">
        <f t="shared" si="144"/>
        <v>0</v>
      </c>
      <c r="O743" s="37">
        <f t="shared" si="144"/>
        <v>0</v>
      </c>
      <c r="P743" s="37">
        <f t="shared" si="144"/>
        <v>0</v>
      </c>
      <c r="Q743" s="37">
        <f t="shared" si="144"/>
        <v>0</v>
      </c>
      <c r="R743" s="37">
        <f t="shared" si="144"/>
        <v>0</v>
      </c>
      <c r="S743" s="37">
        <f t="shared" si="144"/>
        <v>0</v>
      </c>
      <c r="T743" s="37">
        <f t="shared" si="144"/>
        <v>0</v>
      </c>
      <c r="U743" s="37">
        <f t="shared" si="144"/>
        <v>0</v>
      </c>
      <c r="V743" s="37">
        <f t="shared" si="144"/>
        <v>0</v>
      </c>
      <c r="W743" s="37">
        <f t="shared" si="144"/>
        <v>0</v>
      </c>
      <c r="X743" s="37">
        <f t="shared" si="144"/>
        <v>0</v>
      </c>
      <c r="Y743" s="37">
        <f t="shared" si="144"/>
        <v>0</v>
      </c>
      <c r="Z743" s="37">
        <f t="shared" si="144"/>
        <v>94.92</v>
      </c>
      <c r="AA743" s="37">
        <f t="shared" si="144"/>
        <v>162.72</v>
      </c>
      <c r="AB743" s="37">
        <f t="shared" si="144"/>
        <v>0</v>
      </c>
      <c r="AC743" s="37">
        <f t="shared" si="144"/>
        <v>162.72</v>
      </c>
      <c r="AD743" s="37">
        <f t="shared" si="144"/>
        <v>162.72</v>
      </c>
      <c r="AE743" s="37">
        <f t="shared" si="144"/>
        <v>162.72</v>
      </c>
      <c r="AF743" s="37">
        <f t="shared" si="144"/>
        <v>0</v>
      </c>
      <c r="AG743" s="37">
        <f>AG741+AG742</f>
        <v>261.02999999999997</v>
      </c>
      <c r="AH743" s="37">
        <f>AH741+AH742</f>
        <v>0</v>
      </c>
      <c r="AI743" s="37">
        <f t="shared" ref="AI743:AL743" si="145">AI741+AI742</f>
        <v>193.23</v>
      </c>
      <c r="AJ743" s="37">
        <f t="shared" si="145"/>
        <v>193.23</v>
      </c>
      <c r="AK743" s="37">
        <f t="shared" si="145"/>
        <v>193.23</v>
      </c>
      <c r="AL743" s="37">
        <f t="shared" si="145"/>
        <v>193.23</v>
      </c>
      <c r="AM743" s="37">
        <f>AM741+AM742</f>
        <v>1779.75</v>
      </c>
      <c r="AN743" s="37">
        <f t="shared" si="144"/>
        <v>197.75</v>
      </c>
      <c r="AO743" s="19"/>
      <c r="AP743" s="21"/>
      <c r="AR743" s="44"/>
    </row>
    <row r="744" spans="1:44" s="5" customFormat="1" ht="50.1" customHeight="1">
      <c r="A744" s="166" t="s">
        <v>2031</v>
      </c>
      <c r="B744" s="167"/>
      <c r="C744" s="167"/>
      <c r="D744" s="167"/>
      <c r="E744" s="167"/>
      <c r="F744" s="167"/>
      <c r="G744" s="167"/>
      <c r="H744" s="167"/>
      <c r="I744" s="38"/>
      <c r="J744" s="39">
        <f t="shared" ref="J744:AN744" si="146">SUM(J37+J594+J704+J733+J740+J743)</f>
        <v>2604734.0557142869</v>
      </c>
      <c r="K744" s="39">
        <f t="shared" si="146"/>
        <v>260473.40557142865</v>
      </c>
      <c r="L744" s="39">
        <f t="shared" si="146"/>
        <v>2344260.6501428592</v>
      </c>
      <c r="M744" s="39">
        <f t="shared" si="146"/>
        <v>3804.69</v>
      </c>
      <c r="N744" s="39">
        <f t="shared" si="146"/>
        <v>4671.16</v>
      </c>
      <c r="O744" s="39">
        <f t="shared" si="146"/>
        <v>4807.1799999999994</v>
      </c>
      <c r="P744" s="39">
        <f t="shared" si="146"/>
        <v>5048.7299999999996</v>
      </c>
      <c r="Q744" s="39">
        <f t="shared" si="146"/>
        <v>8004.3</v>
      </c>
      <c r="R744" s="39">
        <f t="shared" si="146"/>
        <v>19095.5</v>
      </c>
      <c r="S744" s="39">
        <f t="shared" si="146"/>
        <v>12698</v>
      </c>
      <c r="T744" s="39">
        <f t="shared" si="146"/>
        <v>16025.600571999999</v>
      </c>
      <c r="U744" s="39">
        <f t="shared" si="146"/>
        <v>12957.779999999999</v>
      </c>
      <c r="V744" s="39">
        <f t="shared" si="146"/>
        <v>15508.95</v>
      </c>
      <c r="W744" s="39">
        <f t="shared" si="146"/>
        <v>38628.99</v>
      </c>
      <c r="X744" s="39">
        <f t="shared" si="146"/>
        <v>55976.800000000003</v>
      </c>
      <c r="Y744" s="39">
        <f t="shared" si="146"/>
        <v>58309.709999999985</v>
      </c>
      <c r="Z744" s="39">
        <f t="shared" si="146"/>
        <v>102214.18999999999</v>
      </c>
      <c r="AA744" s="39">
        <f t="shared" si="146"/>
        <v>227126.85299999994</v>
      </c>
      <c r="AB744" s="39">
        <f t="shared" si="146"/>
        <v>-48477.499999999993</v>
      </c>
      <c r="AC744" s="39">
        <f t="shared" si="146"/>
        <v>137923.12999999989</v>
      </c>
      <c r="AD744" s="39">
        <f t="shared" si="146"/>
        <v>175383.51999999996</v>
      </c>
      <c r="AE744" s="39">
        <f t="shared" si="146"/>
        <v>302569.13999999984</v>
      </c>
      <c r="AF744" s="39">
        <f t="shared" si="146"/>
        <v>11273.87</v>
      </c>
      <c r="AG744" s="39">
        <f t="shared" si="146"/>
        <v>213679.53000000017</v>
      </c>
      <c r="AH744" s="39">
        <f t="shared" si="146"/>
        <v>-849.68999999999994</v>
      </c>
      <c r="AI744" s="39">
        <f t="shared" si="146"/>
        <v>175925.05000000002</v>
      </c>
      <c r="AJ744" s="39">
        <f t="shared" si="146"/>
        <v>113294.81999999991</v>
      </c>
      <c r="AK744" s="39">
        <f t="shared" si="146"/>
        <v>77686.879999999976</v>
      </c>
      <c r="AL744" s="39">
        <f t="shared" si="146"/>
        <v>108986.85999999983</v>
      </c>
      <c r="AM744" s="39">
        <f t="shared" si="146"/>
        <v>1852274.0335720042</v>
      </c>
      <c r="AN744" s="39">
        <f t="shared" si="146"/>
        <v>752460.02214228571</v>
      </c>
      <c r="AO744" s="20"/>
      <c r="AP744" s="22"/>
      <c r="AR744" s="44"/>
    </row>
    <row r="745" spans="1:44" s="5" customFormat="1" ht="50.1" customHeight="1" thickBot="1">
      <c r="A745" s="162" t="s">
        <v>2032</v>
      </c>
      <c r="B745" s="163"/>
      <c r="C745" s="163"/>
      <c r="D745" s="163"/>
      <c r="E745" s="163"/>
      <c r="F745" s="163"/>
      <c r="G745" s="163"/>
      <c r="H745" s="163"/>
      <c r="I745" s="40"/>
      <c r="J745" s="41">
        <f>SUM(J37+J594+J736+J740+J743+J704)</f>
        <v>2605575.735714287</v>
      </c>
      <c r="K745" s="41">
        <f>SUM(K37+K594+K736+K740+K743+J704)</f>
        <v>438948.5265714291</v>
      </c>
      <c r="L745" s="41">
        <f>SUM(L37+L594+L736+L740+L743+J704)</f>
        <v>2364839.3791428604</v>
      </c>
      <c r="M745" s="41">
        <f t="shared" ref="M745:AJ745" si="147">SUM(M37+M594+M736+M740+M743+M704)</f>
        <v>3804.69</v>
      </c>
      <c r="N745" s="41">
        <f t="shared" si="147"/>
        <v>4671.16</v>
      </c>
      <c r="O745" s="41">
        <f t="shared" si="147"/>
        <v>4807.18</v>
      </c>
      <c r="P745" s="41">
        <f t="shared" si="147"/>
        <v>5048.7300000000005</v>
      </c>
      <c r="Q745" s="41">
        <f t="shared" si="147"/>
        <v>8004.3</v>
      </c>
      <c r="R745" s="41">
        <f t="shared" si="147"/>
        <v>19095.5</v>
      </c>
      <c r="S745" s="41">
        <f t="shared" si="147"/>
        <v>12698</v>
      </c>
      <c r="T745" s="41">
        <f t="shared" si="147"/>
        <v>16025.600571999999</v>
      </c>
      <c r="U745" s="41">
        <f t="shared" si="147"/>
        <v>12957.779999999999</v>
      </c>
      <c r="V745" s="41">
        <f t="shared" si="147"/>
        <v>15508.95</v>
      </c>
      <c r="W745" s="41">
        <f t="shared" si="147"/>
        <v>38628.99</v>
      </c>
      <c r="X745" s="41">
        <f t="shared" si="147"/>
        <v>55976.800000000003</v>
      </c>
      <c r="Y745" s="41">
        <f t="shared" si="147"/>
        <v>58309.709999999985</v>
      </c>
      <c r="Z745" s="41">
        <f t="shared" si="147"/>
        <v>102214.18999999999</v>
      </c>
      <c r="AA745" s="41">
        <f t="shared" si="147"/>
        <v>227126.85299999994</v>
      </c>
      <c r="AB745" s="41">
        <f t="shared" si="147"/>
        <v>-48477.499999999993</v>
      </c>
      <c r="AC745" s="41">
        <f t="shared" si="147"/>
        <v>137923.12999999989</v>
      </c>
      <c r="AD745" s="41">
        <f t="shared" si="147"/>
        <v>175383.51999999996</v>
      </c>
      <c r="AE745" s="41">
        <f t="shared" si="147"/>
        <v>302569.13999999984</v>
      </c>
      <c r="AF745" s="41">
        <f t="shared" si="147"/>
        <v>11273.87</v>
      </c>
      <c r="AG745" s="41">
        <f t="shared" si="147"/>
        <v>213679.5300000002</v>
      </c>
      <c r="AH745" s="41">
        <f t="shared" si="147"/>
        <v>-849.68999999999994</v>
      </c>
      <c r="AI745" s="41">
        <f t="shared" si="147"/>
        <v>175925.05000000002</v>
      </c>
      <c r="AJ745" s="41">
        <f t="shared" si="147"/>
        <v>113294.81999999991</v>
      </c>
      <c r="AK745" s="41">
        <f>SUM(AK37+AK594+AK736+AK740+AK743+J704)</f>
        <v>272849.44000000041</v>
      </c>
      <c r="AL745" s="41">
        <f>SUM(AL37+AL594+AL736+AL740+AL743+K704)</f>
        <v>125291.71699999982</v>
      </c>
      <c r="AM745" s="41">
        <f>SUM(AM37+AM594+AM736+AM740+AM743+J704)</f>
        <v>1881717.6530000041</v>
      </c>
      <c r="AN745" s="41">
        <f>SUM(AN37+AN594+AN736+AN740+AN743+J704)</f>
        <v>922070.25271428609</v>
      </c>
      <c r="AO745" s="23"/>
      <c r="AP745" s="24"/>
      <c r="AR745" s="44"/>
    </row>
    <row r="746" spans="1:44" ht="15.95" customHeight="1">
      <c r="C746" s="1"/>
      <c r="D746" s="1"/>
      <c r="E746" s="1"/>
      <c r="F746" s="1"/>
      <c r="G746" s="1"/>
      <c r="H746" s="1"/>
      <c r="J746" s="11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2"/>
      <c r="AN746" s="4"/>
    </row>
    <row r="747" spans="1:44" ht="15.95" customHeight="1">
      <c r="A747" s="159"/>
      <c r="B747" s="159"/>
      <c r="C747" s="159"/>
      <c r="D747" s="159"/>
      <c r="E747" s="159"/>
      <c r="F747" s="159"/>
      <c r="G747" s="159"/>
      <c r="H747" s="159"/>
      <c r="I747" s="159"/>
      <c r="J747" s="159"/>
      <c r="K747" s="159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2"/>
      <c r="AN747" s="4"/>
    </row>
    <row r="748" spans="1:44" ht="15.95" customHeight="1">
      <c r="C748" s="1"/>
      <c r="D748" s="1"/>
      <c r="E748" s="1"/>
      <c r="F748" s="1"/>
      <c r="G748" s="1"/>
      <c r="H748" s="1"/>
      <c r="J748" s="11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2"/>
      <c r="AN748" s="4"/>
    </row>
    <row r="749" spans="1:44" ht="15.95" customHeight="1">
      <c r="C749" s="1"/>
      <c r="D749" s="1"/>
      <c r="E749" s="1"/>
      <c r="F749" s="1"/>
      <c r="G749" s="1"/>
      <c r="H749" s="1"/>
      <c r="J749" s="11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2"/>
      <c r="AN749" s="4"/>
    </row>
    <row r="750" spans="1:44" ht="15.95" customHeight="1">
      <c r="C750" s="1"/>
      <c r="D750" s="1"/>
      <c r="E750" s="1"/>
      <c r="F750" s="1"/>
      <c r="G750" s="1"/>
      <c r="H750" s="1"/>
      <c r="J750" s="11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2"/>
      <c r="AN750" s="4"/>
    </row>
    <row r="751" spans="1:44" ht="15.95" customHeight="1">
      <c r="C751" s="1"/>
      <c r="D751" s="1"/>
      <c r="E751" s="1"/>
      <c r="F751" s="1"/>
      <c r="G751" s="1"/>
      <c r="H751" s="1"/>
      <c r="J751" s="11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2"/>
      <c r="AN751" s="4"/>
    </row>
    <row r="752" spans="1:44" ht="15.95" customHeight="1">
      <c r="A752" s="73" t="s">
        <v>2036</v>
      </c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  <c r="AL752" s="73"/>
      <c r="AM752" s="73"/>
      <c r="AN752" s="73"/>
    </row>
    <row r="753" spans="1:40" ht="28.5" customHeight="1">
      <c r="A753" s="72" t="s">
        <v>2034</v>
      </c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</row>
    <row r="754" spans="1:40" ht="28.5" customHeight="1">
      <c r="A754" s="72" t="s">
        <v>2035</v>
      </c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</row>
    <row r="755" spans="1:40" ht="15.95" customHeight="1">
      <c r="C755" s="1"/>
      <c r="D755" s="1"/>
      <c r="E755" s="1"/>
      <c r="F755" s="1"/>
      <c r="G755" s="1"/>
      <c r="H755" s="1"/>
      <c r="J755" s="11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2"/>
      <c r="AN755" s="4"/>
    </row>
    <row r="756" spans="1:40" ht="15.95" customHeight="1">
      <c r="C756" s="1"/>
      <c r="D756" s="1"/>
      <c r="E756" s="1"/>
      <c r="F756" s="1"/>
      <c r="G756" s="1"/>
      <c r="H756" s="1"/>
      <c r="J756" s="11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2"/>
      <c r="AN756" s="4"/>
    </row>
  </sheetData>
  <autoFilter ref="A4:AP745"/>
  <mergeCells count="13">
    <mergeCell ref="A1:AP3"/>
    <mergeCell ref="A37:H37"/>
    <mergeCell ref="A594:H594"/>
    <mergeCell ref="A704:H704"/>
    <mergeCell ref="A733:H733"/>
    <mergeCell ref="A747:K747"/>
    <mergeCell ref="A734:I734"/>
    <mergeCell ref="A735:I735"/>
    <mergeCell ref="A745:H745"/>
    <mergeCell ref="A740:H740"/>
    <mergeCell ref="A743:H743"/>
    <mergeCell ref="A744:H744"/>
    <mergeCell ref="A736:H736"/>
  </mergeCells>
  <phoneticPr fontId="4" type="noConversion"/>
  <printOptions horizontalCentered="1"/>
  <pageMargins left="0.19685039370078741" right="0.19685039370078741" top="0.39370078740157483" bottom="0.39370078740157483" header="0.39370078740157483" footer="0.19685039370078741"/>
  <pageSetup scale="10" orientation="landscape" horizontalDpi="4294967293" r:id="rId1"/>
  <headerFooter alignWithMargins="0">
    <oddFooter>&amp;R&amp;P DE &amp;N</oddFooter>
  </headerFooter>
  <ignoredErrors>
    <ignoredError sqref="L37 K594:L594 K70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MAYORES - RNPN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2021-01-19T15:55:21Z</cp:lastPrinted>
  <dcterms:created xsi:type="dcterms:W3CDTF">2012-02-23T15:03:36Z</dcterms:created>
  <dcterms:modified xsi:type="dcterms:W3CDTF">2021-04-27T17:34:33Z</dcterms:modified>
</cp:coreProperties>
</file>