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517"/>
  </bookViews>
  <sheets>
    <sheet name="BIENES MAYORES - RNPN" sheetId="1" r:id="rId1"/>
  </sheets>
  <definedNames>
    <definedName name="_xlnm._FilterDatabase" localSheetId="0" hidden="1">'BIENES MAYORES - RNPN'!$A$4:$AL$605</definedName>
    <definedName name="A1.">'BIENES MAYORES - RNPN'!#REF!</definedName>
    <definedName name="_xlnm.Print_Titles" localSheetId="0">'BIENES MAYORES - RNPN'!$1:$4</definedName>
  </definedNames>
  <calcPr calcId="152511"/>
  <fileRecoveryPr repairLoad="1"/>
</workbook>
</file>

<file path=xl/calcChain.xml><?xml version="1.0" encoding="utf-8"?>
<calcChain xmlns="http://schemas.openxmlformats.org/spreadsheetml/2006/main">
  <c r="AK169" i="1"/>
  <c r="AL169" s="1"/>
  <c r="K169"/>
  <c r="L169" s="1"/>
  <c r="AK168"/>
  <c r="AL168" s="1"/>
  <c r="K168"/>
  <c r="L168" s="1"/>
  <c r="N562" l="1"/>
  <c r="N564" s="1"/>
  <c r="AK595" l="1"/>
  <c r="AL595" s="1"/>
  <c r="K595"/>
  <c r="L595" s="1"/>
  <c r="AK594"/>
  <c r="AL594" s="1"/>
  <c r="K594"/>
  <c r="L594" s="1"/>
  <c r="AK563" l="1"/>
  <c r="AL563" s="1"/>
  <c r="K563"/>
  <c r="L563" s="1"/>
  <c r="AK519"/>
  <c r="AL519" s="1"/>
  <c r="K519"/>
  <c r="L519" s="1"/>
  <c r="AK354" l="1"/>
  <c r="AL354" s="1"/>
  <c r="K354"/>
  <c r="L354" s="1"/>
  <c r="AK353" l="1"/>
  <c r="AL353" s="1"/>
  <c r="K353"/>
  <c r="L353" s="1"/>
  <c r="AK167"/>
  <c r="AL167" s="1"/>
  <c r="K167"/>
  <c r="L167" s="1"/>
  <c r="AK357" l="1"/>
  <c r="AL357" s="1"/>
  <c r="K357"/>
  <c r="L357" s="1"/>
  <c r="AK316" l="1"/>
  <c r="AL316" s="1"/>
  <c r="AK315"/>
  <c r="AL315" s="1"/>
  <c r="K316"/>
  <c r="L316" s="1"/>
  <c r="K315"/>
  <c r="L315" s="1"/>
  <c r="AK166" l="1"/>
  <c r="AL166" s="1"/>
  <c r="K166"/>
  <c r="L166" s="1"/>
  <c r="K170"/>
  <c r="L170" s="1"/>
  <c r="AK352" l="1"/>
  <c r="AL352" s="1"/>
  <c r="AK351"/>
  <c r="AL351" s="1"/>
  <c r="K352"/>
  <c r="L352" s="1"/>
  <c r="K351"/>
  <c r="L351" s="1"/>
  <c r="AK350" l="1"/>
  <c r="AL350" s="1"/>
  <c r="K350"/>
  <c r="L350" s="1"/>
  <c r="K317" l="1"/>
  <c r="L317" s="1"/>
  <c r="K318"/>
  <c r="K319"/>
  <c r="K320"/>
  <c r="K321"/>
  <c r="AK321" l="1"/>
  <c r="AL321" s="1"/>
  <c r="L321"/>
  <c r="AK320"/>
  <c r="AL320" s="1"/>
  <c r="L320"/>
  <c r="AK319"/>
  <c r="AL319" s="1"/>
  <c r="L319"/>
  <c r="AK318"/>
  <c r="AL318" s="1"/>
  <c r="L318"/>
  <c r="AK317"/>
  <c r="AL317" s="1"/>
  <c r="AJ603" l="1"/>
  <c r="AK602"/>
  <c r="AK601"/>
  <c r="AK598"/>
  <c r="AK599"/>
  <c r="AK597"/>
  <c r="AJ600"/>
  <c r="AJ593"/>
  <c r="AJ596" s="1"/>
  <c r="AK566"/>
  <c r="AK567"/>
  <c r="AK568"/>
  <c r="AK569"/>
  <c r="AK570"/>
  <c r="AK571"/>
  <c r="AK572"/>
  <c r="AK573"/>
  <c r="AK574"/>
  <c r="AK575"/>
  <c r="AK576"/>
  <c r="AK577"/>
  <c r="AK578"/>
  <c r="AK579"/>
  <c r="AK580"/>
  <c r="AK581"/>
  <c r="AK582"/>
  <c r="AK583"/>
  <c r="AK584"/>
  <c r="AK585"/>
  <c r="AK586"/>
  <c r="AK587"/>
  <c r="AK588"/>
  <c r="AK589"/>
  <c r="AK590"/>
  <c r="AK591"/>
  <c r="AK592"/>
  <c r="AK565"/>
  <c r="AJ562"/>
  <c r="AJ564" s="1"/>
  <c r="AK462"/>
  <c r="AK463"/>
  <c r="AK464"/>
  <c r="AK465"/>
  <c r="AK466"/>
  <c r="AK467"/>
  <c r="AK468"/>
  <c r="AK469"/>
  <c r="AK470"/>
  <c r="AK471"/>
  <c r="AK472"/>
  <c r="AK473"/>
  <c r="AK474"/>
  <c r="AK475"/>
  <c r="AK476"/>
  <c r="AK477"/>
  <c r="AK478"/>
  <c r="AK479"/>
  <c r="AK480"/>
  <c r="AK481"/>
  <c r="AK482"/>
  <c r="AK483"/>
  <c r="AK484"/>
  <c r="AK485"/>
  <c r="AK486"/>
  <c r="AK487"/>
  <c r="AK488"/>
  <c r="AK489"/>
  <c r="AK490"/>
  <c r="AK491"/>
  <c r="AK492"/>
  <c r="AK493"/>
  <c r="AK494"/>
  <c r="AK495"/>
  <c r="AK496"/>
  <c r="AK497"/>
  <c r="AK498"/>
  <c r="AK499"/>
  <c r="AK500"/>
  <c r="AK501"/>
  <c r="AK502"/>
  <c r="AK503"/>
  <c r="AK504"/>
  <c r="AK505"/>
  <c r="AK506"/>
  <c r="AK507"/>
  <c r="AK508"/>
  <c r="AK509"/>
  <c r="AK510"/>
  <c r="AK511"/>
  <c r="AK512"/>
  <c r="AK513"/>
  <c r="AK514"/>
  <c r="AK515"/>
  <c r="AK516"/>
  <c r="AK517"/>
  <c r="AK518"/>
  <c r="AK520"/>
  <c r="AK521"/>
  <c r="AK522"/>
  <c r="AK523"/>
  <c r="AK524"/>
  <c r="AK525"/>
  <c r="AK526"/>
  <c r="AK527"/>
  <c r="AK528"/>
  <c r="AK529"/>
  <c r="AK530"/>
  <c r="AK531"/>
  <c r="AK532"/>
  <c r="AK533"/>
  <c r="AK534"/>
  <c r="AK535"/>
  <c r="AK536"/>
  <c r="AK537"/>
  <c r="AK538"/>
  <c r="AK539"/>
  <c r="AK540"/>
  <c r="AK541"/>
  <c r="AK542"/>
  <c r="AK543"/>
  <c r="AK544"/>
  <c r="AK545"/>
  <c r="AK546"/>
  <c r="AK547"/>
  <c r="AK548"/>
  <c r="AK549"/>
  <c r="AK550"/>
  <c r="AK551"/>
  <c r="AK552"/>
  <c r="AK553"/>
  <c r="AK554"/>
  <c r="AK555"/>
  <c r="AK556"/>
  <c r="AK557"/>
  <c r="AK558"/>
  <c r="AK559"/>
  <c r="AK560"/>
  <c r="AK561"/>
  <c r="AK461"/>
  <c r="AJ460"/>
  <c r="AK33"/>
  <c r="AK34"/>
  <c r="AK35"/>
  <c r="AK36"/>
  <c r="AK37"/>
  <c r="AK38"/>
  <c r="AK39"/>
  <c r="AK40"/>
  <c r="AK41"/>
  <c r="AK42"/>
  <c r="AK43"/>
  <c r="AK44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72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AK165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19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AK267"/>
  <c r="AK268"/>
  <c r="AK269"/>
  <c r="AK270"/>
  <c r="AK271"/>
  <c r="AK272"/>
  <c r="AK273"/>
  <c r="AK274"/>
  <c r="AK275"/>
  <c r="AK276"/>
  <c r="AK277"/>
  <c r="AK278"/>
  <c r="AK279"/>
  <c r="AK280"/>
  <c r="AK281"/>
  <c r="AK282"/>
  <c r="AK283"/>
  <c r="AK284"/>
  <c r="AK285"/>
  <c r="AK286"/>
  <c r="AK287"/>
  <c r="AK288"/>
  <c r="AK289"/>
  <c r="AK290"/>
  <c r="AK291"/>
  <c r="AK292"/>
  <c r="AK293"/>
  <c r="AK294"/>
  <c r="AK295"/>
  <c r="AK296"/>
  <c r="AK297"/>
  <c r="AK298"/>
  <c r="AK299"/>
  <c r="AK300"/>
  <c r="AK301"/>
  <c r="AK302"/>
  <c r="AK303"/>
  <c r="AK304"/>
  <c r="AK305"/>
  <c r="AK306"/>
  <c r="AK307"/>
  <c r="AK308"/>
  <c r="AK309"/>
  <c r="AK310"/>
  <c r="AK311"/>
  <c r="AK312"/>
  <c r="AK313"/>
  <c r="AK314"/>
  <c r="AK322"/>
  <c r="AK323"/>
  <c r="AK324"/>
  <c r="AK325"/>
  <c r="AK326"/>
  <c r="AK327"/>
  <c r="AK328"/>
  <c r="AK329"/>
  <c r="AK330"/>
  <c r="AK331"/>
  <c r="AK332"/>
  <c r="AK333"/>
  <c r="AK334"/>
  <c r="AK335"/>
  <c r="AK336"/>
  <c r="AK337"/>
  <c r="AK338"/>
  <c r="AK339"/>
  <c r="AK342"/>
  <c r="AK343"/>
  <c r="AK344"/>
  <c r="AK345"/>
  <c r="AK346"/>
  <c r="AK347"/>
  <c r="AK348"/>
  <c r="AK349"/>
  <c r="AK355"/>
  <c r="AK356"/>
  <c r="AK358"/>
  <c r="AK359"/>
  <c r="AK360"/>
  <c r="AK361"/>
  <c r="AK362"/>
  <c r="AK363"/>
  <c r="AK364"/>
  <c r="AK365"/>
  <c r="AK366"/>
  <c r="AK367"/>
  <c r="AK368"/>
  <c r="AK369"/>
  <c r="AK458"/>
  <c r="AK459"/>
  <c r="AK32"/>
  <c r="AJ31"/>
  <c r="AI31"/>
  <c r="AK8"/>
  <c r="AK9"/>
  <c r="AK10"/>
  <c r="AK11"/>
  <c r="AK12"/>
  <c r="AK13"/>
  <c r="AK17"/>
  <c r="AK18"/>
  <c r="AK19"/>
  <c r="AK20"/>
  <c r="AK21"/>
  <c r="AK22"/>
  <c r="AK23"/>
  <c r="AK24"/>
  <c r="AK25"/>
  <c r="AK26"/>
  <c r="AK27"/>
  <c r="AK28"/>
  <c r="AK29"/>
  <c r="AK30"/>
  <c r="AK5"/>
  <c r="AJ605" l="1"/>
  <c r="AJ604"/>
  <c r="AK603"/>
  <c r="AK593"/>
  <c r="AK596" s="1"/>
  <c r="AK562"/>
  <c r="AK564" s="1"/>
  <c r="AL501" l="1"/>
  <c r="K501"/>
  <c r="L501" s="1"/>
  <c r="J600" l="1"/>
  <c r="Z460" l="1"/>
  <c r="AH31" l="1"/>
  <c r="J460"/>
  <c r="J593" l="1"/>
  <c r="J596" s="1"/>
  <c r="AH562"/>
  <c r="AH564" s="1"/>
  <c r="AH460" l="1"/>
  <c r="AK600" l="1"/>
  <c r="AI603"/>
  <c r="AH603"/>
  <c r="AL602"/>
  <c r="AI600"/>
  <c r="AH600"/>
  <c r="AH593"/>
  <c r="AH596" s="1"/>
  <c r="AI593"/>
  <c r="AI596" s="1"/>
  <c r="AI562"/>
  <c r="AI564" s="1"/>
  <c r="AH605" l="1"/>
  <c r="AH604"/>
  <c r="AI460"/>
  <c r="AI605" s="1"/>
  <c r="AI604" l="1"/>
  <c r="AL360"/>
  <c r="K360"/>
  <c r="L360" s="1"/>
  <c r="AL292"/>
  <c r="AL267"/>
  <c r="AL266"/>
  <c r="AL365"/>
  <c r="AL364"/>
  <c r="AL363"/>
  <c r="AL362"/>
  <c r="AL361"/>
  <c r="AL359"/>
  <c r="AL358"/>
  <c r="AL356"/>
  <c r="AL333"/>
  <c r="AL345"/>
  <c r="AL355"/>
  <c r="AL349"/>
  <c r="AL164" l="1"/>
  <c r="AL162"/>
  <c r="AL161"/>
  <c r="AL160"/>
  <c r="AL170"/>
  <c r="AL163"/>
  <c r="AL165"/>
  <c r="K125" l="1"/>
  <c r="K126"/>
  <c r="K356" l="1"/>
  <c r="L356" s="1"/>
  <c r="K355"/>
  <c r="L355" s="1"/>
  <c r="J5" l="1"/>
  <c r="J31" l="1"/>
  <c r="AL5"/>
  <c r="AL313"/>
  <c r="AL314"/>
  <c r="AL312"/>
  <c r="K314"/>
  <c r="L314" s="1"/>
  <c r="K313"/>
  <c r="L313" s="1"/>
  <c r="K312"/>
  <c r="L312" s="1"/>
  <c r="K5" l="1"/>
  <c r="L5" s="1"/>
  <c r="AL334"/>
  <c r="AL518"/>
  <c r="AL588"/>
  <c r="K588"/>
  <c r="L588" s="1"/>
  <c r="AL311"/>
  <c r="AL295"/>
  <c r="AL310"/>
  <c r="AL293"/>
  <c r="AL294"/>
  <c r="AL296"/>
  <c r="AL297"/>
  <c r="AL298"/>
  <c r="AL299"/>
  <c r="AL300"/>
  <c r="AL301"/>
  <c r="AL302"/>
  <c r="AL303"/>
  <c r="AL304"/>
  <c r="AL305"/>
  <c r="AL306"/>
  <c r="AL307"/>
  <c r="AL308"/>
  <c r="AL309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AL348"/>
  <c r="K293" l="1"/>
  <c r="L293" s="1"/>
  <c r="K349" l="1"/>
  <c r="L349" s="1"/>
  <c r="K348"/>
  <c r="L348" s="1"/>
  <c r="AL347"/>
  <c r="K347"/>
  <c r="L347" s="1"/>
  <c r="K518" l="1"/>
  <c r="L518" s="1"/>
  <c r="K520"/>
  <c r="L520" s="1"/>
  <c r="AL520"/>
  <c r="K292" l="1"/>
  <c r="L292" s="1"/>
  <c r="K334" l="1"/>
  <c r="L334" s="1"/>
  <c r="K333" l="1"/>
  <c r="L333" s="1"/>
  <c r="K165"/>
  <c r="L165" s="1"/>
  <c r="K164"/>
  <c r="L164" s="1"/>
  <c r="K599" l="1"/>
  <c r="L599" s="1"/>
  <c r="AC427" l="1"/>
  <c r="AD427"/>
  <c r="AK427" l="1"/>
  <c r="K163" l="1"/>
  <c r="L163" s="1"/>
  <c r="AG603" l="1"/>
  <c r="M603"/>
  <c r="N603"/>
  <c r="O603"/>
  <c r="P603"/>
  <c r="Q603"/>
  <c r="R603"/>
  <c r="S603"/>
  <c r="T603"/>
  <c r="U603"/>
  <c r="V603"/>
  <c r="W603"/>
  <c r="X603"/>
  <c r="Y603"/>
  <c r="Z603"/>
  <c r="AA603"/>
  <c r="AB603"/>
  <c r="AC603"/>
  <c r="AD603"/>
  <c r="AE603"/>
  <c r="AF603"/>
  <c r="J603"/>
  <c r="M600"/>
  <c r="N600"/>
  <c r="O600"/>
  <c r="P600"/>
  <c r="Q600"/>
  <c r="R600"/>
  <c r="S600"/>
  <c r="T600"/>
  <c r="U600"/>
  <c r="V600"/>
  <c r="W600"/>
  <c r="X600"/>
  <c r="Y600"/>
  <c r="Z600"/>
  <c r="AA600"/>
  <c r="AB600"/>
  <c r="AC600"/>
  <c r="AD600"/>
  <c r="AE600"/>
  <c r="AF600"/>
  <c r="AG600"/>
  <c r="M593"/>
  <c r="M596" s="1"/>
  <c r="N593"/>
  <c r="N596" s="1"/>
  <c r="O593"/>
  <c r="O596" s="1"/>
  <c r="P593"/>
  <c r="P596" s="1"/>
  <c r="Q593"/>
  <c r="Q596" s="1"/>
  <c r="R593"/>
  <c r="R596" s="1"/>
  <c r="S593"/>
  <c r="S596" s="1"/>
  <c r="T593"/>
  <c r="T596" s="1"/>
  <c r="U593"/>
  <c r="U596" s="1"/>
  <c r="V593"/>
  <c r="V596" s="1"/>
  <c r="W593"/>
  <c r="W596" s="1"/>
  <c r="X593"/>
  <c r="X596" s="1"/>
  <c r="Y593"/>
  <c r="Y596" s="1"/>
  <c r="Z593"/>
  <c r="Z596" s="1"/>
  <c r="AA593"/>
  <c r="AA596" s="1"/>
  <c r="AB593"/>
  <c r="AB596" s="1"/>
  <c r="AC593"/>
  <c r="AC596" s="1"/>
  <c r="AD593"/>
  <c r="AD596" s="1"/>
  <c r="AE593"/>
  <c r="AE596" s="1"/>
  <c r="AF593"/>
  <c r="AF596" s="1"/>
  <c r="AG593"/>
  <c r="AG596" s="1"/>
  <c r="U562"/>
  <c r="U564" s="1"/>
  <c r="V562"/>
  <c r="V564" s="1"/>
  <c r="W562"/>
  <c r="W564" s="1"/>
  <c r="X562"/>
  <c r="X564" s="1"/>
  <c r="Y562"/>
  <c r="Y564" s="1"/>
  <c r="Z562"/>
  <c r="Z564" s="1"/>
  <c r="AA562"/>
  <c r="AA564" s="1"/>
  <c r="AB562"/>
  <c r="AB564" s="1"/>
  <c r="AC562"/>
  <c r="AC564" s="1"/>
  <c r="AD562"/>
  <c r="AD564" s="1"/>
  <c r="AE562"/>
  <c r="AE564" s="1"/>
  <c r="AF562"/>
  <c r="AF564" s="1"/>
  <c r="AG562"/>
  <c r="AG564" s="1"/>
  <c r="P562"/>
  <c r="P564" s="1"/>
  <c r="Q562"/>
  <c r="Q564" s="1"/>
  <c r="R562"/>
  <c r="R564" s="1"/>
  <c r="S562"/>
  <c r="S564" s="1"/>
  <c r="M562"/>
  <c r="M564" s="1"/>
  <c r="O562"/>
  <c r="O564" s="1"/>
  <c r="O460"/>
  <c r="P460"/>
  <c r="Q460"/>
  <c r="R460"/>
  <c r="S460"/>
  <c r="U460"/>
  <c r="V460"/>
  <c r="W460"/>
  <c r="X460"/>
  <c r="Y460"/>
  <c r="AF460"/>
  <c r="K346" l="1"/>
  <c r="L346" s="1"/>
  <c r="AD439"/>
  <c r="AE439"/>
  <c r="AD398" l="1"/>
  <c r="AE398"/>
  <c r="AL250"/>
  <c r="K250"/>
  <c r="L250" s="1"/>
  <c r="K178" l="1"/>
  <c r="AL56"/>
  <c r="AL57"/>
  <c r="AL58"/>
  <c r="AL592" l="1"/>
  <c r="AG31" l="1"/>
  <c r="AL343" l="1"/>
  <c r="AL344"/>
  <c r="AL346"/>
  <c r="AL136"/>
  <c r="AL368"/>
  <c r="AD457"/>
  <c r="AE457"/>
  <c r="AC457"/>
  <c r="AG456"/>
  <c r="AK456" s="1"/>
  <c r="AG455"/>
  <c r="AK455" s="1"/>
  <c r="K456"/>
  <c r="L456" s="1"/>
  <c r="K455"/>
  <c r="L455" s="1"/>
  <c r="AG454"/>
  <c r="AB454"/>
  <c r="K454"/>
  <c r="L454" s="1"/>
  <c r="AG453"/>
  <c r="AB453"/>
  <c r="K453"/>
  <c r="L453" s="1"/>
  <c r="AG452"/>
  <c r="AD452"/>
  <c r="AE452"/>
  <c r="K452"/>
  <c r="L452" s="1"/>
  <c r="AC450"/>
  <c r="AD450"/>
  <c r="AE450"/>
  <c r="AC451"/>
  <c r="AD451"/>
  <c r="AE451"/>
  <c r="K451"/>
  <c r="L451" s="1"/>
  <c r="K450"/>
  <c r="L450" s="1"/>
  <c r="AE449"/>
  <c r="AD449"/>
  <c r="AC449"/>
  <c r="K449"/>
  <c r="L449" s="1"/>
  <c r="AE448"/>
  <c r="AD448"/>
  <c r="AC448"/>
  <c r="K448"/>
  <c r="L448" s="1"/>
  <c r="AE447"/>
  <c r="AD447"/>
  <c r="AC447"/>
  <c r="K447"/>
  <c r="L447" s="1"/>
  <c r="AE446"/>
  <c r="AD446"/>
  <c r="AC446"/>
  <c r="K446"/>
  <c r="L446" s="1"/>
  <c r="AE445"/>
  <c r="AD445"/>
  <c r="AC445"/>
  <c r="K445"/>
  <c r="L445" s="1"/>
  <c r="AE444"/>
  <c r="AD444"/>
  <c r="AC444"/>
  <c r="K444"/>
  <c r="L444" s="1"/>
  <c r="AE443"/>
  <c r="AD443"/>
  <c r="AC443"/>
  <c r="K443"/>
  <c r="L443" s="1"/>
  <c r="AE442"/>
  <c r="AD442"/>
  <c r="AC442"/>
  <c r="K442"/>
  <c r="L442" s="1"/>
  <c r="AE441"/>
  <c r="AD441"/>
  <c r="AC441"/>
  <c r="K441"/>
  <c r="L441" s="1"/>
  <c r="AE440"/>
  <c r="AD440"/>
  <c r="AC440"/>
  <c r="K440"/>
  <c r="L440" s="1"/>
  <c r="AC439"/>
  <c r="AK439" s="1"/>
  <c r="K439"/>
  <c r="L439" s="1"/>
  <c r="AE438"/>
  <c r="AD438"/>
  <c r="AC438"/>
  <c r="K438"/>
  <c r="L438" s="1"/>
  <c r="AE437"/>
  <c r="AD437"/>
  <c r="AC437"/>
  <c r="K437"/>
  <c r="L437" s="1"/>
  <c r="AE436"/>
  <c r="AD436"/>
  <c r="AC436"/>
  <c r="K436"/>
  <c r="L436" s="1"/>
  <c r="AE435"/>
  <c r="AD435"/>
  <c r="AC435"/>
  <c r="K435"/>
  <c r="L435" s="1"/>
  <c r="AE434"/>
  <c r="AD434"/>
  <c r="AC434"/>
  <c r="K434"/>
  <c r="L434" s="1"/>
  <c r="AE433"/>
  <c r="AD433"/>
  <c r="AC433"/>
  <c r="K433"/>
  <c r="L433" s="1"/>
  <c r="AE432"/>
  <c r="AD432"/>
  <c r="AC432"/>
  <c r="K432"/>
  <c r="L432" s="1"/>
  <c r="AE431"/>
  <c r="AD431"/>
  <c r="AC431"/>
  <c r="K431"/>
  <c r="L431" s="1"/>
  <c r="AE430"/>
  <c r="AD430"/>
  <c r="AC430"/>
  <c r="K430"/>
  <c r="L430" s="1"/>
  <c r="AE429"/>
  <c r="AD429"/>
  <c r="AC429"/>
  <c r="K429"/>
  <c r="L429" s="1"/>
  <c r="AC428"/>
  <c r="AD428"/>
  <c r="AE428"/>
  <c r="K428"/>
  <c r="L428" s="1"/>
  <c r="AL63"/>
  <c r="K427"/>
  <c r="L427" s="1"/>
  <c r="AL290"/>
  <c r="AE426"/>
  <c r="AD426"/>
  <c r="AB426"/>
  <c r="K426"/>
  <c r="L426" s="1"/>
  <c r="AE425"/>
  <c r="AD425"/>
  <c r="AB425"/>
  <c r="K425"/>
  <c r="L425" s="1"/>
  <c r="AE424"/>
  <c r="AD424"/>
  <c r="AB424"/>
  <c r="K424"/>
  <c r="L424" s="1"/>
  <c r="AE423"/>
  <c r="AD423"/>
  <c r="AB423"/>
  <c r="K423"/>
  <c r="L423" s="1"/>
  <c r="AE422"/>
  <c r="AD422"/>
  <c r="AB422"/>
  <c r="K422"/>
  <c r="L422" s="1"/>
  <c r="AE421"/>
  <c r="AD421"/>
  <c r="AB421"/>
  <c r="K421"/>
  <c r="L421" s="1"/>
  <c r="AE420"/>
  <c r="AD420"/>
  <c r="AB420"/>
  <c r="K420"/>
  <c r="L420" s="1"/>
  <c r="AE419"/>
  <c r="AD419"/>
  <c r="AB419"/>
  <c r="K419"/>
  <c r="L419" s="1"/>
  <c r="AE418"/>
  <c r="AD418"/>
  <c r="AB418"/>
  <c r="K418"/>
  <c r="L418" s="1"/>
  <c r="AE417"/>
  <c r="AD417"/>
  <c r="AB417"/>
  <c r="K417"/>
  <c r="L417" s="1"/>
  <c r="AE416"/>
  <c r="AD416"/>
  <c r="AB416"/>
  <c r="K416"/>
  <c r="L416" s="1"/>
  <c r="AE415"/>
  <c r="AD415"/>
  <c r="AB415"/>
  <c r="K415"/>
  <c r="L415" s="1"/>
  <c r="AE414"/>
  <c r="AD414"/>
  <c r="AB414"/>
  <c r="K414"/>
  <c r="L414" s="1"/>
  <c r="AE413"/>
  <c r="AD413"/>
  <c r="AB413"/>
  <c r="K413"/>
  <c r="L413" s="1"/>
  <c r="AE412"/>
  <c r="AD412"/>
  <c r="AB412"/>
  <c r="K412"/>
  <c r="L412" s="1"/>
  <c r="AE411"/>
  <c r="AD411"/>
  <c r="AB411"/>
  <c r="K411"/>
  <c r="L411" s="1"/>
  <c r="AE410"/>
  <c r="AD410"/>
  <c r="AB410"/>
  <c r="K410"/>
  <c r="L410" s="1"/>
  <c r="AE409"/>
  <c r="AD409"/>
  <c r="AB409"/>
  <c r="K409"/>
  <c r="L409" s="1"/>
  <c r="AE408"/>
  <c r="AD408"/>
  <c r="AB408"/>
  <c r="K408"/>
  <c r="L408" s="1"/>
  <c r="AE407"/>
  <c r="AD407"/>
  <c r="AB407"/>
  <c r="K407"/>
  <c r="L407" s="1"/>
  <c r="AE406"/>
  <c r="AD406"/>
  <c r="AB406"/>
  <c r="K406"/>
  <c r="L406" s="1"/>
  <c r="AE405"/>
  <c r="AD405"/>
  <c r="AB405"/>
  <c r="K405"/>
  <c r="L405" s="1"/>
  <c r="AE404"/>
  <c r="AD404"/>
  <c r="AB404"/>
  <c r="K404"/>
  <c r="L404" s="1"/>
  <c r="AE403"/>
  <c r="AD403"/>
  <c r="AB403"/>
  <c r="K403"/>
  <c r="L403" s="1"/>
  <c r="AE402"/>
  <c r="AD402"/>
  <c r="AB402"/>
  <c r="K402"/>
  <c r="L402" s="1"/>
  <c r="AE401"/>
  <c r="AD401"/>
  <c r="AB401"/>
  <c r="K401"/>
  <c r="L401" s="1"/>
  <c r="AD400"/>
  <c r="AB400"/>
  <c r="K400"/>
  <c r="L400" s="1"/>
  <c r="AD399"/>
  <c r="AB399"/>
  <c r="K399"/>
  <c r="L399" s="1"/>
  <c r="AC398"/>
  <c r="AK398" s="1"/>
  <c r="K398"/>
  <c r="L398" s="1"/>
  <c r="AD397"/>
  <c r="AC397"/>
  <c r="AD396"/>
  <c r="AC396"/>
  <c r="AD395"/>
  <c r="AC395"/>
  <c r="AD394"/>
  <c r="AC394"/>
  <c r="AD393"/>
  <c r="AC393"/>
  <c r="AD392"/>
  <c r="AC392"/>
  <c r="AD391"/>
  <c r="AC391"/>
  <c r="AD390"/>
  <c r="AC390"/>
  <c r="AD389"/>
  <c r="AC389"/>
  <c r="AD388"/>
  <c r="AC388"/>
  <c r="AD387"/>
  <c r="AC387"/>
  <c r="AD386"/>
  <c r="AC386"/>
  <c r="AD385"/>
  <c r="AC385"/>
  <c r="AD384"/>
  <c r="AC384"/>
  <c r="AD383"/>
  <c r="AC383"/>
  <c r="AD382"/>
  <c r="AC382"/>
  <c r="AD381"/>
  <c r="AC381"/>
  <c r="AD380"/>
  <c r="AC380"/>
  <c r="AD379"/>
  <c r="AC379"/>
  <c r="K379"/>
  <c r="L379" s="1"/>
  <c r="AD378"/>
  <c r="AC378"/>
  <c r="K378"/>
  <c r="L378" s="1"/>
  <c r="AD377"/>
  <c r="AC377"/>
  <c r="K377"/>
  <c r="L377" s="1"/>
  <c r="AD376"/>
  <c r="AC376"/>
  <c r="K376"/>
  <c r="L376" s="1"/>
  <c r="AD375"/>
  <c r="AC375"/>
  <c r="K375"/>
  <c r="L375" s="1"/>
  <c r="AL240"/>
  <c r="AD374"/>
  <c r="AC374"/>
  <c r="K374"/>
  <c r="L374" s="1"/>
  <c r="AD373"/>
  <c r="AC373"/>
  <c r="K373"/>
  <c r="L373" s="1"/>
  <c r="AD372"/>
  <c r="AC372"/>
  <c r="K372"/>
  <c r="L372" s="1"/>
  <c r="AD371"/>
  <c r="AC371"/>
  <c r="AD370"/>
  <c r="AC370"/>
  <c r="AK374" l="1"/>
  <c r="AK375"/>
  <c r="AL375" s="1"/>
  <c r="AK379"/>
  <c r="AK381"/>
  <c r="AK383"/>
  <c r="AK385"/>
  <c r="AK387"/>
  <c r="AK389"/>
  <c r="AK391"/>
  <c r="AK393"/>
  <c r="AK395"/>
  <c r="AK397"/>
  <c r="AK399"/>
  <c r="AL399" s="1"/>
  <c r="AK401"/>
  <c r="AL401" s="1"/>
  <c r="AK402"/>
  <c r="AL402" s="1"/>
  <c r="AK403"/>
  <c r="AL403" s="1"/>
  <c r="AK404"/>
  <c r="AL404" s="1"/>
  <c r="AK405"/>
  <c r="AL405" s="1"/>
  <c r="AK406"/>
  <c r="AL406" s="1"/>
  <c r="AK407"/>
  <c r="AL407" s="1"/>
  <c r="AK408"/>
  <c r="AL408" s="1"/>
  <c r="AK409"/>
  <c r="AL409" s="1"/>
  <c r="AK410"/>
  <c r="AL410" s="1"/>
  <c r="AK411"/>
  <c r="AL411" s="1"/>
  <c r="AK412"/>
  <c r="AL412" s="1"/>
  <c r="AK413"/>
  <c r="AL413" s="1"/>
  <c r="AK414"/>
  <c r="AL414" s="1"/>
  <c r="AK415"/>
  <c r="AL415" s="1"/>
  <c r="AK416"/>
  <c r="AL416" s="1"/>
  <c r="AK417"/>
  <c r="AL417" s="1"/>
  <c r="AK418"/>
  <c r="AL418" s="1"/>
  <c r="AK419"/>
  <c r="AL419" s="1"/>
  <c r="AK420"/>
  <c r="AL420" s="1"/>
  <c r="AK421"/>
  <c r="AL421" s="1"/>
  <c r="AK422"/>
  <c r="AL422" s="1"/>
  <c r="AK423"/>
  <c r="AL423" s="1"/>
  <c r="AK424"/>
  <c r="AL424" s="1"/>
  <c r="AK425"/>
  <c r="AL425" s="1"/>
  <c r="AK426"/>
  <c r="AL426" s="1"/>
  <c r="AK451"/>
  <c r="AL451" s="1"/>
  <c r="AK450"/>
  <c r="AL450" s="1"/>
  <c r="AK370"/>
  <c r="AK373"/>
  <c r="AK378"/>
  <c r="AK400"/>
  <c r="AL400" s="1"/>
  <c r="AK428"/>
  <c r="AL428" s="1"/>
  <c r="AK440"/>
  <c r="AK441"/>
  <c r="AK442"/>
  <c r="AK443"/>
  <c r="AK444"/>
  <c r="AK445"/>
  <c r="AK446"/>
  <c r="AK447"/>
  <c r="AK448"/>
  <c r="AK449"/>
  <c r="AK452"/>
  <c r="AL452" s="1"/>
  <c r="AK454"/>
  <c r="AL454" s="1"/>
  <c r="AK372"/>
  <c r="AK377"/>
  <c r="AK380"/>
  <c r="AK382"/>
  <c r="AK384"/>
  <c r="AK386"/>
  <c r="AK388"/>
  <c r="AK390"/>
  <c r="AK392"/>
  <c r="AK394"/>
  <c r="AK396"/>
  <c r="AK453"/>
  <c r="AK371"/>
  <c r="AK376"/>
  <c r="AK429"/>
  <c r="AK430"/>
  <c r="AK431"/>
  <c r="AK432"/>
  <c r="AK433"/>
  <c r="AK434"/>
  <c r="AK435"/>
  <c r="AK436"/>
  <c r="AK437"/>
  <c r="AK438"/>
  <c r="AK457"/>
  <c r="AG460"/>
  <c r="AG605" s="1"/>
  <c r="AB460"/>
  <c r="AE460"/>
  <c r="AC460"/>
  <c r="AD460"/>
  <c r="AG604" l="1"/>
  <c r="J562"/>
  <c r="J564" s="1"/>
  <c r="J604" l="1"/>
  <c r="K63"/>
  <c r="L63" s="1"/>
  <c r="K58"/>
  <c r="L58" s="1"/>
  <c r="K57"/>
  <c r="L57" s="1"/>
  <c r="K56"/>
  <c r="L56" s="1"/>
  <c r="J605" l="1"/>
  <c r="K345" l="1"/>
  <c r="L345" s="1"/>
  <c r="AL591" l="1"/>
  <c r="K344"/>
  <c r="L344" s="1"/>
  <c r="K343"/>
  <c r="L343" s="1"/>
  <c r="AL108" l="1"/>
  <c r="K108"/>
  <c r="L108" s="1"/>
  <c r="AL79"/>
  <c r="AL80"/>
  <c r="AL81"/>
  <c r="AL82"/>
  <c r="K82" l="1"/>
  <c r="L82" s="1"/>
  <c r="K81"/>
  <c r="L81" s="1"/>
  <c r="AL78" l="1"/>
  <c r="K80"/>
  <c r="L80" s="1"/>
  <c r="K79"/>
  <c r="L79" s="1"/>
  <c r="K78"/>
  <c r="L78" s="1"/>
  <c r="K584" l="1"/>
  <c r="L584" s="1"/>
  <c r="AL584"/>
  <c r="AL494"/>
  <c r="AL561"/>
  <c r="K516"/>
  <c r="L516" s="1"/>
  <c r="K461"/>
  <c r="K462"/>
  <c r="L462" s="1"/>
  <c r="K463"/>
  <c r="L463" s="1"/>
  <c r="K464"/>
  <c r="L464" s="1"/>
  <c r="K465"/>
  <c r="L465" s="1"/>
  <c r="K466"/>
  <c r="L466" s="1"/>
  <c r="K467"/>
  <c r="L467" s="1"/>
  <c r="K468"/>
  <c r="L468" s="1"/>
  <c r="K471"/>
  <c r="L471" s="1"/>
  <c r="K469"/>
  <c r="L469" s="1"/>
  <c r="K470"/>
  <c r="L470" s="1"/>
  <c r="K472"/>
  <c r="L472" s="1"/>
  <c r="K473"/>
  <c r="L473" s="1"/>
  <c r="K474"/>
  <c r="L474" s="1"/>
  <c r="K475"/>
  <c r="L475" s="1"/>
  <c r="K476"/>
  <c r="L476" s="1"/>
  <c r="K477"/>
  <c r="L477" s="1"/>
  <c r="K478"/>
  <c r="L478" s="1"/>
  <c r="K479"/>
  <c r="L479" s="1"/>
  <c r="K480"/>
  <c r="L480" s="1"/>
  <c r="K481"/>
  <c r="L481" s="1"/>
  <c r="K498"/>
  <c r="L498" s="1"/>
  <c r="K507"/>
  <c r="L507" s="1"/>
  <c r="K504"/>
  <c r="L504" s="1"/>
  <c r="K505"/>
  <c r="L505" s="1"/>
  <c r="K506"/>
  <c r="L506" s="1"/>
  <c r="K510"/>
  <c r="L510" s="1"/>
  <c r="K511"/>
  <c r="L511" s="1"/>
  <c r="K512"/>
  <c r="L512" s="1"/>
  <c r="K513"/>
  <c r="L513" s="1"/>
  <c r="K524"/>
  <c r="L524" s="1"/>
  <c r="K525"/>
  <c r="L525" s="1"/>
  <c r="K526"/>
  <c r="L526" s="1"/>
  <c r="K509"/>
  <c r="L509" s="1"/>
  <c r="K523"/>
  <c r="L523" s="1"/>
  <c r="K514"/>
  <c r="L514" s="1"/>
  <c r="K521"/>
  <c r="L521" s="1"/>
  <c r="K522"/>
  <c r="L522" s="1"/>
  <c r="K515"/>
  <c r="L515" s="1"/>
  <c r="K503"/>
  <c r="L503" s="1"/>
  <c r="K517"/>
  <c r="L517" s="1"/>
  <c r="K508"/>
  <c r="L508" s="1"/>
  <c r="K502"/>
  <c r="L502" s="1"/>
  <c r="K499"/>
  <c r="L499" s="1"/>
  <c r="K500"/>
  <c r="L500" s="1"/>
  <c r="K482"/>
  <c r="L482" s="1"/>
  <c r="K483"/>
  <c r="L483" s="1"/>
  <c r="K484"/>
  <c r="L484" s="1"/>
  <c r="K485"/>
  <c r="L485" s="1"/>
  <c r="K486"/>
  <c r="L486" s="1"/>
  <c r="K487"/>
  <c r="L487" s="1"/>
  <c r="K488"/>
  <c r="L488" s="1"/>
  <c r="K489"/>
  <c r="L489" s="1"/>
  <c r="K490"/>
  <c r="L490" s="1"/>
  <c r="K491"/>
  <c r="L491" s="1"/>
  <c r="K492"/>
  <c r="L492" s="1"/>
  <c r="K493"/>
  <c r="L493" s="1"/>
  <c r="K494"/>
  <c r="L494" s="1"/>
  <c r="K495"/>
  <c r="L495" s="1"/>
  <c r="K496"/>
  <c r="L496" s="1"/>
  <c r="K497"/>
  <c r="L497" s="1"/>
  <c r="K561"/>
  <c r="L561" s="1"/>
  <c r="K559"/>
  <c r="L559" s="1"/>
  <c r="K560"/>
  <c r="L560" s="1"/>
  <c r="K528"/>
  <c r="L528" s="1"/>
  <c r="K529"/>
  <c r="L529" s="1"/>
  <c r="K530"/>
  <c r="L530" s="1"/>
  <c r="K536"/>
  <c r="L536" s="1"/>
  <c r="K537"/>
  <c r="L537" s="1"/>
  <c r="K538"/>
  <c r="L538" s="1"/>
  <c r="K531"/>
  <c r="L531" s="1"/>
  <c r="K532"/>
  <c r="L532" s="1"/>
  <c r="K533"/>
  <c r="L533" s="1"/>
  <c r="K527"/>
  <c r="L527" s="1"/>
  <c r="K543"/>
  <c r="L543" s="1"/>
  <c r="K540"/>
  <c r="L540" s="1"/>
  <c r="K548"/>
  <c r="L548" s="1"/>
  <c r="K542"/>
  <c r="L542" s="1"/>
  <c r="K554"/>
  <c r="L554" s="1"/>
  <c r="K557"/>
  <c r="L557" s="1"/>
  <c r="K550"/>
  <c r="L550" s="1"/>
  <c r="K556"/>
  <c r="L556" s="1"/>
  <c r="K549"/>
  <c r="L549" s="1"/>
  <c r="K547"/>
  <c r="L547" s="1"/>
  <c r="K552"/>
  <c r="L552" s="1"/>
  <c r="K553"/>
  <c r="L553" s="1"/>
  <c r="K539"/>
  <c r="L539" s="1"/>
  <c r="K555"/>
  <c r="L555" s="1"/>
  <c r="K541"/>
  <c r="L541" s="1"/>
  <c r="K545"/>
  <c r="L545" s="1"/>
  <c r="K544"/>
  <c r="L544" s="1"/>
  <c r="K546"/>
  <c r="L546" s="1"/>
  <c r="K551"/>
  <c r="L551" s="1"/>
  <c r="K558"/>
  <c r="L558" s="1"/>
  <c r="K534"/>
  <c r="L534" s="1"/>
  <c r="K535"/>
  <c r="L535" s="1"/>
  <c r="K582"/>
  <c r="L582" s="1"/>
  <c r="K583"/>
  <c r="L583" s="1"/>
  <c r="K591"/>
  <c r="L591" s="1"/>
  <c r="K589"/>
  <c r="L589" s="1"/>
  <c r="K590"/>
  <c r="L590" s="1"/>
  <c r="K592"/>
  <c r="L592" s="1"/>
  <c r="K585"/>
  <c r="L585" s="1"/>
  <c r="K586"/>
  <c r="L586" s="1"/>
  <c r="K587"/>
  <c r="L587" s="1"/>
  <c r="K565"/>
  <c r="K566"/>
  <c r="L566" s="1"/>
  <c r="K567"/>
  <c r="L567" s="1"/>
  <c r="K568"/>
  <c r="L568" s="1"/>
  <c r="K569"/>
  <c r="L569" s="1"/>
  <c r="K570"/>
  <c r="L570" s="1"/>
  <c r="K571"/>
  <c r="L571" s="1"/>
  <c r="K572"/>
  <c r="L572" s="1"/>
  <c r="K573"/>
  <c r="L573" s="1"/>
  <c r="K574"/>
  <c r="L574" s="1"/>
  <c r="K575"/>
  <c r="L575" s="1"/>
  <c r="K576"/>
  <c r="L576" s="1"/>
  <c r="K577"/>
  <c r="L577" s="1"/>
  <c r="K578"/>
  <c r="L578" s="1"/>
  <c r="K579"/>
  <c r="L579" s="1"/>
  <c r="K580"/>
  <c r="L580" s="1"/>
  <c r="K581"/>
  <c r="L581" s="1"/>
  <c r="M460"/>
  <c r="K171"/>
  <c r="L171" s="1"/>
  <c r="K137"/>
  <c r="L137" s="1"/>
  <c r="K138"/>
  <c r="L138" s="1"/>
  <c r="K139"/>
  <c r="L139" s="1"/>
  <c r="K140"/>
  <c r="L140" s="1"/>
  <c r="K141"/>
  <c r="L141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L150" s="1"/>
  <c r="K151"/>
  <c r="L151" s="1"/>
  <c r="K152"/>
  <c r="L152" s="1"/>
  <c r="K153"/>
  <c r="L153" s="1"/>
  <c r="K154"/>
  <c r="L154" s="1"/>
  <c r="K155"/>
  <c r="L155" s="1"/>
  <c r="K156"/>
  <c r="L156" s="1"/>
  <c r="K157"/>
  <c r="L157" s="1"/>
  <c r="K158"/>
  <c r="L158" s="1"/>
  <c r="K173"/>
  <c r="L173" s="1"/>
  <c r="K172"/>
  <c r="L172" s="1"/>
  <c r="K322"/>
  <c r="L322" s="1"/>
  <c r="K323"/>
  <c r="L323" s="1"/>
  <c r="K324"/>
  <c r="L324" s="1"/>
  <c r="K326"/>
  <c r="L326" s="1"/>
  <c r="K327"/>
  <c r="L327" s="1"/>
  <c r="K328"/>
  <c r="L328" s="1"/>
  <c r="K329"/>
  <c r="L329" s="1"/>
  <c r="K330"/>
  <c r="L330" s="1"/>
  <c r="K331"/>
  <c r="L331" s="1"/>
  <c r="K332"/>
  <c r="L332" s="1"/>
  <c r="K176"/>
  <c r="L176" s="1"/>
  <c r="K177"/>
  <c r="L177" s="1"/>
  <c r="L178"/>
  <c r="K179"/>
  <c r="L179" s="1"/>
  <c r="K180"/>
  <c r="L180" s="1"/>
  <c r="K181"/>
  <c r="L181" s="1"/>
  <c r="K182"/>
  <c r="L182" s="1"/>
  <c r="K183"/>
  <c r="L183" s="1"/>
  <c r="K184"/>
  <c r="L184" s="1"/>
  <c r="K185"/>
  <c r="L185" s="1"/>
  <c r="K186"/>
  <c r="L186" s="1"/>
  <c r="K187"/>
  <c r="L187" s="1"/>
  <c r="K188"/>
  <c r="L188" s="1"/>
  <c r="K189"/>
  <c r="L189" s="1"/>
  <c r="K190"/>
  <c r="L190" s="1"/>
  <c r="K191"/>
  <c r="L191" s="1"/>
  <c r="K192"/>
  <c r="L192" s="1"/>
  <c r="K193"/>
  <c r="L193" s="1"/>
  <c r="K194"/>
  <c r="L194" s="1"/>
  <c r="K195"/>
  <c r="L195" s="1"/>
  <c r="K196"/>
  <c r="L196" s="1"/>
  <c r="K197"/>
  <c r="L197" s="1"/>
  <c r="K198"/>
  <c r="L198" s="1"/>
  <c r="K199"/>
  <c r="L199" s="1"/>
  <c r="K200"/>
  <c r="L200" s="1"/>
  <c r="K201"/>
  <c r="L201" s="1"/>
  <c r="K202"/>
  <c r="L202" s="1"/>
  <c r="K203"/>
  <c r="L203" s="1"/>
  <c r="K204"/>
  <c r="L204" s="1"/>
  <c r="K205"/>
  <c r="L205" s="1"/>
  <c r="K206"/>
  <c r="L206" s="1"/>
  <c r="K207"/>
  <c r="L207" s="1"/>
  <c r="K208"/>
  <c r="L208" s="1"/>
  <c r="K209"/>
  <c r="L209" s="1"/>
  <c r="K210"/>
  <c r="L210" s="1"/>
  <c r="K211"/>
  <c r="L211" s="1"/>
  <c r="K212"/>
  <c r="L212" s="1"/>
  <c r="K213"/>
  <c r="L213" s="1"/>
  <c r="K214"/>
  <c r="L214" s="1"/>
  <c r="K215"/>
  <c r="L215" s="1"/>
  <c r="K216"/>
  <c r="L216" s="1"/>
  <c r="K217"/>
  <c r="L217" s="1"/>
  <c r="K218"/>
  <c r="L218" s="1"/>
  <c r="K219"/>
  <c r="L219" s="1"/>
  <c r="K220"/>
  <c r="L220" s="1"/>
  <c r="K221"/>
  <c r="L221" s="1"/>
  <c r="K222"/>
  <c r="L222" s="1"/>
  <c r="K223"/>
  <c r="L223" s="1"/>
  <c r="K224"/>
  <c r="L224" s="1"/>
  <c r="K225"/>
  <c r="L225" s="1"/>
  <c r="K226"/>
  <c r="L226" s="1"/>
  <c r="K227"/>
  <c r="L227" s="1"/>
  <c r="K228"/>
  <c r="L228" s="1"/>
  <c r="K229"/>
  <c r="L229" s="1"/>
  <c r="K230"/>
  <c r="L230" s="1"/>
  <c r="K231"/>
  <c r="L231" s="1"/>
  <c r="K232"/>
  <c r="L232" s="1"/>
  <c r="K233"/>
  <c r="L233" s="1"/>
  <c r="K234"/>
  <c r="L234" s="1"/>
  <c r="K235"/>
  <c r="L235" s="1"/>
  <c r="K236"/>
  <c r="L236" s="1"/>
  <c r="K237"/>
  <c r="L237" s="1"/>
  <c r="K238"/>
  <c r="L238" s="1"/>
  <c r="K239"/>
  <c r="L239" s="1"/>
  <c r="K241"/>
  <c r="L241" s="1"/>
  <c r="K242"/>
  <c r="L242" s="1"/>
  <c r="K243"/>
  <c r="L243" s="1"/>
  <c r="K244"/>
  <c r="L244" s="1"/>
  <c r="K245"/>
  <c r="L245" s="1"/>
  <c r="K246"/>
  <c r="L246" s="1"/>
  <c r="K247"/>
  <c r="L247" s="1"/>
  <c r="K248"/>
  <c r="L248" s="1"/>
  <c r="K249"/>
  <c r="L249" s="1"/>
  <c r="K240"/>
  <c r="L240" s="1"/>
  <c r="K251"/>
  <c r="L251" s="1"/>
  <c r="K252"/>
  <c r="L252" s="1"/>
  <c r="K253"/>
  <c r="L253" s="1"/>
  <c r="K254"/>
  <c r="L254" s="1"/>
  <c r="K255"/>
  <c r="L255" s="1"/>
  <c r="K256"/>
  <c r="L256" s="1"/>
  <c r="K257"/>
  <c r="L257" s="1"/>
  <c r="K258"/>
  <c r="L258" s="1"/>
  <c r="K259"/>
  <c r="L259" s="1"/>
  <c r="K260"/>
  <c r="L260" s="1"/>
  <c r="K261"/>
  <c r="L261" s="1"/>
  <c r="K262"/>
  <c r="L262" s="1"/>
  <c r="K263"/>
  <c r="L263" s="1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K275"/>
  <c r="L275" s="1"/>
  <c r="K276"/>
  <c r="L276" s="1"/>
  <c r="K277"/>
  <c r="L277" s="1"/>
  <c r="K278"/>
  <c r="L278" s="1"/>
  <c r="K279"/>
  <c r="L279" s="1"/>
  <c r="K280"/>
  <c r="L280" s="1"/>
  <c r="K281"/>
  <c r="L281" s="1"/>
  <c r="K282"/>
  <c r="L282" s="1"/>
  <c r="K283"/>
  <c r="L283" s="1"/>
  <c r="K284"/>
  <c r="L284" s="1"/>
  <c r="K285"/>
  <c r="L285" s="1"/>
  <c r="K286"/>
  <c r="L286" s="1"/>
  <c r="K287"/>
  <c r="L287" s="1"/>
  <c r="K288"/>
  <c r="L288" s="1"/>
  <c r="K289"/>
  <c r="L289" s="1"/>
  <c r="K290"/>
  <c r="L290" s="1"/>
  <c r="K291"/>
  <c r="L291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58"/>
  <c r="L358" s="1"/>
  <c r="K359"/>
  <c r="L359" s="1"/>
  <c r="K361"/>
  <c r="L361" s="1"/>
  <c r="K362"/>
  <c r="L362" s="1"/>
  <c r="K363"/>
  <c r="L363" s="1"/>
  <c r="K364"/>
  <c r="L364" s="1"/>
  <c r="K367"/>
  <c r="L367" s="1"/>
  <c r="K368"/>
  <c r="L368" s="1"/>
  <c r="K369"/>
  <c r="L369" s="1"/>
  <c r="K174"/>
  <c r="L174" s="1"/>
  <c r="K175"/>
  <c r="L175" s="1"/>
  <c r="K365"/>
  <c r="L365" s="1"/>
  <c r="K366"/>
  <c r="L366" s="1"/>
  <c r="K342"/>
  <c r="L342" s="1"/>
  <c r="K159"/>
  <c r="L159" s="1"/>
  <c r="K160"/>
  <c r="L160" s="1"/>
  <c r="K161"/>
  <c r="L161" s="1"/>
  <c r="K162"/>
  <c r="L162" s="1"/>
  <c r="K325"/>
  <c r="L325" s="1"/>
  <c r="K33"/>
  <c r="L33" s="1"/>
  <c r="K34"/>
  <c r="L34" s="1"/>
  <c r="K35"/>
  <c r="L35" s="1"/>
  <c r="K36"/>
  <c r="L36" s="1"/>
  <c r="K37"/>
  <c r="L37" s="1"/>
  <c r="K42"/>
  <c r="L42" s="1"/>
  <c r="K32"/>
  <c r="L32" s="1"/>
  <c r="K38"/>
  <c r="L38" s="1"/>
  <c r="K39"/>
  <c r="L39" s="1"/>
  <c r="K40"/>
  <c r="L40" s="1"/>
  <c r="K41"/>
  <c r="L41" s="1"/>
  <c r="K43"/>
  <c r="L43" s="1"/>
  <c r="K44"/>
  <c r="L44" s="1"/>
  <c r="K459"/>
  <c r="L459" s="1"/>
  <c r="K458"/>
  <c r="L458" s="1"/>
  <c r="L126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34"/>
  <c r="L134" s="1"/>
  <c r="L125"/>
  <c r="K135"/>
  <c r="L135" s="1"/>
  <c r="K136"/>
  <c r="L136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70"/>
  <c r="L370" s="1"/>
  <c r="K457"/>
  <c r="L457" s="1"/>
  <c r="K371"/>
  <c r="L371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9"/>
  <c r="L59" s="1"/>
  <c r="K60"/>
  <c r="L60" s="1"/>
  <c r="K61"/>
  <c r="L61" s="1"/>
  <c r="K62"/>
  <c r="L62" s="1"/>
  <c r="K64"/>
  <c r="L64" s="1"/>
  <c r="K65"/>
  <c r="L65" s="1"/>
  <c r="K66"/>
  <c r="L66" s="1"/>
  <c r="K72"/>
  <c r="L72" s="1"/>
  <c r="K73"/>
  <c r="L73" s="1"/>
  <c r="K74"/>
  <c r="L74" s="1"/>
  <c r="K75"/>
  <c r="AA75" s="1"/>
  <c r="AK75" s="1"/>
  <c r="K76"/>
  <c r="L76" s="1"/>
  <c r="K45"/>
  <c r="L45" s="1"/>
  <c r="K77"/>
  <c r="L77" s="1"/>
  <c r="K67"/>
  <c r="L67" s="1"/>
  <c r="K68"/>
  <c r="L68" s="1"/>
  <c r="K69"/>
  <c r="L69" s="1"/>
  <c r="K70"/>
  <c r="L70" s="1"/>
  <c r="K71"/>
  <c r="L71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K102"/>
  <c r="L102" s="1"/>
  <c r="K103"/>
  <c r="L103" s="1"/>
  <c r="K104"/>
  <c r="L104" s="1"/>
  <c r="K105"/>
  <c r="L105" s="1"/>
  <c r="K106"/>
  <c r="L106" s="1"/>
  <c r="K107"/>
  <c r="L107" s="1"/>
  <c r="K109"/>
  <c r="L109" s="1"/>
  <c r="K110"/>
  <c r="L110" s="1"/>
  <c r="K111"/>
  <c r="L111" s="1"/>
  <c r="K112"/>
  <c r="L112" s="1"/>
  <c r="K113"/>
  <c r="L113" s="1"/>
  <c r="K114"/>
  <c r="L114" s="1"/>
  <c r="K115"/>
  <c r="L115" s="1"/>
  <c r="K116"/>
  <c r="L116" s="1"/>
  <c r="K117"/>
  <c r="L117" s="1"/>
  <c r="K118"/>
  <c r="L118" s="1"/>
  <c r="K119"/>
  <c r="L119" s="1"/>
  <c r="K120"/>
  <c r="L120" s="1"/>
  <c r="K121"/>
  <c r="L121" s="1"/>
  <c r="K122"/>
  <c r="L122" s="1"/>
  <c r="K123"/>
  <c r="L123" s="1"/>
  <c r="K124"/>
  <c r="L124" s="1"/>
  <c r="AL9"/>
  <c r="AL8"/>
  <c r="AL10"/>
  <c r="AL11"/>
  <c r="AL12"/>
  <c r="AL13"/>
  <c r="AL17"/>
  <c r="AL18"/>
  <c r="AL19"/>
  <c r="AL20"/>
  <c r="AL21"/>
  <c r="AL22"/>
  <c r="AL23"/>
  <c r="AL24"/>
  <c r="AL25"/>
  <c r="AL26"/>
  <c r="AL27"/>
  <c r="AL28"/>
  <c r="AL29"/>
  <c r="AL30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7"/>
  <c r="L7" s="1"/>
  <c r="K9"/>
  <c r="L9" s="1"/>
  <c r="K8"/>
  <c r="L8" s="1"/>
  <c r="K10"/>
  <c r="L10" s="1"/>
  <c r="AL329"/>
  <c r="AL328"/>
  <c r="AL327"/>
  <c r="AL326"/>
  <c r="AL324"/>
  <c r="AL323"/>
  <c r="AL322"/>
  <c r="AL158"/>
  <c r="AL157"/>
  <c r="AL156"/>
  <c r="AL155"/>
  <c r="AL154"/>
  <c r="AL153"/>
  <c r="AL152"/>
  <c r="AL151"/>
  <c r="AL150"/>
  <c r="AL149"/>
  <c r="AL148"/>
  <c r="AL147"/>
  <c r="AL145"/>
  <c r="AL144"/>
  <c r="AL143"/>
  <c r="AL142"/>
  <c r="AL141"/>
  <c r="AL140"/>
  <c r="AL139"/>
  <c r="AL138"/>
  <c r="AL137"/>
  <c r="AL171"/>
  <c r="AL601"/>
  <c r="AL603" s="1"/>
  <c r="AL599"/>
  <c r="AL598"/>
  <c r="AL597"/>
  <c r="AL497"/>
  <c r="AL496"/>
  <c r="AL495"/>
  <c r="AL493"/>
  <c r="AL492"/>
  <c r="AL491"/>
  <c r="AL490"/>
  <c r="AL489"/>
  <c r="AL488"/>
  <c r="AL487"/>
  <c r="AL486"/>
  <c r="AL485"/>
  <c r="AL484"/>
  <c r="AL483"/>
  <c r="AL482"/>
  <c r="AL500"/>
  <c r="AL499"/>
  <c r="AL502"/>
  <c r="AL508"/>
  <c r="AL503"/>
  <c r="AL517"/>
  <c r="AL522"/>
  <c r="AL521"/>
  <c r="AL514"/>
  <c r="AL523"/>
  <c r="AL509"/>
  <c r="AL526"/>
  <c r="AL525"/>
  <c r="AL524"/>
  <c r="AL513"/>
  <c r="AL512"/>
  <c r="AL511"/>
  <c r="AL510"/>
  <c r="AL506"/>
  <c r="AL505"/>
  <c r="AL507"/>
  <c r="AL498"/>
  <c r="AL481"/>
  <c r="AL480"/>
  <c r="AL479"/>
  <c r="AL478"/>
  <c r="AL477"/>
  <c r="AL476"/>
  <c r="AL475"/>
  <c r="AL474"/>
  <c r="AL473"/>
  <c r="AL472"/>
  <c r="AL470"/>
  <c r="AL469"/>
  <c r="AL471"/>
  <c r="AL468"/>
  <c r="AL467"/>
  <c r="AL463"/>
  <c r="AL462"/>
  <c r="AL461"/>
  <c r="AL516"/>
  <c r="AL123"/>
  <c r="AL122"/>
  <c r="AL121"/>
  <c r="AL120"/>
  <c r="K6"/>
  <c r="L6" s="1"/>
  <c r="U6"/>
  <c r="AK6" s="1"/>
  <c r="AE7"/>
  <c r="AK7" s="1"/>
  <c r="AE14"/>
  <c r="AK14" s="1"/>
  <c r="AE15"/>
  <c r="AK15" s="1"/>
  <c r="AE16"/>
  <c r="AK16" s="1"/>
  <c r="M31"/>
  <c r="N31"/>
  <c r="O31"/>
  <c r="O605" s="1"/>
  <c r="P31"/>
  <c r="P605" s="1"/>
  <c r="Q31"/>
  <c r="Q605" s="1"/>
  <c r="R31"/>
  <c r="R605" s="1"/>
  <c r="S31"/>
  <c r="S605" s="1"/>
  <c r="T31"/>
  <c r="V31"/>
  <c r="V605" s="1"/>
  <c r="W31"/>
  <c r="W605" s="1"/>
  <c r="X31"/>
  <c r="X605" s="1"/>
  <c r="Y31"/>
  <c r="Y605" s="1"/>
  <c r="Z31"/>
  <c r="Z605" s="1"/>
  <c r="AA31"/>
  <c r="AB31"/>
  <c r="AB605" s="1"/>
  <c r="AC31"/>
  <c r="AC605" s="1"/>
  <c r="AD31"/>
  <c r="AD605" s="1"/>
  <c r="AF31"/>
  <c r="AF605" s="1"/>
  <c r="AL146"/>
  <c r="AL330"/>
  <c r="AL331"/>
  <c r="AL332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0"/>
  <c r="AL211"/>
  <c r="AL212"/>
  <c r="AL213"/>
  <c r="AL214"/>
  <c r="AL215"/>
  <c r="AL216"/>
  <c r="AL217"/>
  <c r="AL218"/>
  <c r="AL219"/>
  <c r="AL220"/>
  <c r="AL221"/>
  <c r="AL222"/>
  <c r="AL223"/>
  <c r="AL224"/>
  <c r="AL225"/>
  <c r="AL226"/>
  <c r="AL227"/>
  <c r="AL228"/>
  <c r="AL229"/>
  <c r="AL230"/>
  <c r="AL231"/>
  <c r="AL232"/>
  <c r="AL233"/>
  <c r="AL234"/>
  <c r="AL235"/>
  <c r="AL236"/>
  <c r="AL237"/>
  <c r="AL238"/>
  <c r="AL239"/>
  <c r="AL241"/>
  <c r="AL242"/>
  <c r="AL243"/>
  <c r="AL244"/>
  <c r="AL245"/>
  <c r="AL246"/>
  <c r="AL247"/>
  <c r="AL248"/>
  <c r="AL249"/>
  <c r="AL251"/>
  <c r="AL252"/>
  <c r="AL253"/>
  <c r="AL254"/>
  <c r="AL255"/>
  <c r="AL256"/>
  <c r="AL257"/>
  <c r="AL258"/>
  <c r="AL259"/>
  <c r="AL260"/>
  <c r="AL261"/>
  <c r="AL262"/>
  <c r="AL263"/>
  <c r="AL264"/>
  <c r="AL265"/>
  <c r="AL268"/>
  <c r="AL269"/>
  <c r="AL270"/>
  <c r="AL271"/>
  <c r="AL272"/>
  <c r="AL273"/>
  <c r="AL274"/>
  <c r="AL275"/>
  <c r="AL276"/>
  <c r="AL277"/>
  <c r="AL278"/>
  <c r="AL279"/>
  <c r="AL280"/>
  <c r="AL281"/>
  <c r="AL282"/>
  <c r="AL283"/>
  <c r="AL284"/>
  <c r="AL285"/>
  <c r="AL286"/>
  <c r="AL287"/>
  <c r="AL288"/>
  <c r="AL289"/>
  <c r="AL291"/>
  <c r="AL335"/>
  <c r="AL336"/>
  <c r="AL337"/>
  <c r="AL338"/>
  <c r="AL339"/>
  <c r="N340"/>
  <c r="AK340" s="1"/>
  <c r="N341"/>
  <c r="AK341" s="1"/>
  <c r="AL367"/>
  <c r="AL369"/>
  <c r="AL174"/>
  <c r="AL175"/>
  <c r="AL366"/>
  <c r="AL342"/>
  <c r="AL159"/>
  <c r="AL325"/>
  <c r="AL33"/>
  <c r="AL34"/>
  <c r="AL35"/>
  <c r="AL36"/>
  <c r="AL37"/>
  <c r="AL42"/>
  <c r="AL32"/>
  <c r="AL38"/>
  <c r="AL39"/>
  <c r="AL40"/>
  <c r="AL41"/>
  <c r="AL43"/>
  <c r="AL44"/>
  <c r="AL459"/>
  <c r="AL458"/>
  <c r="AL126"/>
  <c r="AL127"/>
  <c r="AL128"/>
  <c r="AL129"/>
  <c r="AL130"/>
  <c r="AL131"/>
  <c r="AL132"/>
  <c r="AL133"/>
  <c r="AL134"/>
  <c r="AL125"/>
  <c r="AL135"/>
  <c r="AL376"/>
  <c r="AL377"/>
  <c r="AL378"/>
  <c r="AL379"/>
  <c r="AL380"/>
  <c r="AL381"/>
  <c r="AL382"/>
  <c r="AL383"/>
  <c r="AL384"/>
  <c r="AL385"/>
  <c r="AL386"/>
  <c r="AL387"/>
  <c r="AL388"/>
  <c r="AL389"/>
  <c r="AL390"/>
  <c r="AL391"/>
  <c r="AL392"/>
  <c r="AL393"/>
  <c r="AL394"/>
  <c r="AL395"/>
  <c r="AL396"/>
  <c r="AL397"/>
  <c r="AL427"/>
  <c r="AL370"/>
  <c r="AL457"/>
  <c r="AL398"/>
  <c r="AL371"/>
  <c r="AL372"/>
  <c r="AL373"/>
  <c r="AL374"/>
  <c r="AL429"/>
  <c r="AL430"/>
  <c r="AL431"/>
  <c r="AL432"/>
  <c r="AL433"/>
  <c r="AL434"/>
  <c r="AL435"/>
  <c r="AL436"/>
  <c r="AL437"/>
  <c r="AL438"/>
  <c r="AL439"/>
  <c r="AL440"/>
  <c r="AL441"/>
  <c r="AL442"/>
  <c r="AL443"/>
  <c r="AL444"/>
  <c r="AL445"/>
  <c r="AL446"/>
  <c r="AL447"/>
  <c r="AL448"/>
  <c r="AL449"/>
  <c r="AL453"/>
  <c r="AL455"/>
  <c r="AL456"/>
  <c r="AL46"/>
  <c r="AL47"/>
  <c r="AL48"/>
  <c r="AL49"/>
  <c r="AL50"/>
  <c r="AL51"/>
  <c r="AL52"/>
  <c r="AL53"/>
  <c r="AL54"/>
  <c r="AL55"/>
  <c r="AL59"/>
  <c r="AL60"/>
  <c r="AL61"/>
  <c r="AL62"/>
  <c r="AL64"/>
  <c r="AL65"/>
  <c r="AL66"/>
  <c r="AL7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9"/>
  <c r="AL110"/>
  <c r="AL111"/>
  <c r="AL112"/>
  <c r="AL113"/>
  <c r="AL114"/>
  <c r="AL115"/>
  <c r="AL116"/>
  <c r="AL117"/>
  <c r="AL118"/>
  <c r="AL119"/>
  <c r="AL559"/>
  <c r="AL560"/>
  <c r="AL528"/>
  <c r="AL529"/>
  <c r="AL530"/>
  <c r="AL536"/>
  <c r="AL537"/>
  <c r="AL538"/>
  <c r="AL531"/>
  <c r="AL532"/>
  <c r="AL533"/>
  <c r="AL527"/>
  <c r="AL543"/>
  <c r="AL540"/>
  <c r="AL548"/>
  <c r="AL542"/>
  <c r="AL554"/>
  <c r="AL557"/>
  <c r="AL550"/>
  <c r="AL556"/>
  <c r="AL549"/>
  <c r="AL547"/>
  <c r="AL552"/>
  <c r="AL553"/>
  <c r="AL539"/>
  <c r="AL555"/>
  <c r="AL541"/>
  <c r="AL545"/>
  <c r="AL544"/>
  <c r="AL546"/>
  <c r="AL551"/>
  <c r="AL558"/>
  <c r="AL534"/>
  <c r="AL535"/>
  <c r="AL582"/>
  <c r="AL583"/>
  <c r="AL589"/>
  <c r="AL590"/>
  <c r="AL585"/>
  <c r="AL586"/>
  <c r="AL587"/>
  <c r="AL566"/>
  <c r="AL567"/>
  <c r="AL568"/>
  <c r="AL569"/>
  <c r="AL570"/>
  <c r="AL571"/>
  <c r="AL572"/>
  <c r="AL573"/>
  <c r="AL574"/>
  <c r="AL575"/>
  <c r="AL576"/>
  <c r="AL577"/>
  <c r="AL578"/>
  <c r="AL579"/>
  <c r="AL580"/>
  <c r="AL581"/>
  <c r="K597"/>
  <c r="K598"/>
  <c r="L598" s="1"/>
  <c r="K601"/>
  <c r="K602"/>
  <c r="L602" s="1"/>
  <c r="AL124"/>
  <c r="M605" l="1"/>
  <c r="AB604"/>
  <c r="S604"/>
  <c r="W604"/>
  <c r="AD604"/>
  <c r="Z604"/>
  <c r="V604"/>
  <c r="Q604"/>
  <c r="M604"/>
  <c r="AC604"/>
  <c r="P604"/>
  <c r="Y604"/>
  <c r="X604"/>
  <c r="O604"/>
  <c r="AF604"/>
  <c r="R604"/>
  <c r="AK31"/>
  <c r="AL600"/>
  <c r="K593"/>
  <c r="K596" s="1"/>
  <c r="N460"/>
  <c r="N604" s="1"/>
  <c r="T460"/>
  <c r="L601"/>
  <c r="L603" s="1"/>
  <c r="K603"/>
  <c r="L565"/>
  <c r="L593" s="1"/>
  <c r="L596" s="1"/>
  <c r="L597"/>
  <c r="L600" s="1"/>
  <c r="K600"/>
  <c r="L461"/>
  <c r="K562"/>
  <c r="K564" s="1"/>
  <c r="AL464"/>
  <c r="T562"/>
  <c r="T564" s="1"/>
  <c r="AL173"/>
  <c r="AL75"/>
  <c r="AL515"/>
  <c r="AL504"/>
  <c r="AL465"/>
  <c r="AL340"/>
  <c r="L31"/>
  <c r="K31"/>
  <c r="AL466"/>
  <c r="AL341"/>
  <c r="AL172"/>
  <c r="AL7"/>
  <c r="AL14"/>
  <c r="AL16"/>
  <c r="AL15"/>
  <c r="AA73"/>
  <c r="AK73" s="1"/>
  <c r="AA68"/>
  <c r="AK68" s="1"/>
  <c r="AA45"/>
  <c r="AK45" s="1"/>
  <c r="AA74"/>
  <c r="AK74" s="1"/>
  <c r="L75"/>
  <c r="L460" s="1"/>
  <c r="AA77"/>
  <c r="AK77" s="1"/>
  <c r="AA70"/>
  <c r="AK70" s="1"/>
  <c r="AA67"/>
  <c r="AK67" s="1"/>
  <c r="AA69"/>
  <c r="AK69" s="1"/>
  <c r="AA71"/>
  <c r="AK71" s="1"/>
  <c r="AA76"/>
  <c r="AK76" s="1"/>
  <c r="K460"/>
  <c r="AE31"/>
  <c r="AE605" s="1"/>
  <c r="U31"/>
  <c r="U605" s="1"/>
  <c r="T605" l="1"/>
  <c r="N605"/>
  <c r="AK460"/>
  <c r="AK605" s="1"/>
  <c r="K605"/>
  <c r="U604"/>
  <c r="K604"/>
  <c r="T604"/>
  <c r="AE604"/>
  <c r="AL77"/>
  <c r="AL562"/>
  <c r="AL564" s="1"/>
  <c r="AL6"/>
  <c r="L562"/>
  <c r="L564" s="1"/>
  <c r="L605" s="1"/>
  <c r="AA460"/>
  <c r="AL73"/>
  <c r="AL70"/>
  <c r="AL68"/>
  <c r="AL71"/>
  <c r="AL67"/>
  <c r="AL74"/>
  <c r="AL45"/>
  <c r="AL76"/>
  <c r="AL69"/>
  <c r="AL565"/>
  <c r="AL593" s="1"/>
  <c r="AL596" s="1"/>
  <c r="AA604" l="1"/>
  <c r="AA605"/>
  <c r="AL460"/>
  <c r="L604"/>
  <c r="AL31"/>
  <c r="AL605" l="1"/>
  <c r="AK604"/>
  <c r="AL604"/>
</calcChain>
</file>

<file path=xl/sharedStrings.xml><?xml version="1.0" encoding="utf-8"?>
<sst xmlns="http://schemas.openxmlformats.org/spreadsheetml/2006/main" count="4728" uniqueCount="1617">
  <si>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</si>
  <si>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</si>
  <si>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</si>
  <si>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</si>
  <si>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</si>
  <si>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</si>
  <si>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</si>
  <si>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</si>
  <si>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IFES</t>
  </si>
  <si>
    <t>NEGRO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</si>
  <si>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</si>
  <si>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</si>
  <si>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</si>
  <si>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</si>
  <si>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</si>
  <si>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</si>
  <si>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</si>
  <si>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</si>
  <si>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</si>
  <si>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</si>
  <si>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</si>
  <si>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</si>
  <si>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</si>
  <si>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</si>
  <si>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</si>
  <si>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</si>
  <si>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</si>
  <si>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</si>
  <si>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</si>
  <si>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</si>
  <si>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</si>
  <si>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</si>
  <si>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</si>
  <si>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</si>
  <si>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</si>
  <si>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</si>
  <si>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</si>
  <si>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</si>
  <si>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</si>
  <si>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</si>
  <si>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</si>
  <si>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</si>
  <si>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</si>
  <si>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</si>
  <si>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</si>
  <si>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</si>
  <si>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</si>
  <si>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</si>
  <si>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</si>
  <si>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</si>
  <si>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</si>
  <si>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</si>
  <si>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</si>
  <si>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</si>
  <si>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</si>
  <si>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</si>
  <si>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</si>
  <si>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</si>
  <si>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</si>
  <si>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</si>
  <si>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</si>
  <si>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</si>
  <si>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</si>
  <si>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</si>
  <si>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</si>
  <si>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</si>
  <si>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</si>
  <si>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</si>
  <si>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</si>
  <si>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</si>
  <si>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</si>
  <si>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</si>
  <si>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</si>
  <si>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</si>
  <si>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</si>
  <si>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</si>
  <si>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</si>
  <si>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</si>
  <si>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</si>
  <si>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</si>
  <si>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</si>
  <si>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</si>
  <si>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</si>
  <si>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</si>
  <si>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</si>
  <si>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</si>
  <si>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</si>
  <si>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</si>
  <si>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</si>
  <si>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</si>
  <si>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</si>
  <si>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</si>
  <si>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</si>
  <si>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</si>
  <si>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</si>
  <si>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</si>
  <si>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</si>
  <si>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</si>
  <si>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</si>
  <si>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</si>
  <si>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</si>
  <si>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</si>
  <si>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</si>
  <si>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</si>
  <si>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</si>
  <si>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</si>
  <si>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</si>
  <si>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</si>
  <si>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</si>
  <si>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</si>
  <si>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</si>
  <si>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</si>
  <si>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</si>
  <si>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</si>
  <si>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</si>
  <si>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</si>
  <si>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</si>
  <si>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</si>
  <si>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</si>
  <si>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</si>
  <si>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</si>
  <si>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</si>
  <si>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</si>
  <si>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</si>
  <si>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</si>
  <si>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</si>
  <si>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</si>
  <si>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</si>
  <si>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</si>
  <si>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</si>
  <si>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</si>
  <si>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</si>
  <si>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</si>
  <si>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</si>
  <si>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</si>
  <si>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</si>
  <si>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</si>
  <si>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</si>
  <si>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</si>
  <si>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</si>
  <si>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</si>
  <si>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</si>
  <si>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</si>
  <si>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</si>
  <si>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</si>
  <si>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</si>
  <si>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</si>
  <si>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</si>
  <si>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</si>
  <si>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</si>
  <si>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</si>
  <si>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</si>
  <si>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</si>
  <si>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</si>
  <si>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</si>
  <si>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</si>
  <si>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</si>
  <si>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</si>
  <si>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</si>
  <si>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</si>
  <si>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</si>
  <si>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</si>
  <si>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</si>
  <si>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</si>
  <si>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</si>
  <si>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</si>
  <si>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</si>
  <si>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</si>
  <si>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</si>
  <si>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CPU-0153-RNPN</t>
  </si>
  <si>
    <t>MXL80201VW</t>
  </si>
  <si>
    <t>CPU-0154-RNPN</t>
  </si>
  <si>
    <t>MXL80201L9</t>
  </si>
  <si>
    <t>CPU-0159-RNPN</t>
  </si>
  <si>
    <t>MXL80201LX</t>
  </si>
  <si>
    <t>CPU-0160-RNPN</t>
  </si>
  <si>
    <t>MXL80201VT</t>
  </si>
  <si>
    <t>CPU-0161-RNPN</t>
  </si>
  <si>
    <t>MXL80201JY</t>
  </si>
  <si>
    <t>CPU-0162-RNPN</t>
  </si>
  <si>
    <t>MXL8080GM8</t>
  </si>
  <si>
    <t>CPU-0163-RNPN</t>
  </si>
  <si>
    <t>MXL8080954</t>
  </si>
  <si>
    <t>CPU-0165-RNPN</t>
  </si>
  <si>
    <t>MXL80809S1</t>
  </si>
  <si>
    <t>CPU-0166-RNPN</t>
  </si>
  <si>
    <t>MXL80809SK</t>
  </si>
  <si>
    <t>CPU-0167-RNPN</t>
  </si>
  <si>
    <t>MXL80809RW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</si>
  <si>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</si>
  <si>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</si>
  <si>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</si>
  <si>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</si>
  <si>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</si>
  <si>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</si>
  <si>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</si>
  <si>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CPU-0171-RNPN</t>
  </si>
  <si>
    <t>MXL8090CJM</t>
  </si>
  <si>
    <t>CPU-0172-RNPN</t>
  </si>
  <si>
    <t>MXL80809S8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</si>
  <si>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</si>
  <si>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</si>
  <si>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</si>
  <si>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</si>
  <si>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</si>
  <si>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</si>
  <si>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</si>
  <si>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</si>
  <si>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</si>
  <si>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</si>
  <si>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</si>
  <si>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</si>
  <si>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</si>
  <si>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</si>
  <si>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</si>
  <si>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</si>
  <si>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</si>
  <si>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</si>
  <si>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</si>
  <si>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</si>
  <si>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</si>
  <si>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</si>
  <si>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</si>
  <si>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</si>
  <si>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</si>
  <si>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</si>
  <si>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</si>
  <si>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</si>
  <si>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</si>
  <si>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</si>
  <si>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</si>
  <si>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</si>
  <si>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</si>
  <si>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</si>
  <si>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</si>
  <si>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</si>
  <si>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CPU-0192-RNPN</t>
  </si>
  <si>
    <t>MXL028063Q</t>
  </si>
  <si>
    <t>CPU-0193-RNPN</t>
  </si>
  <si>
    <t>SMXL0280645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</si>
  <si>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</si>
  <si>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</si>
  <si>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</si>
  <si>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</si>
  <si>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</si>
  <si>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</si>
  <si>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</si>
  <si>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</si>
  <si>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</si>
  <si>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</si>
  <si>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</si>
  <si>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</si>
  <si>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</si>
  <si>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</si>
  <si>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</si>
  <si>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</si>
  <si>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</si>
  <si>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</si>
  <si>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</si>
  <si>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</si>
  <si>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</si>
  <si>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</si>
  <si>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</si>
  <si>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</si>
  <si>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</si>
  <si>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</si>
  <si>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CPU-0207-RNPN</t>
  </si>
  <si>
    <t>MXL028062B</t>
  </si>
  <si>
    <t>CPU-0208-RNPN</t>
  </si>
  <si>
    <t>MXL0280641</t>
  </si>
  <si>
    <t>CPU-0209-RNPN</t>
  </si>
  <si>
    <t>MXL028063Z</t>
  </si>
  <si>
    <t>CPU-0210-RNPN</t>
  </si>
  <si>
    <t>MLX028063X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</si>
  <si>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</si>
  <si>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</si>
  <si>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</si>
  <si>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</si>
  <si>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</si>
  <si>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</si>
  <si>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</si>
  <si>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</si>
  <si>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</si>
  <si>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</si>
  <si>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</si>
  <si>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</si>
  <si>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</si>
  <si>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</si>
  <si>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CPU-0218-RNPN</t>
  </si>
  <si>
    <t>MXL02712HR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</si>
  <si>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</si>
  <si>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</si>
  <si>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</si>
  <si>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</si>
  <si>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</si>
  <si>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</si>
  <si>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</si>
  <si>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</si>
  <si>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</si>
  <si>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</si>
  <si>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</si>
  <si>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</si>
  <si>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</si>
  <si>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</si>
  <si>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</si>
  <si>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</si>
  <si>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</si>
  <si>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</si>
  <si>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</si>
  <si>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</si>
  <si>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</si>
  <si>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</si>
  <si>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</si>
  <si>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</si>
  <si>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</si>
  <si>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</si>
  <si>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</si>
  <si>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</si>
  <si>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</si>
  <si>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</si>
  <si>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</si>
  <si>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</si>
  <si>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</si>
  <si>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</si>
  <si>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</si>
  <si>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</si>
  <si>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</si>
  <si>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</si>
  <si>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</si>
  <si>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</si>
  <si>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</si>
  <si>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</si>
  <si>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</si>
  <si>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</si>
  <si>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</si>
  <si>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</si>
  <si>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</si>
  <si>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</si>
  <si>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</si>
  <si>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</si>
  <si>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</si>
  <si>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</si>
  <si>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</si>
  <si>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</si>
  <si>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</si>
  <si>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</si>
  <si>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</si>
  <si>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</si>
  <si>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</si>
  <si>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</si>
  <si>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</si>
  <si>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</si>
  <si>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</si>
  <si>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</si>
  <si>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</si>
  <si>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</si>
  <si>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</si>
  <si>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</si>
  <si>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</si>
  <si>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</si>
  <si>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</si>
  <si>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</si>
  <si>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</si>
  <si>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</si>
  <si>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</si>
  <si>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</si>
  <si>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</si>
  <si>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</si>
  <si>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</si>
  <si>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</si>
  <si>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</si>
  <si>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</si>
  <si>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</si>
  <si>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</si>
  <si>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</si>
  <si>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</si>
  <si>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</si>
  <si>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</si>
  <si>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</si>
  <si>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</si>
  <si>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</si>
  <si>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</si>
  <si>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</si>
  <si>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</si>
  <si>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</si>
  <si>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</si>
  <si>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</si>
  <si>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</si>
  <si>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</si>
  <si>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</si>
  <si>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</si>
  <si>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</si>
  <si>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</si>
  <si>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</si>
  <si>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</si>
  <si>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</si>
  <si>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</si>
  <si>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</si>
  <si>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</si>
  <si>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</si>
  <si>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</si>
  <si>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</si>
  <si>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</si>
  <si>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</si>
  <si>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</si>
  <si>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</si>
  <si>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</si>
  <si>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</si>
  <si>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</si>
  <si>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</si>
  <si>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</si>
  <si>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</si>
  <si>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</si>
  <si>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</si>
  <si>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</si>
  <si>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</si>
  <si>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</si>
  <si>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</si>
  <si>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</si>
  <si>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</si>
  <si>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</si>
  <si>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</si>
  <si>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</si>
  <si>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</si>
  <si>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</si>
  <si>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</si>
  <si>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</si>
  <si>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</si>
  <si>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</si>
  <si>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</si>
  <si>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</si>
  <si>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</si>
  <si>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</si>
  <si>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</si>
  <si>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</si>
  <si>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</si>
  <si>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</si>
  <si>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</si>
  <si>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</si>
  <si>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</si>
  <si>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</si>
  <si>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</si>
  <si>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</si>
  <si>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</si>
  <si>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</si>
  <si>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</si>
  <si>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</si>
  <si>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</si>
  <si>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</si>
  <si>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</si>
  <si>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</si>
  <si>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</si>
  <si>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</si>
  <si>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</si>
  <si>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</si>
  <si>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</si>
  <si>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</si>
  <si>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</si>
  <si>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</si>
  <si>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</si>
  <si>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</si>
  <si>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</si>
  <si>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</si>
  <si>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</si>
  <si>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</si>
  <si>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</si>
  <si>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</si>
  <si>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CFD-0005-RNPN</t>
  </si>
  <si>
    <t>CAMARA FOTOGRAFICA DIGITAL COM MEMORIA  DE 512</t>
  </si>
  <si>
    <t xml:space="preserve">QUICK FOTO </t>
  </si>
  <si>
    <t>1620900555</t>
  </si>
  <si>
    <t>DS126061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</si>
  <si>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</si>
  <si>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</si>
  <si>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</si>
  <si>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</si>
  <si>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</si>
  <si>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</si>
  <si>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</si>
  <si>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</si>
  <si>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</si>
  <si>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</si>
  <si>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</si>
  <si>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</si>
  <si>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</si>
  <si>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</si>
  <si>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</si>
  <si>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</si>
  <si>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</si>
  <si>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</si>
  <si>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</si>
  <si>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</si>
  <si>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</si>
  <si>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</si>
  <si>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</si>
  <si>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</si>
  <si>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</si>
  <si>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</si>
  <si>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</si>
  <si>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</si>
  <si>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</si>
  <si>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</si>
  <si>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</si>
  <si>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</si>
  <si>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</si>
  <si>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</si>
  <si>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</si>
  <si>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</si>
  <si>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</si>
  <si>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</si>
  <si>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</si>
  <si>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</si>
  <si>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</si>
  <si>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</si>
  <si>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</si>
  <si>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</si>
  <si>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</si>
  <si>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</si>
  <si>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</si>
  <si>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</si>
  <si>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</si>
  <si>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</si>
  <si>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</si>
  <si>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</si>
  <si>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</si>
  <si>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</si>
  <si>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</si>
  <si>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</si>
  <si>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</si>
  <si>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</si>
  <si>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</si>
  <si>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</si>
  <si>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</si>
  <si>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</si>
  <si>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</si>
  <si>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</si>
  <si>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</si>
  <si>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</si>
  <si>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</si>
  <si>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</si>
  <si>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</si>
  <si>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</si>
  <si>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</si>
  <si>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</si>
  <si>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</si>
  <si>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</si>
  <si>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</si>
  <si>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</si>
  <si>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</si>
  <si>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</si>
  <si>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</si>
  <si>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</si>
  <si>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</si>
  <si>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</si>
  <si>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</si>
  <si>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</si>
  <si>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</si>
  <si>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</si>
  <si>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</si>
  <si>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</si>
  <si>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</si>
  <si>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</si>
  <si>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</si>
  <si>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</si>
  <si>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</si>
  <si>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</si>
  <si>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</si>
  <si>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</si>
  <si>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</si>
  <si>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</si>
  <si>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</si>
  <si>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</si>
  <si>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</si>
  <si>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</si>
  <si>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</si>
  <si>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</si>
  <si>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</si>
  <si>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</si>
  <si>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</si>
  <si>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</si>
  <si>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</si>
  <si>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</si>
  <si>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</si>
  <si>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</si>
  <si>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</si>
  <si>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</si>
  <si>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</si>
  <si>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</si>
  <si>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</si>
  <si>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</si>
  <si>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</si>
  <si>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</si>
  <si>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</si>
  <si>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</si>
  <si>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</si>
  <si>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</si>
  <si>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</si>
  <si>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</si>
  <si>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</si>
  <si>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</si>
  <si>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</si>
  <si>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</si>
  <si>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</si>
  <si>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</si>
  <si>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</si>
  <si>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</si>
  <si>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</si>
  <si>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</si>
  <si>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</si>
  <si>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</si>
  <si>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</si>
  <si>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</si>
  <si>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</si>
  <si>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</si>
  <si>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</si>
  <si>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</si>
  <si>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</si>
  <si>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</si>
  <si>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</si>
  <si>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</si>
  <si>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</si>
  <si>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</si>
  <si>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</si>
  <si>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</si>
  <si>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</si>
  <si>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</si>
  <si>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</si>
  <si>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</si>
  <si>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</si>
  <si>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</si>
  <si>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</si>
  <si>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</si>
  <si>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</si>
  <si>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</si>
  <si>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</si>
  <si>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</si>
  <si>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</si>
  <si>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</si>
  <si>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</si>
  <si>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</si>
  <si>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</si>
  <si>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</si>
  <si>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</si>
  <si>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</si>
  <si>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</si>
  <si>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</si>
  <si>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</si>
  <si>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</si>
  <si>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</si>
  <si>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</si>
  <si>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</si>
  <si>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</si>
  <si>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</si>
  <si>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</si>
  <si>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</si>
  <si>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</si>
  <si>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</si>
  <si>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</si>
  <si>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</si>
  <si>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</si>
  <si>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</si>
  <si>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</si>
  <si>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</si>
  <si>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</si>
  <si>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</si>
  <si>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</si>
  <si>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</si>
  <si>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</si>
  <si>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</si>
  <si>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</si>
  <si>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</si>
  <si>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</si>
  <si>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</si>
  <si>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</si>
  <si>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</si>
  <si>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</si>
  <si>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</si>
  <si>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</si>
  <si>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</si>
  <si>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</si>
  <si>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</si>
  <si>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</si>
  <si>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</si>
  <si>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</si>
  <si>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</si>
  <si>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</si>
  <si>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</si>
  <si>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</si>
  <si>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</si>
  <si>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</si>
  <si>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</si>
  <si>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</si>
  <si>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</si>
  <si>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</si>
  <si>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</si>
  <si>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</si>
  <si>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</si>
  <si>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</si>
  <si>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</si>
  <si>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</si>
  <si>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</si>
  <si>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</si>
  <si>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</si>
  <si>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</si>
  <si>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</si>
  <si>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</si>
  <si>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</si>
  <si>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</si>
  <si>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</si>
  <si>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</si>
  <si>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</si>
  <si>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</si>
  <si>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</si>
  <si>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</si>
  <si>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</si>
  <si>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</si>
  <si>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</si>
  <si>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</si>
  <si>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</si>
  <si>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</si>
  <si>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</si>
  <si>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</si>
  <si>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</si>
  <si>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</si>
  <si>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</si>
  <si>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</si>
  <si>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</si>
  <si>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</si>
  <si>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</si>
  <si>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</si>
  <si>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</si>
  <si>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</si>
  <si>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</si>
  <si>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</si>
  <si>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</si>
  <si>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</si>
  <si>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</si>
  <si>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</si>
  <si>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</si>
  <si>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</si>
  <si>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</si>
  <si>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</si>
  <si>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</si>
  <si>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</si>
  <si>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</si>
  <si>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</si>
  <si>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</si>
  <si>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</si>
  <si>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</si>
  <si>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</si>
  <si>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</si>
  <si>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</si>
  <si>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</si>
  <si>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</si>
  <si>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</si>
  <si>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</si>
  <si>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</si>
  <si>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</si>
  <si>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</si>
  <si>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</si>
  <si>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</si>
  <si>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</si>
  <si>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</si>
  <si>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</si>
  <si>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</si>
  <si>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</si>
  <si>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</si>
  <si>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</si>
  <si>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</si>
  <si>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</si>
  <si>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</si>
  <si>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</si>
  <si>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</si>
  <si>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</si>
  <si>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</si>
  <si>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</si>
  <si>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</si>
  <si>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</si>
  <si>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</si>
  <si>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</si>
  <si>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</si>
  <si>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</si>
  <si>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</si>
  <si>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</si>
  <si>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</si>
  <si>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</si>
  <si>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</si>
  <si>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</si>
  <si>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</si>
  <si>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</si>
  <si>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</si>
  <si>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</si>
  <si>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</si>
  <si>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</si>
  <si>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</si>
  <si>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</si>
  <si>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</si>
  <si>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</si>
  <si>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</si>
  <si>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</si>
  <si>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</si>
  <si>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</si>
  <si>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</si>
  <si>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</si>
  <si>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</si>
  <si>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</si>
  <si>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</si>
  <si>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</si>
  <si>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</si>
  <si>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</si>
  <si>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</si>
  <si>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</si>
  <si>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</si>
  <si>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</si>
  <si>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</si>
  <si>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</si>
  <si>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</si>
  <si>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</si>
  <si>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</si>
  <si>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</si>
  <si>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</si>
  <si>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</si>
  <si>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</si>
  <si>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</si>
  <si>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</si>
  <si>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</si>
  <si>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</si>
  <si>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</si>
  <si>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</si>
  <si>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</si>
  <si>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</si>
  <si>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</si>
  <si>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</si>
  <si>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</si>
  <si>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</si>
  <si>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</si>
  <si>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</si>
  <si>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</si>
  <si>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</si>
  <si>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</si>
  <si>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</si>
  <si>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</si>
  <si>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</si>
  <si>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</si>
  <si>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</si>
  <si>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</si>
  <si>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</si>
  <si>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</si>
  <si>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</si>
  <si>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</si>
  <si>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</si>
  <si>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</si>
  <si>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</si>
  <si>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</si>
  <si>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</si>
  <si>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</si>
  <si>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</si>
  <si>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</si>
  <si>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</si>
  <si>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</si>
  <si>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</si>
  <si>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</si>
  <si>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</si>
  <si>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</si>
  <si>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</si>
  <si>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</si>
  <si>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</si>
  <si>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</si>
  <si>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</si>
  <si>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</si>
  <si>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</si>
  <si>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</si>
  <si>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</si>
  <si>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</si>
  <si>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</si>
  <si>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</si>
  <si>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</si>
  <si>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</si>
  <si>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</si>
  <si>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</si>
  <si>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</si>
  <si>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</si>
  <si>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</si>
  <si>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</si>
  <si>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</si>
  <si>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</si>
  <si>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</si>
  <si>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</si>
  <si>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</si>
  <si>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</si>
  <si>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</si>
  <si>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</si>
  <si>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</si>
  <si>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</si>
  <si>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</si>
  <si>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</si>
  <si>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</si>
  <si>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</si>
  <si>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</si>
  <si>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</si>
  <si>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</si>
  <si>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</si>
  <si>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</si>
  <si>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</si>
  <si>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</si>
  <si>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</si>
  <si>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</si>
  <si>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</si>
  <si>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</si>
  <si>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</si>
  <si>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</si>
  <si>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</si>
  <si>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</si>
  <si>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</si>
  <si>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</si>
  <si>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</si>
  <si>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</si>
  <si>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</si>
  <si>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</si>
  <si>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</si>
  <si>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</si>
  <si>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</si>
  <si>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</si>
  <si>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</si>
  <si>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</si>
  <si>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</si>
  <si>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</si>
  <si>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</si>
  <si>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</si>
  <si>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</si>
  <si>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</si>
  <si>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</si>
  <si>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</si>
  <si>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</si>
  <si>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</si>
  <si>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</si>
  <si>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</si>
  <si>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</si>
  <si>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</si>
  <si>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</si>
  <si>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</si>
  <si>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</si>
  <si>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</si>
  <si>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</si>
  <si>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</si>
  <si>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</si>
  <si>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</si>
  <si>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</si>
  <si>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</si>
  <si>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</si>
  <si>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</si>
  <si>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</si>
  <si>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</si>
  <si>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</si>
  <si>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</si>
  <si>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</si>
  <si>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</si>
  <si>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</si>
  <si>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</si>
  <si>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</si>
  <si>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</si>
  <si>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</si>
  <si>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</si>
  <si>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</si>
  <si>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</si>
  <si>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</si>
  <si>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</si>
  <si>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</si>
  <si>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</si>
  <si>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</si>
  <si>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</si>
  <si>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</si>
  <si>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</si>
  <si>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</si>
  <si>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</si>
  <si>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</si>
  <si>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</si>
  <si>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</si>
  <si>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</si>
  <si>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</si>
  <si>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</si>
  <si>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</si>
  <si>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</si>
  <si>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</si>
  <si>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</si>
  <si>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</si>
  <si>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</si>
  <si>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</si>
  <si>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</si>
  <si>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</si>
  <si>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</si>
  <si>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</si>
  <si>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</si>
  <si>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</si>
  <si>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</si>
  <si>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</si>
  <si>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</si>
  <si>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</si>
  <si>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</si>
  <si>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</si>
  <si>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</si>
  <si>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</si>
  <si>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</si>
  <si>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</si>
  <si>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</si>
  <si>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</si>
  <si>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</si>
  <si>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</si>
  <si>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</si>
  <si>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</si>
  <si>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</si>
  <si>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</si>
  <si>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</si>
  <si>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</si>
  <si>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</si>
  <si>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</si>
  <si>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</si>
  <si>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</si>
  <si>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</si>
  <si>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</si>
  <si>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</si>
  <si>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</si>
  <si>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</si>
  <si>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</si>
  <si>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</si>
  <si>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</si>
  <si>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</si>
  <si>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</si>
  <si>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</si>
  <si>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</si>
  <si>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</si>
  <si>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</si>
  <si>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</si>
  <si>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</si>
  <si>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</si>
  <si>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</si>
  <si>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</si>
  <si>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</si>
  <si>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</si>
  <si>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</si>
  <si>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</si>
  <si>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</si>
  <si>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</si>
  <si>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</si>
  <si>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</si>
  <si>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</si>
  <si>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</si>
  <si>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</si>
  <si>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</si>
  <si>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</si>
  <si>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RNPN</t>
  </si>
  <si>
    <t>COMPUTADORA DE ESCRITORIO</t>
  </si>
  <si>
    <t>D´QUISA, S.A. DE C.V.</t>
  </si>
  <si>
    <t xml:space="preserve">FIREWALL  </t>
  </si>
  <si>
    <t>METALICO</t>
  </si>
  <si>
    <t>UESAN-0004-RNPPN</t>
  </si>
  <si>
    <t>SCANNER</t>
  </si>
  <si>
    <t>DATA&amp;GRAPHICS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</si>
  <si>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</si>
  <si>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</si>
  <si>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</si>
  <si>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</si>
  <si>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</si>
  <si>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</si>
  <si>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</si>
  <si>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</si>
  <si>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</si>
  <si>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</si>
  <si>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</si>
  <si>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</si>
  <si>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</si>
  <si>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</si>
  <si>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</si>
  <si>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</si>
  <si>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</si>
  <si>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</si>
  <si>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</si>
  <si>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</si>
  <si>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</si>
  <si>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</si>
  <si>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</si>
  <si>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</si>
  <si>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</si>
  <si>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</si>
  <si>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</si>
  <si>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</si>
  <si>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</si>
  <si>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</si>
  <si>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</si>
  <si>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</si>
  <si>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</si>
  <si>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</si>
  <si>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</si>
  <si>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</si>
  <si>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</si>
  <si>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</si>
  <si>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</si>
  <si>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</si>
  <si>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</si>
  <si>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</si>
  <si>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</si>
  <si>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</si>
  <si>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</si>
  <si>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</si>
  <si>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</si>
  <si>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</si>
  <si>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</si>
  <si>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</si>
  <si>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</si>
  <si>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</si>
  <si>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</si>
  <si>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</si>
  <si>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</si>
  <si>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</si>
  <si>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</si>
  <si>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</si>
  <si>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</si>
  <si>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</si>
  <si>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</si>
  <si>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</si>
  <si>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</si>
  <si>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</si>
  <si>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</si>
  <si>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</si>
  <si>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</si>
  <si>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</si>
  <si>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</si>
  <si>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</si>
  <si>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</si>
  <si>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</si>
  <si>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</si>
  <si>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</si>
  <si>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</si>
  <si>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</si>
  <si>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</si>
  <si>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</si>
  <si>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</si>
  <si>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</si>
  <si>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</si>
  <si>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</si>
  <si>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</si>
  <si>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</si>
  <si>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</si>
  <si>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</si>
  <si>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</si>
  <si>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</si>
  <si>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</si>
  <si>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</si>
  <si>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</si>
  <si>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</si>
  <si>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</si>
  <si>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</si>
  <si>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</si>
  <si>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</si>
  <si>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</si>
  <si>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</si>
  <si>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</si>
  <si>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</si>
  <si>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</si>
  <si>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</si>
  <si>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</si>
  <si>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</si>
  <si>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</si>
  <si>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</si>
  <si>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</si>
  <si>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</si>
  <si>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</si>
  <si>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</si>
  <si>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</si>
  <si>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</si>
  <si>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</si>
  <si>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</si>
  <si>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</si>
  <si>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</si>
  <si>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</si>
  <si>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</si>
  <si>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</si>
  <si>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</si>
  <si>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</si>
  <si>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</si>
  <si>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</si>
  <si>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</si>
  <si>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</si>
  <si>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</si>
  <si>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</si>
  <si>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</si>
  <si>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</si>
  <si>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</si>
  <si>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</si>
  <si>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</si>
  <si>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</si>
  <si>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</si>
  <si>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</si>
  <si>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</si>
  <si>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</si>
  <si>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</si>
  <si>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</si>
  <si>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</si>
  <si>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</si>
  <si>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</si>
  <si>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</si>
  <si>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</si>
  <si>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</si>
  <si>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</si>
  <si>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</si>
  <si>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</si>
  <si>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</si>
  <si>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</si>
  <si>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CPU-0720-RNPN</t>
  </si>
  <si>
    <t>PLAN INTERNACIONAL</t>
  </si>
  <si>
    <t>MLX2081L82</t>
  </si>
  <si>
    <t>6200PESI52400HQ4V8KLTNA</t>
  </si>
  <si>
    <t>UPS-0627-RNPN (ES UPS-0701-RNPN)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</si>
  <si>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</si>
  <si>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</si>
  <si>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</si>
  <si>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</si>
  <si>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</si>
  <si>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</si>
  <si>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</si>
  <si>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</si>
  <si>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</si>
  <si>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</si>
  <si>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</si>
  <si>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</si>
  <si>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</si>
  <si>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</si>
  <si>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</si>
  <si>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</si>
  <si>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</si>
  <si>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</si>
  <si>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</si>
  <si>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</si>
  <si>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</si>
  <si>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</si>
  <si>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</si>
  <si>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</si>
  <si>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</si>
  <si>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</si>
  <si>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</si>
  <si>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</si>
  <si>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</si>
  <si>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</si>
  <si>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</si>
  <si>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</si>
  <si>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</si>
  <si>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</si>
  <si>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</si>
  <si>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</si>
  <si>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</si>
  <si>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</si>
  <si>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</si>
  <si>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</si>
  <si>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</si>
  <si>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</si>
  <si>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</si>
  <si>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</si>
  <si>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</si>
  <si>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</si>
  <si>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</si>
  <si>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</si>
  <si>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</si>
  <si>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</si>
  <si>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</si>
  <si>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</si>
  <si>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</si>
  <si>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</si>
  <si>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</si>
  <si>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</si>
  <si>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</si>
  <si>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</si>
  <si>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</si>
  <si>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</si>
  <si>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</si>
  <si>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</si>
  <si>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</si>
  <si>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</si>
  <si>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</si>
  <si>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</si>
  <si>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</si>
  <si>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</si>
  <si>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</si>
  <si>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</si>
  <si>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</si>
  <si>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</si>
  <si>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</si>
  <si>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</si>
  <si>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</si>
  <si>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</si>
  <si>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</si>
  <si>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</si>
  <si>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</si>
  <si>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</si>
  <si>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</si>
  <si>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</si>
  <si>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</si>
  <si>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</si>
  <si>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</si>
  <si>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</si>
  <si>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</si>
  <si>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</si>
  <si>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</si>
  <si>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</si>
  <si>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</si>
  <si>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</si>
  <si>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</si>
  <si>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</si>
  <si>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</si>
  <si>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</si>
  <si>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</si>
  <si>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</si>
  <si>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</si>
  <si>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</si>
  <si>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</si>
  <si>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</si>
  <si>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</si>
  <si>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</si>
  <si>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BROTHER</t>
  </si>
  <si>
    <t>U63089F5N180654</t>
  </si>
  <si>
    <t>MFC-8910DW</t>
  </si>
  <si>
    <t>SML-0047-RNPN</t>
  </si>
  <si>
    <t>FRW-0008-RNPN</t>
  </si>
  <si>
    <t>FIREWALL MAS PROTECCION AVANZADA UTM-FORTINET FG-90D-BDL</t>
  </si>
  <si>
    <t>FGT90D3Z15006520</t>
  </si>
  <si>
    <t>FG-90BDL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</si>
  <si>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</si>
  <si>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</si>
  <si>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</si>
  <si>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</si>
  <si>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</si>
  <si>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</si>
  <si>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</si>
  <si>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</si>
  <si>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</si>
  <si>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</si>
  <si>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</si>
  <si>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</si>
  <si>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</si>
  <si>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</si>
  <si>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</si>
  <si>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</si>
  <si>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</si>
  <si>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</si>
  <si>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</si>
  <si>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</si>
  <si>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</si>
  <si>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</si>
  <si>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</si>
  <si>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</si>
  <si>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</si>
  <si>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</si>
  <si>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</si>
  <si>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</si>
  <si>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</si>
  <si>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AUT-0036-RNPN</t>
  </si>
  <si>
    <t>HYUNDAI</t>
  </si>
  <si>
    <t>COUNTY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</si>
  <si>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</si>
  <si>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</si>
  <si>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</si>
  <si>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</si>
  <si>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</si>
  <si>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</si>
  <si>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</si>
  <si>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</si>
  <si>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</si>
  <si>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</si>
  <si>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</si>
  <si>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</si>
  <si>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</si>
  <si>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</si>
  <si>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</si>
  <si>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</si>
  <si>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</si>
  <si>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</si>
  <si>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</si>
  <si>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</si>
  <si>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</si>
  <si>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</si>
  <si>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</si>
  <si>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</si>
  <si>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</si>
  <si>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</si>
  <si>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</si>
  <si>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</si>
  <si>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</si>
  <si>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</si>
  <si>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</si>
  <si>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</si>
  <si>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</si>
  <si>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</si>
  <si>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</si>
  <si>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</si>
  <si>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</si>
  <si>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</si>
  <si>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SEGACORP, S.A. DE C.V.</t>
  </si>
  <si>
    <t>SCANER PLANETARIO INCLUYE MONITOR (VER DETALLE EN INVENTARIO GENERAL)</t>
  </si>
  <si>
    <t>BEIGE</t>
  </si>
  <si>
    <t>AIRE ACONDICIONADO CENTRAL DE 10 TONELADAS (compresor esta inservible)</t>
  </si>
  <si>
    <t>KMJHG17BPGC068838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</si>
  <si>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</si>
  <si>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</si>
  <si>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</si>
  <si>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</si>
  <si>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</si>
  <si>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</si>
  <si>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</si>
  <si>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</si>
  <si>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</si>
  <si>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</si>
  <si>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</si>
  <si>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</si>
  <si>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</si>
  <si>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</si>
  <si>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SML-0052-RNPN</t>
  </si>
  <si>
    <t>SML-0053-RNPN</t>
  </si>
  <si>
    <t>U64207B6N15904</t>
  </si>
  <si>
    <t>COM-0067-RNPN</t>
  </si>
  <si>
    <t>CND64912LJ</t>
  </si>
  <si>
    <t>ZBOOK 17 G3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</si>
  <si>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</si>
  <si>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</si>
  <si>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</si>
  <si>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</si>
  <si>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</si>
  <si>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</si>
  <si>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</si>
  <si>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</si>
  <si>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</si>
  <si>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</si>
  <si>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</si>
  <si>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</si>
  <si>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</si>
  <si>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FRW-0001-RNPN</t>
  </si>
  <si>
    <t>AIRC-0003-RNPN/CPA-0001</t>
  </si>
  <si>
    <t>N1C3578817 Y N2B6347917</t>
  </si>
  <si>
    <t>NE120C00C6AAA1 Y  YC120C00A2AAA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</si>
  <si>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</si>
  <si>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</si>
  <si>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</si>
  <si>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</si>
  <si>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</si>
  <si>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</si>
  <si>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</si>
  <si>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</si>
  <si>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MFC-L6750DW</t>
  </si>
  <si>
    <t>SWICHT CISCO 12 PUERTOS</t>
  </si>
  <si>
    <t>SCA-0307-RNPN</t>
  </si>
  <si>
    <t>ATLH006689</t>
  </si>
  <si>
    <t>CPU-0761-RNPN</t>
  </si>
  <si>
    <t>CPU-0762-RNPN</t>
  </si>
  <si>
    <t>LENOVO</t>
  </si>
  <si>
    <t>MJ05B5CD</t>
  </si>
  <si>
    <t>THINKCENTRE M700SFF</t>
  </si>
  <si>
    <t>MJ05A4NW</t>
  </si>
  <si>
    <t>SCANNER DE ALTO VOLUMEN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</si>
  <si>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</si>
  <si>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</si>
  <si>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</si>
  <si>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</si>
  <si>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</si>
  <si>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</si>
  <si>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</si>
  <si>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</si>
  <si>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</si>
  <si>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</si>
  <si>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</si>
  <si>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</si>
  <si>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</si>
  <si>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</si>
  <si>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</si>
  <si>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</si>
  <si>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</si>
  <si>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</si>
  <si>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</si>
  <si>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</si>
  <si>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</si>
  <si>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</si>
  <si>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</si>
  <si>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</si>
  <si>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</si>
  <si>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</si>
  <si>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</si>
  <si>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</si>
  <si>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</si>
  <si>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</si>
  <si>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</si>
  <si>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</si>
  <si>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</si>
  <si>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</si>
  <si>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</si>
  <si>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</si>
  <si>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</si>
  <si>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</si>
  <si>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</si>
  <si>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</si>
  <si>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</si>
  <si>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</si>
  <si>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</si>
  <si>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</si>
  <si>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</si>
  <si>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</si>
  <si>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SML-0054-RNPN</t>
  </si>
  <si>
    <t>RZJ30350</t>
  </si>
  <si>
    <t>IMAGE RUNNER 1435IF</t>
  </si>
  <si>
    <t>SML-0055-RNPN</t>
  </si>
  <si>
    <t>SML-0056-RNPN</t>
  </si>
  <si>
    <t>QMU00897</t>
  </si>
  <si>
    <t>QMU00882</t>
  </si>
  <si>
    <t>IMAGE RUNNER 2202N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</si>
  <si>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</si>
  <si>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</si>
  <si>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</si>
  <si>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</si>
  <si>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</si>
  <si>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</si>
  <si>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</si>
  <si>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</si>
  <si>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OPTIPLEX 3050 SFF</t>
  </si>
  <si>
    <t>DR-C240</t>
  </si>
  <si>
    <t>AJUSTE 2017</t>
  </si>
  <si>
    <t>SCA-0308-RNPN</t>
  </si>
  <si>
    <t>HD445328</t>
  </si>
  <si>
    <t>HD311059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</si>
  <si>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</si>
  <si>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</si>
  <si>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</si>
  <si>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</si>
  <si>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</si>
  <si>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</si>
  <si>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</si>
  <si>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</si>
  <si>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</si>
  <si>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</si>
  <si>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</si>
  <si>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</si>
  <si>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</si>
  <si>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</si>
  <si>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</si>
  <si>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</si>
  <si>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</si>
  <si>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</si>
  <si>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</si>
  <si>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</si>
  <si>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</si>
  <si>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</si>
  <si>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</si>
  <si>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</si>
  <si>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</si>
  <si>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</si>
  <si>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</si>
  <si>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</si>
  <si>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</si>
  <si>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</si>
  <si>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</si>
  <si>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</si>
  <si>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</si>
  <si>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</si>
  <si>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</si>
  <si>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</si>
  <si>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</si>
  <si>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</si>
  <si>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9SDJXM2</t>
  </si>
  <si>
    <t>9TGJXM2</t>
  </si>
  <si>
    <t>BMG51M2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</si>
  <si>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</si>
  <si>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</si>
  <si>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</si>
  <si>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</si>
  <si>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</si>
  <si>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</si>
  <si>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</si>
  <si>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</si>
  <si>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</si>
  <si>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</si>
  <si>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</si>
  <si>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</si>
  <si>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</si>
  <si>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</si>
  <si>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</si>
  <si>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</si>
  <si>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</si>
  <si>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</si>
  <si>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</si>
  <si>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</si>
  <si>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</si>
  <si>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</si>
  <si>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</si>
  <si>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</si>
  <si>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</si>
  <si>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</si>
  <si>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</si>
  <si>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</si>
  <si>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GRUPO Q EL SALVADOR</t>
  </si>
  <si>
    <t>SML-0065-RNPN</t>
  </si>
  <si>
    <t>Y178H800961</t>
  </si>
  <si>
    <t>SDS-0002-RNPN</t>
  </si>
  <si>
    <t>SISTEMA DE SEGURIDAD</t>
  </si>
  <si>
    <t>RAFAEL CRUZ AMAYA</t>
  </si>
  <si>
    <t>HIKVISION</t>
  </si>
  <si>
    <t>TOTAL CONCILIADO DE MAQUINARIA Y EQUIPO</t>
  </si>
  <si>
    <t>TOTAL CONCILIADO DE MOBILIARIO Y EQUIPO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</si>
  <si>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</si>
  <si>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</si>
  <si>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</si>
  <si>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</si>
  <si>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</si>
  <si>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</si>
  <si>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</si>
  <si>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AJUSTE PENDIENTE DE REGISTRAR EN LAS CUENTAS CONTABLES (SDS-0002-RNPN, SEGÚN COMPROBANTE DE RECEPCION No. 0045-12-18)</t>
  </si>
  <si>
    <t>COM-0072-RNPN</t>
  </si>
  <si>
    <t>9LHF6P2</t>
  </si>
  <si>
    <t>VOSTROS 3468</t>
  </si>
  <si>
    <t>C3JF6P2</t>
  </si>
  <si>
    <t>COM-0073-RNPN</t>
  </si>
  <si>
    <t>INVENTARIO DE BIENES MAYORES A $ 600.00 AL 29 DE OCTUBRE DE 2019</t>
  </si>
  <si>
    <t>VALOR ACTUAL 29-10-2019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</si>
</sst>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113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4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4" fontId="14" fillId="0" borderId="4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14" fontId="20" fillId="3" borderId="4" xfId="0" applyNumberFormat="1" applyFont="1" applyFill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4" fontId="20" fillId="4" borderId="4" xfId="0" applyNumberFormat="1" applyFont="1" applyFill="1" applyBorder="1" applyAlignment="1">
      <alignment horizontal="center" vertical="center" wrapText="1"/>
    </xf>
    <xf numFmtId="44" fontId="20" fillId="3" borderId="4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4" fontId="10" fillId="0" borderId="1" xfId="2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44" fontId="10" fillId="0" borderId="8" xfId="2" applyNumberFormat="1" applyFont="1" applyFill="1" applyBorder="1" applyAlignment="1">
      <alignment horizontal="center" vertical="center" wrapText="1"/>
    </xf>
    <xf numFmtId="44" fontId="10" fillId="0" borderId="8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vertical="center" wrapText="1"/>
    </xf>
    <xf numFmtId="44" fontId="14" fillId="2" borderId="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4" fontId="17" fillId="0" borderId="1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4" fontId="12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4" fontId="13" fillId="0" borderId="2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vertical="center" wrapText="1"/>
    </xf>
    <xf numFmtId="44" fontId="14" fillId="2" borderId="2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9" fontId="22" fillId="3" borderId="6" xfId="0" applyNumberFormat="1" applyFont="1" applyFill="1" applyBorder="1" applyAlignment="1">
      <alignment vertical="center" wrapText="1"/>
    </xf>
    <xf numFmtId="44" fontId="15" fillId="3" borderId="6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22" fillId="3" borderId="5" xfId="0" applyNumberFormat="1" applyFont="1" applyFill="1" applyBorder="1" applyAlignment="1">
      <alignment horizontal="center" vertical="center" wrapText="1"/>
    </xf>
    <xf numFmtId="49" fontId="22" fillId="3" borderId="6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1" fillId="2" borderId="7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1" fillId="2" borderId="9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170</xdr:row>
      <xdr:rowOff>0</xdr:rowOff>
    </xdr:from>
    <xdr:to>
      <xdr:col>4</xdr:col>
      <xdr:colOff>1499950</xdr:colOff>
      <xdr:row>170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468</xdr:row>
      <xdr:rowOff>0</xdr:rowOff>
    </xdr:from>
    <xdr:to>
      <xdr:col>4</xdr:col>
      <xdr:colOff>1499950</xdr:colOff>
      <xdr:row>468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487</xdr:row>
      <xdr:rowOff>0</xdr:rowOff>
    </xdr:from>
    <xdr:to>
      <xdr:col>4</xdr:col>
      <xdr:colOff>1499950</xdr:colOff>
      <xdr:row>487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535</xdr:row>
      <xdr:rowOff>0</xdr:rowOff>
    </xdr:from>
    <xdr:to>
      <xdr:col>4</xdr:col>
      <xdr:colOff>1499950</xdr:colOff>
      <xdr:row>535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0</xdr:col>
      <xdr:colOff>2268682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536865</xdr:colOff>
      <xdr:row>0</xdr:row>
      <xdr:rowOff>0</xdr:rowOff>
    </xdr:from>
    <xdr:to>
      <xdr:col>37</xdr:col>
      <xdr:colOff>1432900</xdr:colOff>
      <xdr:row>2</xdr:row>
      <xdr:rowOff>242453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245501" y="0"/>
          <a:ext cx="896035" cy="865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N650"/>
  <sheetViews>
    <sheetView tabSelected="1" topLeftCell="N1" zoomScale="55" zoomScaleNormal="55" workbookViewId="0">
      <pane ySplit="4" topLeftCell="A5" activePane="bottomLeft" state="frozen"/>
      <selection pane="bottomLeft" activeCell="AL5" sqref="AL5"/>
    </sheetView>
  </sheetViews>
  <sheetFormatPr baseColWidth="10" defaultRowHeight="12.75"/>
  <cols>
    <col min="1" max="1" width="47.7109375" style="3" customWidth="1"/>
    <col min="2" max="2" width="70.28515625" style="3" customWidth="1"/>
    <col min="3" max="3" width="30.28515625" style="14" customWidth="1"/>
    <col min="4" max="4" width="29.140625" style="3" customWidth="1"/>
    <col min="5" max="8" width="30.7109375" style="3" customWidth="1"/>
    <col min="9" max="9" width="30" style="12" customWidth="1"/>
    <col min="10" max="10" width="27.28515625" style="15" customWidth="1"/>
    <col min="11" max="12" width="25.7109375" style="3" customWidth="1"/>
    <col min="13" max="16" width="18.7109375" style="3" customWidth="1"/>
    <col min="17" max="36" width="18.7109375" style="15" customWidth="1"/>
    <col min="37" max="37" width="22.7109375" style="15" customWidth="1"/>
    <col min="38" max="38" width="22.7109375" style="3" customWidth="1"/>
    <col min="39" max="16384" width="11.42578125" style="7"/>
  </cols>
  <sheetData>
    <row r="1" spans="1:39" ht="24.95" customHeight="1">
      <c r="A1" s="109" t="s">
        <v>1615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1:39" ht="24.9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</row>
    <row r="3" spans="1:39" ht="24.95" customHeight="1" thickBo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1:39" ht="75" customHeight="1" thickBot="1">
      <c r="A4" s="43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1357</v>
      </c>
      <c r="H4" s="44" t="s">
        <v>6</v>
      </c>
      <c r="I4" s="45" t="s">
        <v>1360</v>
      </c>
      <c r="J4" s="46" t="s">
        <v>7</v>
      </c>
      <c r="K4" s="47" t="s">
        <v>1358</v>
      </c>
      <c r="L4" s="47" t="s">
        <v>1359</v>
      </c>
      <c r="M4" s="46" t="s">
        <v>1530</v>
      </c>
      <c r="N4" s="46" t="s">
        <v>1531</v>
      </c>
      <c r="O4" s="46" t="s">
        <v>1532</v>
      </c>
      <c r="P4" s="46" t="s">
        <v>1533</v>
      </c>
      <c r="Q4" s="46" t="s">
        <v>1534</v>
      </c>
      <c r="R4" s="46" t="s">
        <v>1535</v>
      </c>
      <c r="S4" s="46" t="s">
        <v>1536</v>
      </c>
      <c r="T4" s="46" t="s">
        <v>1537</v>
      </c>
      <c r="U4" s="46" t="s">
        <v>1538</v>
      </c>
      <c r="V4" s="46" t="s">
        <v>1539</v>
      </c>
      <c r="W4" s="46" t="s">
        <v>1540</v>
      </c>
      <c r="X4" s="46" t="s">
        <v>1541</v>
      </c>
      <c r="Y4" s="46" t="s">
        <v>1542</v>
      </c>
      <c r="Z4" s="46" t="s">
        <v>1543</v>
      </c>
      <c r="AA4" s="46" t="s">
        <v>1544</v>
      </c>
      <c r="AB4" s="46" t="s">
        <v>1545</v>
      </c>
      <c r="AC4" s="46" t="s">
        <v>1546</v>
      </c>
      <c r="AD4" s="46" t="s">
        <v>1547</v>
      </c>
      <c r="AE4" s="46" t="s">
        <v>1548</v>
      </c>
      <c r="AF4" s="48" t="s">
        <v>1549</v>
      </c>
      <c r="AG4" s="46" t="s">
        <v>1550</v>
      </c>
      <c r="AH4" s="48" t="s">
        <v>1520</v>
      </c>
      <c r="AI4" s="46" t="s">
        <v>1551</v>
      </c>
      <c r="AJ4" s="46" t="s">
        <v>1552</v>
      </c>
      <c r="AK4" s="46" t="s">
        <v>1553</v>
      </c>
      <c r="AL4" s="31" t="s">
        <v>1616</v>
      </c>
    </row>
    <row r="5" spans="1:39" s="6" customFormat="1" ht="50.1" customHeight="1">
      <c r="A5" s="49" t="s">
        <v>24</v>
      </c>
      <c r="B5" s="50" t="s">
        <v>584</v>
      </c>
      <c r="C5" s="50" t="s">
        <v>25</v>
      </c>
      <c r="D5" s="50" t="s">
        <v>13</v>
      </c>
      <c r="E5" s="50" t="s">
        <v>26</v>
      </c>
      <c r="F5" s="50" t="s">
        <v>27</v>
      </c>
      <c r="G5" s="50" t="s">
        <v>1050</v>
      </c>
      <c r="H5" s="50" t="s">
        <v>28</v>
      </c>
      <c r="I5" s="51">
        <v>35796</v>
      </c>
      <c r="J5" s="52">
        <f>369900/8.75</f>
        <v>42274.285714285717</v>
      </c>
      <c r="K5" s="39">
        <f t="shared" ref="K5:K30" si="0">J5*0.1</f>
        <v>4227.4285714285716</v>
      </c>
      <c r="L5" s="39">
        <f>+J5-K5</f>
        <v>38046.857142857145</v>
      </c>
      <c r="M5" s="52">
        <v>3804.69</v>
      </c>
      <c r="N5" s="52">
        <v>3804.69</v>
      </c>
      <c r="O5" s="52">
        <v>3804.69</v>
      </c>
      <c r="P5" s="52">
        <v>3804.69</v>
      </c>
      <c r="Q5" s="52">
        <v>3804.69</v>
      </c>
      <c r="R5" s="52">
        <v>3804.69</v>
      </c>
      <c r="S5" s="52">
        <v>3804.69</v>
      </c>
      <c r="T5" s="52">
        <v>3804.69</v>
      </c>
      <c r="U5" s="52">
        <v>3804.69</v>
      </c>
      <c r="V5" s="52">
        <v>3804.66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  <c r="AK5" s="39">
        <f>SUM(M5:AJ5)</f>
        <v>38046.869999999995</v>
      </c>
      <c r="AL5" s="39">
        <f t="shared" ref="AL5:AL30" si="1">+J5-AK5</f>
        <v>4227.4157142857221</v>
      </c>
      <c r="AM5" s="32"/>
    </row>
    <row r="6" spans="1:39" s="6" customFormat="1" ht="50.1" customHeight="1">
      <c r="A6" s="53" t="s">
        <v>10</v>
      </c>
      <c r="B6" s="19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1050</v>
      </c>
      <c r="H6" s="19" t="s">
        <v>16</v>
      </c>
      <c r="I6" s="17">
        <v>37561</v>
      </c>
      <c r="J6" s="54">
        <v>10854.7</v>
      </c>
      <c r="K6" s="18">
        <f t="shared" si="0"/>
        <v>1085.47</v>
      </c>
      <c r="L6" s="18">
        <f t="shared" ref="L6:L30" si="2">+J6-K6</f>
        <v>9769.2300000000014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3023.02</v>
      </c>
      <c r="U6" s="18">
        <f>976.92</f>
        <v>976.92</v>
      </c>
      <c r="V6" s="18">
        <v>976.92</v>
      </c>
      <c r="W6" s="18">
        <v>976.92</v>
      </c>
      <c r="X6" s="18">
        <v>976.92</v>
      </c>
      <c r="Y6" s="18">
        <v>976.92</v>
      </c>
      <c r="Z6" s="18">
        <v>976.92</v>
      </c>
      <c r="AA6" s="18">
        <v>884.69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f t="shared" ref="AK6:AK30" si="3">SUM(M6:AJ6)</f>
        <v>9769.23</v>
      </c>
      <c r="AL6" s="18">
        <f t="shared" si="1"/>
        <v>1085.4700000000012</v>
      </c>
      <c r="AM6" s="32"/>
    </row>
    <row r="7" spans="1:39" s="6" customFormat="1" ht="50.1" customHeight="1">
      <c r="A7" s="53" t="s">
        <v>17</v>
      </c>
      <c r="B7" s="19" t="s">
        <v>18</v>
      </c>
      <c r="C7" s="19" t="s">
        <v>19</v>
      </c>
      <c r="D7" s="19" t="s">
        <v>20</v>
      </c>
      <c r="E7" s="19" t="s">
        <v>21</v>
      </c>
      <c r="F7" s="19" t="s">
        <v>22</v>
      </c>
      <c r="G7" s="19" t="s">
        <v>1050</v>
      </c>
      <c r="H7" s="19" t="s">
        <v>23</v>
      </c>
      <c r="I7" s="17">
        <v>38706</v>
      </c>
      <c r="J7" s="54">
        <v>15226.59</v>
      </c>
      <c r="K7" s="18">
        <f t="shared" si="0"/>
        <v>1522.6590000000001</v>
      </c>
      <c r="L7" s="18">
        <f t="shared" si="2"/>
        <v>13703.931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1412.26</v>
      </c>
      <c r="V7" s="54">
        <v>1370.39</v>
      </c>
      <c r="W7" s="54">
        <v>1370.39</v>
      </c>
      <c r="X7" s="54">
        <v>1370.39</v>
      </c>
      <c r="Y7" s="54">
        <v>1370.39</v>
      </c>
      <c r="Z7" s="54">
        <v>1370.39</v>
      </c>
      <c r="AA7" s="54">
        <v>1370.39</v>
      </c>
      <c r="AB7" s="54">
        <v>0</v>
      </c>
      <c r="AC7" s="54">
        <v>0</v>
      </c>
      <c r="AD7" s="54">
        <v>1370.39</v>
      </c>
      <c r="AE7" s="54">
        <f>1328.55+1370.39</f>
        <v>2698.94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18">
        <f t="shared" si="3"/>
        <v>13703.93</v>
      </c>
      <c r="AL7" s="18">
        <f t="shared" si="1"/>
        <v>1522.6599999999999</v>
      </c>
      <c r="AM7" s="32"/>
    </row>
    <row r="8" spans="1:39" s="6" customFormat="1" ht="50.1" customHeight="1">
      <c r="A8" s="53" t="s">
        <v>38</v>
      </c>
      <c r="B8" s="19" t="s">
        <v>1420</v>
      </c>
      <c r="C8" s="19" t="s">
        <v>39</v>
      </c>
      <c r="D8" s="19" t="s">
        <v>40</v>
      </c>
      <c r="E8" s="19" t="s">
        <v>41</v>
      </c>
      <c r="F8" s="19" t="s">
        <v>42</v>
      </c>
      <c r="G8" s="19" t="s">
        <v>1050</v>
      </c>
      <c r="H8" s="19" t="s">
        <v>43</v>
      </c>
      <c r="I8" s="17">
        <v>38961</v>
      </c>
      <c r="J8" s="54">
        <v>34924</v>
      </c>
      <c r="K8" s="18">
        <f t="shared" si="0"/>
        <v>3492.4</v>
      </c>
      <c r="L8" s="18">
        <f t="shared" si="2"/>
        <v>31431.599999999999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1047.72</v>
      </c>
      <c r="V8" s="54">
        <v>3143.16</v>
      </c>
      <c r="W8" s="54">
        <v>3143.16</v>
      </c>
      <c r="X8" s="54">
        <v>3143.16</v>
      </c>
      <c r="Y8" s="54">
        <v>3143.16</v>
      </c>
      <c r="Z8" s="54">
        <v>3143.16</v>
      </c>
      <c r="AA8" s="54">
        <v>3143.16</v>
      </c>
      <c r="AB8" s="54">
        <v>0</v>
      </c>
      <c r="AC8" s="54">
        <v>3143.16</v>
      </c>
      <c r="AD8" s="54">
        <v>3143.16</v>
      </c>
      <c r="AE8" s="54">
        <v>3143.16</v>
      </c>
      <c r="AF8" s="54">
        <v>0</v>
      </c>
      <c r="AG8" s="54">
        <v>2095.44</v>
      </c>
      <c r="AH8" s="54">
        <v>0</v>
      </c>
      <c r="AI8" s="54">
        <v>0</v>
      </c>
      <c r="AJ8" s="54">
        <v>0</v>
      </c>
      <c r="AK8" s="18">
        <f t="shared" si="3"/>
        <v>31431.599999999999</v>
      </c>
      <c r="AL8" s="18">
        <f t="shared" si="1"/>
        <v>3492.4000000000015</v>
      </c>
      <c r="AM8" s="32"/>
    </row>
    <row r="9" spans="1:39" s="6" customFormat="1" ht="50.1" customHeight="1">
      <c r="A9" s="53" t="s">
        <v>33</v>
      </c>
      <c r="B9" s="19" t="s">
        <v>585</v>
      </c>
      <c r="C9" s="19" t="s">
        <v>1593</v>
      </c>
      <c r="D9" s="19" t="s">
        <v>13</v>
      </c>
      <c r="E9" s="19" t="s">
        <v>35</v>
      </c>
      <c r="F9" s="19" t="s">
        <v>36</v>
      </c>
      <c r="G9" s="19" t="s">
        <v>1050</v>
      </c>
      <c r="H9" s="19" t="s">
        <v>37</v>
      </c>
      <c r="I9" s="17">
        <v>39356</v>
      </c>
      <c r="J9" s="54">
        <v>13900</v>
      </c>
      <c r="K9" s="18">
        <f t="shared" si="0"/>
        <v>1390</v>
      </c>
      <c r="L9" s="18">
        <f t="shared" si="2"/>
        <v>12510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312.75</v>
      </c>
      <c r="W9" s="54">
        <v>1251</v>
      </c>
      <c r="X9" s="54">
        <v>1251</v>
      </c>
      <c r="Y9" s="54">
        <v>1251</v>
      </c>
      <c r="Z9" s="54">
        <v>1251</v>
      </c>
      <c r="AA9" s="54">
        <v>1251</v>
      </c>
      <c r="AB9" s="54">
        <v>0</v>
      </c>
      <c r="AC9" s="54">
        <v>1251</v>
      </c>
      <c r="AD9" s="54">
        <v>1251</v>
      </c>
      <c r="AE9" s="54">
        <v>1251</v>
      </c>
      <c r="AF9" s="54">
        <v>0</v>
      </c>
      <c r="AG9" s="54">
        <v>1251</v>
      </c>
      <c r="AH9" s="54">
        <v>0</v>
      </c>
      <c r="AI9" s="54">
        <v>938.26</v>
      </c>
      <c r="AJ9" s="54">
        <v>0</v>
      </c>
      <c r="AK9" s="18">
        <f t="shared" si="3"/>
        <v>12510.01</v>
      </c>
      <c r="AL9" s="18">
        <f t="shared" si="1"/>
        <v>1389.9899999999998</v>
      </c>
      <c r="AM9" s="32"/>
    </row>
    <row r="10" spans="1:39" s="6" customFormat="1" ht="50.1" customHeight="1">
      <c r="A10" s="53" t="s">
        <v>44</v>
      </c>
      <c r="B10" s="19" t="s">
        <v>1421</v>
      </c>
      <c r="C10" s="19" t="s">
        <v>39</v>
      </c>
      <c r="D10" s="19" t="s">
        <v>40</v>
      </c>
      <c r="E10" s="19" t="s">
        <v>45</v>
      </c>
      <c r="F10" s="19" t="s">
        <v>46</v>
      </c>
      <c r="G10" s="19" t="s">
        <v>1050</v>
      </c>
      <c r="H10" s="19" t="s">
        <v>31</v>
      </c>
      <c r="I10" s="17">
        <v>39539</v>
      </c>
      <c r="J10" s="54">
        <v>34500</v>
      </c>
      <c r="K10" s="18">
        <f t="shared" si="0"/>
        <v>3450</v>
      </c>
      <c r="L10" s="18">
        <f t="shared" si="2"/>
        <v>31050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4743.75</v>
      </c>
      <c r="X10" s="54">
        <v>6210</v>
      </c>
      <c r="Y10" s="54">
        <v>6210</v>
      </c>
      <c r="Z10" s="54">
        <v>6210</v>
      </c>
      <c r="AA10" s="54">
        <v>3105</v>
      </c>
      <c r="AB10" s="54">
        <v>-11686.87</v>
      </c>
      <c r="AC10" s="54">
        <v>3105</v>
      </c>
      <c r="AD10" s="54">
        <v>3105</v>
      </c>
      <c r="AE10" s="54">
        <v>3105</v>
      </c>
      <c r="AF10" s="54">
        <v>-301.88</v>
      </c>
      <c r="AG10" s="54">
        <v>3105</v>
      </c>
      <c r="AH10" s="54">
        <v>0</v>
      </c>
      <c r="AI10" s="54">
        <v>3105</v>
      </c>
      <c r="AJ10" s="54">
        <v>1035</v>
      </c>
      <c r="AK10" s="18">
        <f t="shared" si="3"/>
        <v>31049.999999999996</v>
      </c>
      <c r="AL10" s="18">
        <f t="shared" si="1"/>
        <v>3450.0000000000036</v>
      </c>
      <c r="AM10" s="32"/>
    </row>
    <row r="11" spans="1:39" s="6" customFormat="1" ht="50.1" customHeight="1">
      <c r="A11" s="53" t="s">
        <v>47</v>
      </c>
      <c r="B11" s="19" t="s">
        <v>1422</v>
      </c>
      <c r="C11" s="19" t="s">
        <v>39</v>
      </c>
      <c r="D11" s="19" t="s">
        <v>48</v>
      </c>
      <c r="E11" s="19" t="s">
        <v>49</v>
      </c>
      <c r="F11" s="19" t="s">
        <v>50</v>
      </c>
      <c r="G11" s="19" t="s">
        <v>1050</v>
      </c>
      <c r="H11" s="19" t="s">
        <v>30</v>
      </c>
      <c r="I11" s="17">
        <v>39539</v>
      </c>
      <c r="J11" s="54">
        <v>19712</v>
      </c>
      <c r="K11" s="18">
        <f t="shared" si="0"/>
        <v>1971.2</v>
      </c>
      <c r="L11" s="18">
        <f t="shared" si="2"/>
        <v>17740.8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2710.4</v>
      </c>
      <c r="X11" s="54">
        <v>3548.16</v>
      </c>
      <c r="Y11" s="54">
        <v>3548.16</v>
      </c>
      <c r="Z11" s="54">
        <v>3548.16</v>
      </c>
      <c r="AA11" s="54">
        <v>1774.08</v>
      </c>
      <c r="AB11" s="54">
        <v>-6677.44</v>
      </c>
      <c r="AC11" s="54">
        <v>1774.08</v>
      </c>
      <c r="AD11" s="54">
        <v>1774.08</v>
      </c>
      <c r="AE11" s="54">
        <v>1774.08</v>
      </c>
      <c r="AF11" s="54">
        <v>-172.48</v>
      </c>
      <c r="AG11" s="54">
        <v>1774.08</v>
      </c>
      <c r="AH11" s="54">
        <v>0</v>
      </c>
      <c r="AI11" s="54">
        <v>1774.08</v>
      </c>
      <c r="AJ11" s="54">
        <v>591.36</v>
      </c>
      <c r="AK11" s="18">
        <f t="shared" si="3"/>
        <v>17740.800000000003</v>
      </c>
      <c r="AL11" s="18">
        <f t="shared" si="1"/>
        <v>1971.1999999999971</v>
      </c>
      <c r="AM11" s="32"/>
    </row>
    <row r="12" spans="1:39" s="6" customFormat="1" ht="50.1" customHeight="1">
      <c r="A12" s="53" t="s">
        <v>51</v>
      </c>
      <c r="B12" s="19" t="s">
        <v>52</v>
      </c>
      <c r="C12" s="19" t="s">
        <v>39</v>
      </c>
      <c r="D12" s="19" t="s">
        <v>48</v>
      </c>
      <c r="E12" s="19" t="s">
        <v>53</v>
      </c>
      <c r="F12" s="19" t="s">
        <v>54</v>
      </c>
      <c r="G12" s="19" t="s">
        <v>1050</v>
      </c>
      <c r="H12" s="19" t="s">
        <v>30</v>
      </c>
      <c r="I12" s="17">
        <v>39539</v>
      </c>
      <c r="J12" s="54">
        <v>19712</v>
      </c>
      <c r="K12" s="18">
        <f t="shared" si="0"/>
        <v>1971.2</v>
      </c>
      <c r="L12" s="18">
        <f t="shared" si="2"/>
        <v>17740.8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2710.4</v>
      </c>
      <c r="X12" s="54">
        <v>3548.16</v>
      </c>
      <c r="Y12" s="54">
        <v>3548.16</v>
      </c>
      <c r="Z12" s="54">
        <v>3548.16</v>
      </c>
      <c r="AA12" s="54">
        <v>1774.08</v>
      </c>
      <c r="AB12" s="54">
        <v>-6677.44</v>
      </c>
      <c r="AC12" s="54">
        <v>1774.08</v>
      </c>
      <c r="AD12" s="54">
        <v>1774.08</v>
      </c>
      <c r="AE12" s="54">
        <v>1774.08</v>
      </c>
      <c r="AF12" s="54">
        <v>-172.48</v>
      </c>
      <c r="AG12" s="54">
        <v>1774.08</v>
      </c>
      <c r="AH12" s="54">
        <v>0</v>
      </c>
      <c r="AI12" s="54">
        <v>1774.08</v>
      </c>
      <c r="AJ12" s="54">
        <v>591.36</v>
      </c>
      <c r="AK12" s="18">
        <f t="shared" si="3"/>
        <v>17740.800000000003</v>
      </c>
      <c r="AL12" s="18">
        <f t="shared" si="1"/>
        <v>1971.1999999999971</v>
      </c>
      <c r="AM12" s="32"/>
    </row>
    <row r="13" spans="1:39" s="6" customFormat="1" ht="50.1" customHeight="1">
      <c r="A13" s="53" t="s">
        <v>55</v>
      </c>
      <c r="B13" s="19" t="s">
        <v>1423</v>
      </c>
      <c r="C13" s="19" t="s">
        <v>39</v>
      </c>
      <c r="D13" s="19" t="s">
        <v>48</v>
      </c>
      <c r="E13" s="19" t="s">
        <v>56</v>
      </c>
      <c r="F13" s="19" t="s">
        <v>57</v>
      </c>
      <c r="G13" s="19" t="s">
        <v>1050</v>
      </c>
      <c r="H13" s="19" t="s">
        <v>30</v>
      </c>
      <c r="I13" s="17">
        <v>39539</v>
      </c>
      <c r="J13" s="54">
        <v>19712</v>
      </c>
      <c r="K13" s="18">
        <f t="shared" si="0"/>
        <v>1971.2</v>
      </c>
      <c r="L13" s="18">
        <f t="shared" si="2"/>
        <v>17740.8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2710.4</v>
      </c>
      <c r="X13" s="54">
        <v>3548.16</v>
      </c>
      <c r="Y13" s="54">
        <v>3548.16</v>
      </c>
      <c r="Z13" s="54">
        <v>3548.16</v>
      </c>
      <c r="AA13" s="54">
        <v>1774.08</v>
      </c>
      <c r="AB13" s="54">
        <v>-6677.44</v>
      </c>
      <c r="AC13" s="54">
        <v>1774.08</v>
      </c>
      <c r="AD13" s="54">
        <v>1774.08</v>
      </c>
      <c r="AE13" s="54">
        <v>1774.08</v>
      </c>
      <c r="AF13" s="54">
        <v>-172.48</v>
      </c>
      <c r="AG13" s="54">
        <v>1774.08</v>
      </c>
      <c r="AH13" s="54">
        <v>0</v>
      </c>
      <c r="AI13" s="54">
        <v>1774.08</v>
      </c>
      <c r="AJ13" s="54">
        <v>591.36</v>
      </c>
      <c r="AK13" s="18">
        <f t="shared" si="3"/>
        <v>17740.800000000003</v>
      </c>
      <c r="AL13" s="18">
        <f t="shared" si="1"/>
        <v>1971.1999999999971</v>
      </c>
      <c r="AM13" s="32"/>
    </row>
    <row r="14" spans="1:39" s="6" customFormat="1" ht="50.1" customHeight="1">
      <c r="A14" s="53" t="s">
        <v>58</v>
      </c>
      <c r="B14" s="19" t="s">
        <v>59</v>
      </c>
      <c r="C14" s="19" t="s">
        <v>39</v>
      </c>
      <c r="D14" s="19" t="s">
        <v>48</v>
      </c>
      <c r="E14" s="19" t="s">
        <v>60</v>
      </c>
      <c r="F14" s="19" t="s">
        <v>61</v>
      </c>
      <c r="G14" s="19" t="s">
        <v>1050</v>
      </c>
      <c r="H14" s="19" t="s">
        <v>30</v>
      </c>
      <c r="I14" s="17">
        <v>39539</v>
      </c>
      <c r="J14" s="54">
        <v>16187</v>
      </c>
      <c r="K14" s="18">
        <f t="shared" si="0"/>
        <v>1618.7</v>
      </c>
      <c r="L14" s="18">
        <f t="shared" si="2"/>
        <v>14568.3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2225.71</v>
      </c>
      <c r="X14" s="54">
        <v>2913.66</v>
      </c>
      <c r="Y14" s="54">
        <v>2913.66</v>
      </c>
      <c r="Z14" s="54">
        <v>2913.66</v>
      </c>
      <c r="AA14" s="54">
        <v>1456.83</v>
      </c>
      <c r="AB14" s="54">
        <v>-5483.34</v>
      </c>
      <c r="AC14" s="54">
        <v>1456.83</v>
      </c>
      <c r="AD14" s="54">
        <v>1486.83</v>
      </c>
      <c r="AE14" s="54">
        <f>1486.83+30</f>
        <v>1516.83</v>
      </c>
      <c r="AF14" s="54">
        <v>-231.64</v>
      </c>
      <c r="AG14" s="54">
        <v>1456.83</v>
      </c>
      <c r="AH14" s="54">
        <v>0</v>
      </c>
      <c r="AI14" s="54">
        <v>1456.83</v>
      </c>
      <c r="AJ14" s="54">
        <v>485.61</v>
      </c>
      <c r="AK14" s="18">
        <f t="shared" si="3"/>
        <v>14568.3</v>
      </c>
      <c r="AL14" s="18">
        <f t="shared" si="1"/>
        <v>1618.7000000000007</v>
      </c>
      <c r="AM14" s="32"/>
    </row>
    <row r="15" spans="1:39" s="6" customFormat="1" ht="50.1" customHeight="1">
      <c r="A15" s="53" t="s">
        <v>62</v>
      </c>
      <c r="B15" s="19" t="s">
        <v>63</v>
      </c>
      <c r="C15" s="19" t="s">
        <v>39</v>
      </c>
      <c r="D15" s="19" t="s">
        <v>48</v>
      </c>
      <c r="E15" s="19" t="s">
        <v>64</v>
      </c>
      <c r="F15" s="19" t="s">
        <v>65</v>
      </c>
      <c r="G15" s="19" t="s">
        <v>1050</v>
      </c>
      <c r="H15" s="19" t="s">
        <v>30</v>
      </c>
      <c r="I15" s="17">
        <v>39539</v>
      </c>
      <c r="J15" s="54">
        <v>16187</v>
      </c>
      <c r="K15" s="18">
        <f t="shared" si="0"/>
        <v>1618.7</v>
      </c>
      <c r="L15" s="18">
        <f t="shared" si="2"/>
        <v>14568.3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2225.71</v>
      </c>
      <c r="X15" s="54">
        <v>2913.66</v>
      </c>
      <c r="Y15" s="54">
        <v>2913.66</v>
      </c>
      <c r="Z15" s="54">
        <v>2913.66</v>
      </c>
      <c r="AA15" s="54">
        <v>1456.83</v>
      </c>
      <c r="AB15" s="54">
        <v>-5483.34</v>
      </c>
      <c r="AC15" s="54">
        <v>1456.83</v>
      </c>
      <c r="AD15" s="54">
        <v>1486.83</v>
      </c>
      <c r="AE15" s="54">
        <f>1486.83+30</f>
        <v>1516.83</v>
      </c>
      <c r="AF15" s="54">
        <v>-231.64</v>
      </c>
      <c r="AG15" s="54">
        <v>1456.83</v>
      </c>
      <c r="AH15" s="54">
        <v>0</v>
      </c>
      <c r="AI15" s="54">
        <v>1456.83</v>
      </c>
      <c r="AJ15" s="54">
        <v>485.61</v>
      </c>
      <c r="AK15" s="18">
        <f t="shared" si="3"/>
        <v>14568.3</v>
      </c>
      <c r="AL15" s="18">
        <f t="shared" si="1"/>
        <v>1618.7000000000007</v>
      </c>
      <c r="AM15" s="32"/>
    </row>
    <row r="16" spans="1:39" s="6" customFormat="1" ht="50.1" customHeight="1">
      <c r="A16" s="53" t="s">
        <v>66</v>
      </c>
      <c r="B16" s="19" t="s">
        <v>67</v>
      </c>
      <c r="C16" s="19" t="s">
        <v>39</v>
      </c>
      <c r="D16" s="19" t="s">
        <v>48</v>
      </c>
      <c r="E16" s="19" t="s">
        <v>68</v>
      </c>
      <c r="F16" s="19" t="s">
        <v>69</v>
      </c>
      <c r="G16" s="19" t="s">
        <v>1050</v>
      </c>
      <c r="H16" s="19" t="s">
        <v>30</v>
      </c>
      <c r="I16" s="17">
        <v>39539</v>
      </c>
      <c r="J16" s="54">
        <v>16187</v>
      </c>
      <c r="K16" s="18">
        <f t="shared" si="0"/>
        <v>1618.7</v>
      </c>
      <c r="L16" s="18">
        <f t="shared" si="2"/>
        <v>14568.3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2225.71</v>
      </c>
      <c r="X16" s="54">
        <v>2913.66</v>
      </c>
      <c r="Y16" s="54">
        <v>2913.66</v>
      </c>
      <c r="Z16" s="54">
        <v>2913.66</v>
      </c>
      <c r="AA16" s="54">
        <v>1456.83</v>
      </c>
      <c r="AB16" s="54">
        <v>-5483.34</v>
      </c>
      <c r="AC16" s="54">
        <v>1456.83</v>
      </c>
      <c r="AD16" s="54">
        <v>1486.83</v>
      </c>
      <c r="AE16" s="54">
        <f>1486.83+30</f>
        <v>1516.83</v>
      </c>
      <c r="AF16" s="54">
        <v>-231.64</v>
      </c>
      <c r="AG16" s="54">
        <v>1456.83</v>
      </c>
      <c r="AH16" s="54">
        <v>0</v>
      </c>
      <c r="AI16" s="54">
        <v>1456.83</v>
      </c>
      <c r="AJ16" s="54">
        <v>485.61</v>
      </c>
      <c r="AK16" s="18">
        <f t="shared" si="3"/>
        <v>14568.3</v>
      </c>
      <c r="AL16" s="18">
        <f t="shared" si="1"/>
        <v>1618.7000000000007</v>
      </c>
      <c r="AM16" s="32"/>
    </row>
    <row r="17" spans="1:39" s="6" customFormat="1" ht="50.1" customHeight="1">
      <c r="A17" s="53" t="s">
        <v>70</v>
      </c>
      <c r="B17" s="19" t="s">
        <v>71</v>
      </c>
      <c r="C17" s="19" t="s">
        <v>72</v>
      </c>
      <c r="D17" s="19" t="s">
        <v>29</v>
      </c>
      <c r="E17" s="19" t="s">
        <v>73</v>
      </c>
      <c r="F17" s="19" t="s">
        <v>74</v>
      </c>
      <c r="G17" s="19" t="s">
        <v>1050</v>
      </c>
      <c r="H17" s="19" t="s">
        <v>16</v>
      </c>
      <c r="I17" s="17">
        <v>40878</v>
      </c>
      <c r="J17" s="54">
        <v>15980</v>
      </c>
      <c r="K17" s="18">
        <f t="shared" si="0"/>
        <v>1598</v>
      </c>
      <c r="L17" s="18">
        <f t="shared" si="2"/>
        <v>14382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1428.2</v>
      </c>
      <c r="AB17" s="54">
        <v>0</v>
      </c>
      <c r="AC17" s="54">
        <v>1428.2</v>
      </c>
      <c r="AD17" s="54">
        <v>1428.2</v>
      </c>
      <c r="AE17" s="54">
        <v>1428.2</v>
      </c>
      <c r="AF17" s="54">
        <v>40</v>
      </c>
      <c r="AG17" s="54">
        <v>1438.2</v>
      </c>
      <c r="AH17" s="54">
        <v>0</v>
      </c>
      <c r="AI17" s="54">
        <v>1438.2</v>
      </c>
      <c r="AJ17" s="54">
        <v>1438.2</v>
      </c>
      <c r="AK17" s="18">
        <f t="shared" si="3"/>
        <v>10067.400000000001</v>
      </c>
      <c r="AL17" s="18">
        <f t="shared" si="1"/>
        <v>5912.5999999999985</v>
      </c>
      <c r="AM17" s="32"/>
    </row>
    <row r="18" spans="1:39" s="6" customFormat="1" ht="50.1" customHeight="1">
      <c r="A18" s="53" t="s">
        <v>75</v>
      </c>
      <c r="B18" s="19" t="s">
        <v>1424</v>
      </c>
      <c r="C18" s="19" t="s">
        <v>72</v>
      </c>
      <c r="D18" s="19" t="s">
        <v>29</v>
      </c>
      <c r="E18" s="19" t="s">
        <v>76</v>
      </c>
      <c r="F18" s="19" t="s">
        <v>74</v>
      </c>
      <c r="G18" s="19" t="s">
        <v>1050</v>
      </c>
      <c r="H18" s="19" t="s">
        <v>77</v>
      </c>
      <c r="I18" s="17">
        <v>40878</v>
      </c>
      <c r="J18" s="54">
        <v>15980</v>
      </c>
      <c r="K18" s="18">
        <f t="shared" si="0"/>
        <v>1598</v>
      </c>
      <c r="L18" s="18">
        <f t="shared" si="2"/>
        <v>14382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1428.2</v>
      </c>
      <c r="AB18" s="54">
        <v>0</v>
      </c>
      <c r="AC18" s="54">
        <v>1428.2</v>
      </c>
      <c r="AD18" s="54">
        <v>1428.2</v>
      </c>
      <c r="AE18" s="54">
        <v>1428.2</v>
      </c>
      <c r="AF18" s="54">
        <v>40</v>
      </c>
      <c r="AG18" s="54">
        <v>1438.2</v>
      </c>
      <c r="AH18" s="54">
        <v>0</v>
      </c>
      <c r="AI18" s="54">
        <v>1438.2</v>
      </c>
      <c r="AJ18" s="54">
        <v>1438.2</v>
      </c>
      <c r="AK18" s="18">
        <f t="shared" si="3"/>
        <v>10067.400000000001</v>
      </c>
      <c r="AL18" s="18">
        <f t="shared" si="1"/>
        <v>5912.5999999999985</v>
      </c>
      <c r="AM18" s="32"/>
    </row>
    <row r="19" spans="1:39" s="6" customFormat="1" ht="50.1" customHeight="1">
      <c r="A19" s="53" t="s">
        <v>78</v>
      </c>
      <c r="B19" s="19" t="s">
        <v>1425</v>
      </c>
      <c r="C19" s="19" t="s">
        <v>72</v>
      </c>
      <c r="D19" s="19" t="s">
        <v>29</v>
      </c>
      <c r="E19" s="19" t="s">
        <v>79</v>
      </c>
      <c r="F19" s="19" t="s">
        <v>74</v>
      </c>
      <c r="G19" s="19" t="s">
        <v>1050</v>
      </c>
      <c r="H19" s="19" t="s">
        <v>77</v>
      </c>
      <c r="I19" s="17">
        <v>40878</v>
      </c>
      <c r="J19" s="54">
        <v>15980</v>
      </c>
      <c r="K19" s="18">
        <f t="shared" si="0"/>
        <v>1598</v>
      </c>
      <c r="L19" s="18">
        <f t="shared" si="2"/>
        <v>14382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1428.2</v>
      </c>
      <c r="AB19" s="54">
        <v>0</v>
      </c>
      <c r="AC19" s="54">
        <v>1428.2</v>
      </c>
      <c r="AD19" s="54">
        <v>1428.2</v>
      </c>
      <c r="AE19" s="54">
        <v>1428.2</v>
      </c>
      <c r="AF19" s="54">
        <v>40</v>
      </c>
      <c r="AG19" s="54">
        <v>1438.2</v>
      </c>
      <c r="AH19" s="54">
        <v>0</v>
      </c>
      <c r="AI19" s="54">
        <v>1438.2</v>
      </c>
      <c r="AJ19" s="54">
        <v>1438.2</v>
      </c>
      <c r="AK19" s="18">
        <f t="shared" si="3"/>
        <v>10067.400000000001</v>
      </c>
      <c r="AL19" s="18">
        <f t="shared" si="1"/>
        <v>5912.5999999999985</v>
      </c>
      <c r="AM19" s="32"/>
    </row>
    <row r="20" spans="1:39" s="6" customFormat="1" ht="50.1" customHeight="1">
      <c r="A20" s="53" t="s">
        <v>1294</v>
      </c>
      <c r="B20" s="19" t="s">
        <v>1426</v>
      </c>
      <c r="C20" s="19" t="s">
        <v>1300</v>
      </c>
      <c r="D20" s="19" t="s">
        <v>48</v>
      </c>
      <c r="E20" s="25" t="s">
        <v>1301</v>
      </c>
      <c r="F20" s="25" t="s">
        <v>1307</v>
      </c>
      <c r="G20" s="19" t="s">
        <v>1050</v>
      </c>
      <c r="H20" s="25" t="s">
        <v>1308</v>
      </c>
      <c r="I20" s="17">
        <v>42200</v>
      </c>
      <c r="J20" s="54">
        <v>21500</v>
      </c>
      <c r="K20" s="18">
        <f t="shared" si="0"/>
        <v>2150</v>
      </c>
      <c r="L20" s="18">
        <f t="shared" si="2"/>
        <v>19350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967.5</v>
      </c>
      <c r="AF20" s="54">
        <v>0</v>
      </c>
      <c r="AG20" s="54">
        <v>1935</v>
      </c>
      <c r="AH20" s="54">
        <v>0</v>
      </c>
      <c r="AI20" s="54">
        <v>1935</v>
      </c>
      <c r="AJ20" s="54">
        <v>1935</v>
      </c>
      <c r="AK20" s="18">
        <f t="shared" si="3"/>
        <v>6772.5</v>
      </c>
      <c r="AL20" s="18">
        <f t="shared" si="1"/>
        <v>14727.5</v>
      </c>
      <c r="AM20" s="32"/>
    </row>
    <row r="21" spans="1:39" s="6" customFormat="1" ht="50.1" customHeight="1">
      <c r="A21" s="53" t="s">
        <v>1295</v>
      </c>
      <c r="B21" s="19" t="s">
        <v>1427</v>
      </c>
      <c r="C21" s="19" t="s">
        <v>1300</v>
      </c>
      <c r="D21" s="19" t="s">
        <v>48</v>
      </c>
      <c r="E21" s="25" t="s">
        <v>1302</v>
      </c>
      <c r="F21" s="25" t="s">
        <v>1307</v>
      </c>
      <c r="G21" s="19" t="s">
        <v>1050</v>
      </c>
      <c r="H21" s="25" t="s">
        <v>1308</v>
      </c>
      <c r="I21" s="17">
        <v>42200</v>
      </c>
      <c r="J21" s="54">
        <v>21500</v>
      </c>
      <c r="K21" s="18">
        <f t="shared" si="0"/>
        <v>2150</v>
      </c>
      <c r="L21" s="18">
        <f t="shared" si="2"/>
        <v>19350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967.5</v>
      </c>
      <c r="AF21" s="54">
        <v>0</v>
      </c>
      <c r="AG21" s="54">
        <v>1935</v>
      </c>
      <c r="AH21" s="54">
        <v>0</v>
      </c>
      <c r="AI21" s="54">
        <v>1935</v>
      </c>
      <c r="AJ21" s="54">
        <v>1935</v>
      </c>
      <c r="AK21" s="18">
        <f t="shared" si="3"/>
        <v>6772.5</v>
      </c>
      <c r="AL21" s="18">
        <f t="shared" si="1"/>
        <v>14727.5</v>
      </c>
      <c r="AM21" s="32"/>
    </row>
    <row r="22" spans="1:39" s="6" customFormat="1" ht="50.1" customHeight="1">
      <c r="A22" s="53" t="s">
        <v>1296</v>
      </c>
      <c r="B22" s="19" t="s">
        <v>1428</v>
      </c>
      <c r="C22" s="19" t="s">
        <v>1300</v>
      </c>
      <c r="D22" s="19" t="s">
        <v>48</v>
      </c>
      <c r="E22" s="25" t="s">
        <v>1303</v>
      </c>
      <c r="F22" s="25" t="s">
        <v>1307</v>
      </c>
      <c r="G22" s="19" t="s">
        <v>1050</v>
      </c>
      <c r="H22" s="25" t="s">
        <v>1308</v>
      </c>
      <c r="I22" s="17">
        <v>42200</v>
      </c>
      <c r="J22" s="54">
        <v>21500</v>
      </c>
      <c r="K22" s="18">
        <f t="shared" si="0"/>
        <v>2150</v>
      </c>
      <c r="L22" s="18">
        <f t="shared" si="2"/>
        <v>19350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967.5</v>
      </c>
      <c r="AF22" s="54">
        <v>0</v>
      </c>
      <c r="AG22" s="54">
        <v>1935</v>
      </c>
      <c r="AH22" s="54">
        <v>0</v>
      </c>
      <c r="AI22" s="54">
        <v>1935</v>
      </c>
      <c r="AJ22" s="54">
        <v>1935</v>
      </c>
      <c r="AK22" s="18">
        <f t="shared" si="3"/>
        <v>6772.5</v>
      </c>
      <c r="AL22" s="18">
        <f t="shared" si="1"/>
        <v>14727.5</v>
      </c>
      <c r="AM22" s="32"/>
    </row>
    <row r="23" spans="1:39" s="6" customFormat="1" ht="50.1" customHeight="1">
      <c r="A23" s="53" t="s">
        <v>1297</v>
      </c>
      <c r="B23" s="19" t="s">
        <v>1429</v>
      </c>
      <c r="C23" s="19" t="s">
        <v>1300</v>
      </c>
      <c r="D23" s="19" t="s">
        <v>48</v>
      </c>
      <c r="E23" s="25" t="s">
        <v>1304</v>
      </c>
      <c r="F23" s="25" t="s">
        <v>1307</v>
      </c>
      <c r="G23" s="19" t="s">
        <v>1050</v>
      </c>
      <c r="H23" s="25" t="s">
        <v>1308</v>
      </c>
      <c r="I23" s="17">
        <v>42200</v>
      </c>
      <c r="J23" s="54">
        <v>21500</v>
      </c>
      <c r="K23" s="18">
        <f t="shared" si="0"/>
        <v>2150</v>
      </c>
      <c r="L23" s="18">
        <f t="shared" si="2"/>
        <v>19350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967.5</v>
      </c>
      <c r="AF23" s="54">
        <v>0</v>
      </c>
      <c r="AG23" s="54">
        <v>1935</v>
      </c>
      <c r="AH23" s="54">
        <v>0</v>
      </c>
      <c r="AI23" s="54">
        <v>1935</v>
      </c>
      <c r="AJ23" s="54">
        <v>1935</v>
      </c>
      <c r="AK23" s="18">
        <f t="shared" si="3"/>
        <v>6772.5</v>
      </c>
      <c r="AL23" s="18">
        <f t="shared" si="1"/>
        <v>14727.5</v>
      </c>
      <c r="AM23" s="32"/>
    </row>
    <row r="24" spans="1:39" s="6" customFormat="1" ht="50.1" customHeight="1">
      <c r="A24" s="53" t="s">
        <v>1298</v>
      </c>
      <c r="B24" s="19" t="s">
        <v>1430</v>
      </c>
      <c r="C24" s="19" t="s">
        <v>1300</v>
      </c>
      <c r="D24" s="19" t="s">
        <v>48</v>
      </c>
      <c r="E24" s="25" t="s">
        <v>1305</v>
      </c>
      <c r="F24" s="25" t="s">
        <v>1307</v>
      </c>
      <c r="G24" s="19" t="s">
        <v>1050</v>
      </c>
      <c r="H24" s="25" t="s">
        <v>1308</v>
      </c>
      <c r="I24" s="17">
        <v>42200</v>
      </c>
      <c r="J24" s="54">
        <v>21500</v>
      </c>
      <c r="K24" s="18">
        <f t="shared" si="0"/>
        <v>2150</v>
      </c>
      <c r="L24" s="18">
        <f t="shared" si="2"/>
        <v>19350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967.5</v>
      </c>
      <c r="AF24" s="54">
        <v>0</v>
      </c>
      <c r="AG24" s="54">
        <v>1935</v>
      </c>
      <c r="AH24" s="54">
        <v>0</v>
      </c>
      <c r="AI24" s="54">
        <v>1935</v>
      </c>
      <c r="AJ24" s="54">
        <v>1935</v>
      </c>
      <c r="AK24" s="18">
        <f t="shared" si="3"/>
        <v>6772.5</v>
      </c>
      <c r="AL24" s="18">
        <f t="shared" si="1"/>
        <v>14727.5</v>
      </c>
      <c r="AM24" s="32"/>
    </row>
    <row r="25" spans="1:39" s="6" customFormat="1" ht="50.1" customHeight="1">
      <c r="A25" s="53" t="s">
        <v>1299</v>
      </c>
      <c r="B25" s="19" t="s">
        <v>1431</v>
      </c>
      <c r="C25" s="19" t="s">
        <v>1300</v>
      </c>
      <c r="D25" s="19" t="s">
        <v>48</v>
      </c>
      <c r="E25" s="25" t="s">
        <v>1306</v>
      </c>
      <c r="F25" s="25" t="s">
        <v>1307</v>
      </c>
      <c r="G25" s="19" t="s">
        <v>1050</v>
      </c>
      <c r="H25" s="25" t="s">
        <v>1308</v>
      </c>
      <c r="I25" s="17">
        <v>42200</v>
      </c>
      <c r="J25" s="54">
        <v>21500</v>
      </c>
      <c r="K25" s="18">
        <f t="shared" si="0"/>
        <v>2150</v>
      </c>
      <c r="L25" s="18">
        <f t="shared" si="2"/>
        <v>19350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967.5</v>
      </c>
      <c r="AF25" s="54">
        <v>0</v>
      </c>
      <c r="AG25" s="54">
        <v>1935</v>
      </c>
      <c r="AH25" s="54">
        <v>0</v>
      </c>
      <c r="AI25" s="54">
        <v>1935</v>
      </c>
      <c r="AJ25" s="54">
        <v>1935</v>
      </c>
      <c r="AK25" s="18">
        <f t="shared" si="3"/>
        <v>6772.5</v>
      </c>
      <c r="AL25" s="18">
        <f t="shared" si="1"/>
        <v>14727.5</v>
      </c>
      <c r="AM25" s="32"/>
    </row>
    <row r="26" spans="1:39" s="6" customFormat="1" ht="50.1" customHeight="1">
      <c r="A26" s="53" t="s">
        <v>1354</v>
      </c>
      <c r="B26" s="19" t="s">
        <v>1432</v>
      </c>
      <c r="C26" s="19" t="s">
        <v>34</v>
      </c>
      <c r="D26" s="19" t="s">
        <v>1355</v>
      </c>
      <c r="E26" s="25" t="s">
        <v>1399</v>
      </c>
      <c r="F26" s="25" t="s">
        <v>1356</v>
      </c>
      <c r="G26" s="19" t="s">
        <v>1050</v>
      </c>
      <c r="H26" s="25" t="s">
        <v>31</v>
      </c>
      <c r="I26" s="17">
        <v>42370</v>
      </c>
      <c r="J26" s="54">
        <v>57645.62</v>
      </c>
      <c r="K26" s="18">
        <f t="shared" si="0"/>
        <v>5764.5620000000008</v>
      </c>
      <c r="L26" s="18">
        <f t="shared" si="2"/>
        <v>51881.058000000005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5188.1099999999997</v>
      </c>
      <c r="AH26" s="54">
        <v>0</v>
      </c>
      <c r="AI26" s="54">
        <v>5188.1099999999997</v>
      </c>
      <c r="AJ26" s="54">
        <v>5188.1099999999997</v>
      </c>
      <c r="AK26" s="18">
        <f t="shared" si="3"/>
        <v>15564.329999999998</v>
      </c>
      <c r="AL26" s="18">
        <f t="shared" si="1"/>
        <v>42081.290000000008</v>
      </c>
      <c r="AM26" s="32"/>
    </row>
    <row r="27" spans="1:39" s="6" customFormat="1" ht="50.1" customHeight="1">
      <c r="A27" s="53" t="s">
        <v>1034</v>
      </c>
      <c r="B27" s="19" t="s">
        <v>1186</v>
      </c>
      <c r="C27" s="19" t="s">
        <v>1035</v>
      </c>
      <c r="D27" s="19" t="s">
        <v>1036</v>
      </c>
      <c r="E27" s="19" t="s">
        <v>1037</v>
      </c>
      <c r="F27" s="19" t="s">
        <v>1038</v>
      </c>
      <c r="G27" s="19" t="s">
        <v>824</v>
      </c>
      <c r="H27" s="19" t="s">
        <v>16</v>
      </c>
      <c r="I27" s="17">
        <v>38353</v>
      </c>
      <c r="J27" s="54">
        <v>5670</v>
      </c>
      <c r="K27" s="18">
        <f t="shared" si="0"/>
        <v>567</v>
      </c>
      <c r="L27" s="18">
        <f t="shared" si="2"/>
        <v>5103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3572.1</v>
      </c>
      <c r="AB27" s="54">
        <v>0</v>
      </c>
      <c r="AC27" s="54">
        <v>510.3</v>
      </c>
      <c r="AD27" s="54">
        <v>510.3</v>
      </c>
      <c r="AE27" s="54">
        <v>510.3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18">
        <f t="shared" si="3"/>
        <v>5103</v>
      </c>
      <c r="AL27" s="18">
        <f t="shared" si="1"/>
        <v>567</v>
      </c>
      <c r="AM27" s="32"/>
    </row>
    <row r="28" spans="1:39" s="6" customFormat="1" ht="50.1" customHeight="1">
      <c r="A28" s="53" t="s">
        <v>1039</v>
      </c>
      <c r="B28" s="19" t="s">
        <v>1187</v>
      </c>
      <c r="C28" s="19" t="s">
        <v>1035</v>
      </c>
      <c r="D28" s="19" t="s">
        <v>1040</v>
      </c>
      <c r="E28" s="19" t="s">
        <v>1041</v>
      </c>
      <c r="F28" s="19" t="s">
        <v>1042</v>
      </c>
      <c r="G28" s="19" t="s">
        <v>824</v>
      </c>
      <c r="H28" s="19" t="s">
        <v>16</v>
      </c>
      <c r="I28" s="17">
        <v>39814</v>
      </c>
      <c r="J28" s="54">
        <v>10575</v>
      </c>
      <c r="K28" s="18">
        <f t="shared" si="0"/>
        <v>1057.5</v>
      </c>
      <c r="L28" s="18">
        <f t="shared" si="2"/>
        <v>9517.5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2855.72</v>
      </c>
      <c r="AB28" s="54">
        <v>0</v>
      </c>
      <c r="AC28" s="54">
        <v>951.75</v>
      </c>
      <c r="AD28" s="54">
        <v>951.75</v>
      </c>
      <c r="AE28" s="54">
        <v>951.75</v>
      </c>
      <c r="AF28" s="54">
        <v>0</v>
      </c>
      <c r="AG28" s="54">
        <v>951.75</v>
      </c>
      <c r="AH28" s="54">
        <v>0</v>
      </c>
      <c r="AI28" s="54">
        <v>951.75</v>
      </c>
      <c r="AJ28" s="54">
        <v>951.75</v>
      </c>
      <c r="AK28" s="18">
        <f t="shared" si="3"/>
        <v>8566.2199999999993</v>
      </c>
      <c r="AL28" s="18">
        <f t="shared" si="1"/>
        <v>2008.7800000000007</v>
      </c>
      <c r="AM28" s="32"/>
    </row>
    <row r="29" spans="1:39" s="6" customFormat="1" ht="50.1" customHeight="1">
      <c r="A29" s="53" t="s">
        <v>1043</v>
      </c>
      <c r="B29" s="19" t="s">
        <v>1188</v>
      </c>
      <c r="C29" s="19" t="s">
        <v>1035</v>
      </c>
      <c r="D29" s="19" t="s">
        <v>1040</v>
      </c>
      <c r="E29" s="19" t="s">
        <v>1044</v>
      </c>
      <c r="F29" s="19" t="s">
        <v>1042</v>
      </c>
      <c r="G29" s="19" t="s">
        <v>824</v>
      </c>
      <c r="H29" s="19" t="s">
        <v>16</v>
      </c>
      <c r="I29" s="17">
        <v>39814</v>
      </c>
      <c r="J29" s="54">
        <v>10575</v>
      </c>
      <c r="K29" s="18">
        <f t="shared" si="0"/>
        <v>1057.5</v>
      </c>
      <c r="L29" s="18">
        <f t="shared" si="2"/>
        <v>9517.5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2855.72</v>
      </c>
      <c r="AB29" s="54">
        <v>0</v>
      </c>
      <c r="AC29" s="54">
        <v>951.75</v>
      </c>
      <c r="AD29" s="54">
        <v>951.75</v>
      </c>
      <c r="AE29" s="54">
        <v>951.75</v>
      </c>
      <c r="AF29" s="54">
        <v>0</v>
      </c>
      <c r="AG29" s="54">
        <v>951.75</v>
      </c>
      <c r="AH29" s="54">
        <v>0</v>
      </c>
      <c r="AI29" s="54">
        <v>951.75</v>
      </c>
      <c r="AJ29" s="54">
        <v>951.75</v>
      </c>
      <c r="AK29" s="18">
        <f t="shared" si="3"/>
        <v>8566.2199999999993</v>
      </c>
      <c r="AL29" s="18">
        <f t="shared" si="1"/>
        <v>2008.7800000000007</v>
      </c>
      <c r="AM29" s="32"/>
    </row>
    <row r="30" spans="1:39" s="6" customFormat="1" ht="50.1" customHeight="1" thickBot="1">
      <c r="A30" s="55" t="s">
        <v>1045</v>
      </c>
      <c r="B30" s="56" t="s">
        <v>1189</v>
      </c>
      <c r="C30" s="56" t="s">
        <v>1035</v>
      </c>
      <c r="D30" s="56" t="s">
        <v>32</v>
      </c>
      <c r="E30" s="56" t="s">
        <v>1046</v>
      </c>
      <c r="F30" s="56" t="s">
        <v>1047</v>
      </c>
      <c r="G30" s="56" t="s">
        <v>824</v>
      </c>
      <c r="H30" s="56" t="s">
        <v>16</v>
      </c>
      <c r="I30" s="57">
        <v>39814</v>
      </c>
      <c r="J30" s="58">
        <v>12150</v>
      </c>
      <c r="K30" s="59">
        <f t="shared" si="0"/>
        <v>1215</v>
      </c>
      <c r="L30" s="59">
        <f t="shared" si="2"/>
        <v>10935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10935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9">
        <f t="shared" si="3"/>
        <v>10935</v>
      </c>
      <c r="AL30" s="59">
        <f t="shared" si="1"/>
        <v>1215</v>
      </c>
      <c r="AM30" s="32"/>
    </row>
    <row r="31" spans="1:39" s="6" customFormat="1" ht="50.1" customHeight="1" thickBot="1">
      <c r="A31" s="111" t="s">
        <v>80</v>
      </c>
      <c r="B31" s="112"/>
      <c r="C31" s="112"/>
      <c r="D31" s="112"/>
      <c r="E31" s="112"/>
      <c r="F31" s="112"/>
      <c r="G31" s="112"/>
      <c r="H31" s="112"/>
      <c r="I31" s="60"/>
      <c r="J31" s="61">
        <f>SUM(J5:J30)</f>
        <v>532932.19571428571</v>
      </c>
      <c r="K31" s="61">
        <f>SUM(K5:K30)</f>
        <v>53293.21957142857</v>
      </c>
      <c r="L31" s="61">
        <f>SUM(L5:L30)</f>
        <v>479638.97614285711</v>
      </c>
      <c r="M31" s="61">
        <f t="shared" ref="M31:Z31" si="4">SUM(M5:M30)</f>
        <v>3804.69</v>
      </c>
      <c r="N31" s="61">
        <f t="shared" si="4"/>
        <v>3804.69</v>
      </c>
      <c r="O31" s="61">
        <f t="shared" si="4"/>
        <v>3804.69</v>
      </c>
      <c r="P31" s="61">
        <f t="shared" si="4"/>
        <v>3804.69</v>
      </c>
      <c r="Q31" s="61">
        <f t="shared" si="4"/>
        <v>3804.69</v>
      </c>
      <c r="R31" s="61">
        <f t="shared" si="4"/>
        <v>3804.69</v>
      </c>
      <c r="S31" s="61">
        <f t="shared" si="4"/>
        <v>3804.69</v>
      </c>
      <c r="T31" s="61">
        <f t="shared" si="4"/>
        <v>6827.71</v>
      </c>
      <c r="U31" s="61">
        <f t="shared" si="4"/>
        <v>7241.59</v>
      </c>
      <c r="V31" s="61">
        <f t="shared" si="4"/>
        <v>9607.880000000001</v>
      </c>
      <c r="W31" s="61">
        <f t="shared" si="4"/>
        <v>26293.55</v>
      </c>
      <c r="X31" s="61">
        <f t="shared" si="4"/>
        <v>32336.929999999997</v>
      </c>
      <c r="Y31" s="61">
        <f t="shared" si="4"/>
        <v>32336.929999999997</v>
      </c>
      <c r="Z31" s="61">
        <f t="shared" si="4"/>
        <v>32336.929999999997</v>
      </c>
      <c r="AA31" s="61">
        <f t="shared" ref="AA31:AE31" si="5">SUM(AA5:AA30)</f>
        <v>43950.11</v>
      </c>
      <c r="AB31" s="61">
        <f t="shared" si="5"/>
        <v>-48169.209999999992</v>
      </c>
      <c r="AC31" s="61">
        <f t="shared" si="5"/>
        <v>23890.29</v>
      </c>
      <c r="AD31" s="61">
        <f t="shared" si="5"/>
        <v>25350.68</v>
      </c>
      <c r="AE31" s="61">
        <f t="shared" si="5"/>
        <v>32574.230000000003</v>
      </c>
      <c r="AF31" s="61">
        <f t="shared" ref="AF31:AL31" si="6">SUM(AF5:AF30)</f>
        <v>-1394.2399999999998</v>
      </c>
      <c r="AG31" s="61">
        <f t="shared" si="6"/>
        <v>39160.379999999997</v>
      </c>
      <c r="AH31" s="61">
        <f>SUM(AH5:AH30)</f>
        <v>0</v>
      </c>
      <c r="AI31" s="61">
        <f>SUM(AI5:AI30)</f>
        <v>36752.199999999997</v>
      </c>
      <c r="AJ31" s="61">
        <f>SUM(AJ5:AJ30)</f>
        <v>27282.120000000003</v>
      </c>
      <c r="AK31" s="61">
        <f>SUM(AK5:AK30)</f>
        <v>353010.90999999992</v>
      </c>
      <c r="AL31" s="61">
        <f t="shared" si="6"/>
        <v>179921.28571428571</v>
      </c>
    </row>
    <row r="32" spans="1:39" s="6" customFormat="1" ht="50.1" customHeight="1">
      <c r="A32" s="62" t="s">
        <v>601</v>
      </c>
      <c r="B32" s="50" t="s">
        <v>602</v>
      </c>
      <c r="C32" s="50" t="s">
        <v>603</v>
      </c>
      <c r="D32" s="63" t="s">
        <v>604</v>
      </c>
      <c r="E32" s="63" t="s">
        <v>605</v>
      </c>
      <c r="F32" s="63" t="s">
        <v>606</v>
      </c>
      <c r="G32" s="50" t="s">
        <v>1182</v>
      </c>
      <c r="H32" s="63" t="s">
        <v>607</v>
      </c>
      <c r="I32" s="51">
        <v>40674</v>
      </c>
      <c r="J32" s="64">
        <v>1855.02</v>
      </c>
      <c r="K32" s="39">
        <f t="shared" ref="K32:K59" si="7">+J32*0.1</f>
        <v>185.50200000000001</v>
      </c>
      <c r="L32" s="39">
        <f t="shared" ref="L32:L59" si="8">+J32-K32</f>
        <v>1669.518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217.96</v>
      </c>
      <c r="AA32" s="39">
        <v>233.9</v>
      </c>
      <c r="AB32" s="39">
        <v>14.84</v>
      </c>
      <c r="AC32" s="39">
        <v>233.9</v>
      </c>
      <c r="AD32" s="39">
        <v>233.9</v>
      </c>
      <c r="AE32" s="39">
        <v>595.89</v>
      </c>
      <c r="AF32" s="39">
        <v>0</v>
      </c>
      <c r="AG32" s="39">
        <v>139.13</v>
      </c>
      <c r="AH32" s="39">
        <v>0</v>
      </c>
      <c r="AI32" s="39">
        <v>0</v>
      </c>
      <c r="AJ32" s="39">
        <v>0</v>
      </c>
      <c r="AK32" s="39">
        <f>SUM(M32:AJ32)</f>
        <v>1669.52</v>
      </c>
      <c r="AL32" s="39">
        <f t="shared" ref="AL32:AL95" si="9">J32-AK32</f>
        <v>185.5</v>
      </c>
    </row>
    <row r="33" spans="1:38" s="6" customFormat="1" ht="50.1" customHeight="1">
      <c r="A33" s="38" t="s">
        <v>586</v>
      </c>
      <c r="B33" s="19" t="s">
        <v>587</v>
      </c>
      <c r="C33" s="16" t="s">
        <v>588</v>
      </c>
      <c r="D33" s="16" t="s">
        <v>123</v>
      </c>
      <c r="E33" s="16" t="s">
        <v>589</v>
      </c>
      <c r="F33" s="19" t="s">
        <v>590</v>
      </c>
      <c r="G33" s="19" t="s">
        <v>1182</v>
      </c>
      <c r="H33" s="16" t="s">
        <v>9</v>
      </c>
      <c r="I33" s="17">
        <v>40532</v>
      </c>
      <c r="J33" s="21">
        <v>1138.47</v>
      </c>
      <c r="K33" s="18">
        <f t="shared" si="7"/>
        <v>113.84700000000001</v>
      </c>
      <c r="L33" s="18">
        <f t="shared" si="8"/>
        <v>1024.623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212.32</v>
      </c>
      <c r="AA33" s="18">
        <v>204.92</v>
      </c>
      <c r="AB33" s="18">
        <v>9.68</v>
      </c>
      <c r="AC33" s="18">
        <v>204.92</v>
      </c>
      <c r="AD33" s="18">
        <v>204.92</v>
      </c>
      <c r="AE33" s="18">
        <v>187.86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f t="shared" ref="AK33:AK96" si="10">SUM(M33:AJ33)</f>
        <v>1024.6199999999999</v>
      </c>
      <c r="AL33" s="18">
        <f t="shared" si="9"/>
        <v>113.85000000000014</v>
      </c>
    </row>
    <row r="34" spans="1:38" s="6" customFormat="1" ht="50.1" customHeight="1">
      <c r="A34" s="38" t="s">
        <v>591</v>
      </c>
      <c r="B34" s="19" t="s">
        <v>587</v>
      </c>
      <c r="C34" s="16" t="s">
        <v>588</v>
      </c>
      <c r="D34" s="16" t="s">
        <v>123</v>
      </c>
      <c r="E34" s="16" t="s">
        <v>592</v>
      </c>
      <c r="F34" s="19" t="s">
        <v>590</v>
      </c>
      <c r="G34" s="19" t="s">
        <v>1182</v>
      </c>
      <c r="H34" s="16" t="s">
        <v>9</v>
      </c>
      <c r="I34" s="17">
        <v>40532</v>
      </c>
      <c r="J34" s="21">
        <v>1138.47</v>
      </c>
      <c r="K34" s="18">
        <f t="shared" si="7"/>
        <v>113.84700000000001</v>
      </c>
      <c r="L34" s="18">
        <f t="shared" si="8"/>
        <v>1024.623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212.32</v>
      </c>
      <c r="AA34" s="18">
        <v>204.92</v>
      </c>
      <c r="AB34" s="18">
        <v>9.68</v>
      </c>
      <c r="AC34" s="18">
        <v>204.92</v>
      </c>
      <c r="AD34" s="18">
        <v>204.92</v>
      </c>
      <c r="AE34" s="18">
        <v>187.86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f t="shared" si="10"/>
        <v>1024.6199999999999</v>
      </c>
      <c r="AL34" s="18">
        <f t="shared" si="9"/>
        <v>113.85000000000014</v>
      </c>
    </row>
    <row r="35" spans="1:38" s="6" customFormat="1" ht="50.1" customHeight="1">
      <c r="A35" s="38" t="s">
        <v>593</v>
      </c>
      <c r="B35" s="19" t="s">
        <v>587</v>
      </c>
      <c r="C35" s="16" t="s">
        <v>588</v>
      </c>
      <c r="D35" s="16" t="s">
        <v>123</v>
      </c>
      <c r="E35" s="16" t="s">
        <v>594</v>
      </c>
      <c r="F35" s="19" t="s">
        <v>590</v>
      </c>
      <c r="G35" s="19" t="s">
        <v>1182</v>
      </c>
      <c r="H35" s="16" t="s">
        <v>9</v>
      </c>
      <c r="I35" s="17">
        <v>40532</v>
      </c>
      <c r="J35" s="21">
        <v>1138.47</v>
      </c>
      <c r="K35" s="18">
        <f t="shared" si="7"/>
        <v>113.84700000000001</v>
      </c>
      <c r="L35" s="18">
        <f t="shared" si="8"/>
        <v>1024.623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212.32</v>
      </c>
      <c r="AA35" s="18">
        <v>204.92</v>
      </c>
      <c r="AB35" s="18">
        <v>9.68</v>
      </c>
      <c r="AC35" s="18">
        <v>204.92</v>
      </c>
      <c r="AD35" s="18">
        <v>204.92</v>
      </c>
      <c r="AE35" s="18">
        <v>187.86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f t="shared" si="10"/>
        <v>1024.6199999999999</v>
      </c>
      <c r="AL35" s="18">
        <f t="shared" si="9"/>
        <v>113.85000000000014</v>
      </c>
    </row>
    <row r="36" spans="1:38" s="6" customFormat="1" ht="50.1" customHeight="1">
      <c r="A36" s="38" t="s">
        <v>595</v>
      </c>
      <c r="B36" s="19" t="s">
        <v>587</v>
      </c>
      <c r="C36" s="16" t="s">
        <v>588</v>
      </c>
      <c r="D36" s="16" t="s">
        <v>123</v>
      </c>
      <c r="E36" s="16" t="s">
        <v>596</v>
      </c>
      <c r="F36" s="19" t="s">
        <v>590</v>
      </c>
      <c r="G36" s="19" t="s">
        <v>1182</v>
      </c>
      <c r="H36" s="16" t="s">
        <v>9</v>
      </c>
      <c r="I36" s="17">
        <v>40532</v>
      </c>
      <c r="J36" s="21">
        <v>1138.47</v>
      </c>
      <c r="K36" s="18">
        <f t="shared" si="7"/>
        <v>113.84700000000001</v>
      </c>
      <c r="L36" s="18">
        <f t="shared" si="8"/>
        <v>1024.623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212.32</v>
      </c>
      <c r="AA36" s="18">
        <v>204.92</v>
      </c>
      <c r="AB36" s="18">
        <v>9.68</v>
      </c>
      <c r="AC36" s="18">
        <v>204.92</v>
      </c>
      <c r="AD36" s="18">
        <v>204.92</v>
      </c>
      <c r="AE36" s="18">
        <v>187.86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f t="shared" si="10"/>
        <v>1024.6199999999999</v>
      </c>
      <c r="AL36" s="18">
        <f t="shared" si="9"/>
        <v>113.85000000000014</v>
      </c>
    </row>
    <row r="37" spans="1:38" s="6" customFormat="1" ht="50.1" customHeight="1">
      <c r="A37" s="38" t="s">
        <v>597</v>
      </c>
      <c r="B37" s="19" t="s">
        <v>587</v>
      </c>
      <c r="C37" s="16" t="s">
        <v>588</v>
      </c>
      <c r="D37" s="16" t="s">
        <v>123</v>
      </c>
      <c r="E37" s="16" t="s">
        <v>598</v>
      </c>
      <c r="F37" s="19" t="s">
        <v>590</v>
      </c>
      <c r="G37" s="19" t="s">
        <v>1182</v>
      </c>
      <c r="H37" s="16" t="s">
        <v>9</v>
      </c>
      <c r="I37" s="17">
        <v>40532</v>
      </c>
      <c r="J37" s="21">
        <v>1138.47</v>
      </c>
      <c r="K37" s="18">
        <f t="shared" si="7"/>
        <v>113.84700000000001</v>
      </c>
      <c r="L37" s="18">
        <f t="shared" si="8"/>
        <v>1024.623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212.32</v>
      </c>
      <c r="AA37" s="18">
        <v>204.92</v>
      </c>
      <c r="AB37" s="18">
        <v>9.68</v>
      </c>
      <c r="AC37" s="18">
        <v>204.92</v>
      </c>
      <c r="AD37" s="18">
        <v>204.92</v>
      </c>
      <c r="AE37" s="18">
        <v>187.86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f t="shared" si="10"/>
        <v>1024.6199999999999</v>
      </c>
      <c r="AL37" s="18">
        <f t="shared" si="9"/>
        <v>113.85000000000014</v>
      </c>
    </row>
    <row r="38" spans="1:38" s="6" customFormat="1" ht="50.1" customHeight="1">
      <c r="A38" s="53" t="s">
        <v>608</v>
      </c>
      <c r="B38" s="19" t="s">
        <v>609</v>
      </c>
      <c r="C38" s="19" t="s">
        <v>610</v>
      </c>
      <c r="D38" s="16" t="s">
        <v>94</v>
      </c>
      <c r="E38" s="16" t="s">
        <v>611</v>
      </c>
      <c r="F38" s="16" t="s">
        <v>612</v>
      </c>
      <c r="G38" s="19" t="s">
        <v>1182</v>
      </c>
      <c r="H38" s="16" t="s">
        <v>9</v>
      </c>
      <c r="I38" s="17">
        <v>40674</v>
      </c>
      <c r="J38" s="21">
        <v>1409.92</v>
      </c>
      <c r="K38" s="18">
        <f t="shared" si="7"/>
        <v>140.99200000000002</v>
      </c>
      <c r="L38" s="18">
        <f t="shared" si="8"/>
        <v>1268.9280000000001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167.78</v>
      </c>
      <c r="AA38" s="18">
        <v>253.79</v>
      </c>
      <c r="AB38" s="18">
        <v>-29.61</v>
      </c>
      <c r="AC38" s="18">
        <v>253.79</v>
      </c>
      <c r="AD38" s="18">
        <v>253.79</v>
      </c>
      <c r="AE38" s="18">
        <v>263.64999999999998</v>
      </c>
      <c r="AF38" s="18">
        <v>0</v>
      </c>
      <c r="AG38" s="18">
        <v>105.74</v>
      </c>
      <c r="AH38" s="18">
        <v>0</v>
      </c>
      <c r="AI38" s="18">
        <v>0</v>
      </c>
      <c r="AJ38" s="18">
        <v>0</v>
      </c>
      <c r="AK38" s="18">
        <f t="shared" si="10"/>
        <v>1268.93</v>
      </c>
      <c r="AL38" s="18">
        <f t="shared" si="9"/>
        <v>140.99</v>
      </c>
    </row>
    <row r="39" spans="1:38" s="6" customFormat="1" ht="50.1" customHeight="1">
      <c r="A39" s="38" t="s">
        <v>613</v>
      </c>
      <c r="B39" s="19" t="s">
        <v>609</v>
      </c>
      <c r="C39" s="19" t="s">
        <v>610</v>
      </c>
      <c r="D39" s="16" t="s">
        <v>94</v>
      </c>
      <c r="E39" s="16" t="s">
        <v>630</v>
      </c>
      <c r="F39" s="16" t="s">
        <v>612</v>
      </c>
      <c r="G39" s="19" t="s">
        <v>1182</v>
      </c>
      <c r="H39" s="16" t="s">
        <v>9</v>
      </c>
      <c r="I39" s="17">
        <v>40674</v>
      </c>
      <c r="J39" s="21">
        <v>1409.92</v>
      </c>
      <c r="K39" s="18">
        <f t="shared" si="7"/>
        <v>140.99200000000002</v>
      </c>
      <c r="L39" s="18">
        <f t="shared" si="8"/>
        <v>1268.9280000000001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167.78</v>
      </c>
      <c r="AA39" s="18">
        <v>253.79</v>
      </c>
      <c r="AB39" s="18">
        <v>-29.61</v>
      </c>
      <c r="AC39" s="18">
        <v>253.79</v>
      </c>
      <c r="AD39" s="18">
        <v>253.79</v>
      </c>
      <c r="AE39" s="18">
        <v>263.64999999999998</v>
      </c>
      <c r="AF39" s="18">
        <v>0</v>
      </c>
      <c r="AG39" s="18">
        <v>105.74</v>
      </c>
      <c r="AH39" s="18">
        <v>0</v>
      </c>
      <c r="AI39" s="18">
        <v>0</v>
      </c>
      <c r="AJ39" s="18">
        <v>0</v>
      </c>
      <c r="AK39" s="18">
        <f t="shared" si="10"/>
        <v>1268.93</v>
      </c>
      <c r="AL39" s="18">
        <f t="shared" si="9"/>
        <v>140.99</v>
      </c>
    </row>
    <row r="40" spans="1:38" s="6" customFormat="1" ht="50.1" customHeight="1">
      <c r="A40" s="38" t="s">
        <v>614</v>
      </c>
      <c r="B40" s="19" t="s">
        <v>609</v>
      </c>
      <c r="C40" s="19" t="s">
        <v>610</v>
      </c>
      <c r="D40" s="16" t="s">
        <v>94</v>
      </c>
      <c r="E40" s="16" t="s">
        <v>631</v>
      </c>
      <c r="F40" s="16" t="s">
        <v>612</v>
      </c>
      <c r="G40" s="19" t="s">
        <v>1182</v>
      </c>
      <c r="H40" s="16" t="s">
        <v>9</v>
      </c>
      <c r="I40" s="17">
        <v>40674</v>
      </c>
      <c r="J40" s="21">
        <v>1409.92</v>
      </c>
      <c r="K40" s="18">
        <f t="shared" si="7"/>
        <v>140.99200000000002</v>
      </c>
      <c r="L40" s="18">
        <f t="shared" si="8"/>
        <v>1268.9280000000001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167.78</v>
      </c>
      <c r="AA40" s="18">
        <v>253.79</v>
      </c>
      <c r="AB40" s="18">
        <v>-29.61</v>
      </c>
      <c r="AC40" s="18">
        <v>253.79</v>
      </c>
      <c r="AD40" s="18">
        <v>253.79</v>
      </c>
      <c r="AE40" s="18">
        <v>263.64999999999998</v>
      </c>
      <c r="AF40" s="18">
        <v>0</v>
      </c>
      <c r="AG40" s="18">
        <v>105.74</v>
      </c>
      <c r="AH40" s="18">
        <v>0</v>
      </c>
      <c r="AI40" s="18">
        <v>0</v>
      </c>
      <c r="AJ40" s="18">
        <v>0</v>
      </c>
      <c r="AK40" s="18">
        <f t="shared" si="10"/>
        <v>1268.93</v>
      </c>
      <c r="AL40" s="18">
        <f t="shared" si="9"/>
        <v>140.99</v>
      </c>
    </row>
    <row r="41" spans="1:38" s="6" customFormat="1" ht="50.1" customHeight="1">
      <c r="A41" s="38" t="s">
        <v>615</v>
      </c>
      <c r="B41" s="19" t="s">
        <v>609</v>
      </c>
      <c r="C41" s="19" t="s">
        <v>610</v>
      </c>
      <c r="D41" s="16" t="s">
        <v>94</v>
      </c>
      <c r="E41" s="16" t="s">
        <v>632</v>
      </c>
      <c r="F41" s="16" t="s">
        <v>612</v>
      </c>
      <c r="G41" s="19" t="s">
        <v>1182</v>
      </c>
      <c r="H41" s="16" t="s">
        <v>9</v>
      </c>
      <c r="I41" s="17">
        <v>40674</v>
      </c>
      <c r="J41" s="21">
        <v>1409.92</v>
      </c>
      <c r="K41" s="18">
        <f t="shared" si="7"/>
        <v>140.99200000000002</v>
      </c>
      <c r="L41" s="18">
        <f t="shared" si="8"/>
        <v>1268.9280000000001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167.78</v>
      </c>
      <c r="AA41" s="18">
        <v>253.79</v>
      </c>
      <c r="AB41" s="18">
        <v>-29.61</v>
      </c>
      <c r="AC41" s="18">
        <v>253.79</v>
      </c>
      <c r="AD41" s="18">
        <v>253.79</v>
      </c>
      <c r="AE41" s="18">
        <v>263.64999999999998</v>
      </c>
      <c r="AF41" s="18">
        <v>0</v>
      </c>
      <c r="AG41" s="18">
        <v>105.74</v>
      </c>
      <c r="AH41" s="18">
        <v>0</v>
      </c>
      <c r="AI41" s="18">
        <v>0</v>
      </c>
      <c r="AJ41" s="18">
        <v>0</v>
      </c>
      <c r="AK41" s="18">
        <f t="shared" si="10"/>
        <v>1268.93</v>
      </c>
      <c r="AL41" s="18">
        <f t="shared" si="9"/>
        <v>140.99</v>
      </c>
    </row>
    <row r="42" spans="1:38" s="6" customFormat="1" ht="50.1" customHeight="1">
      <c r="A42" s="53" t="s">
        <v>1433</v>
      </c>
      <c r="B42" s="19" t="s">
        <v>599</v>
      </c>
      <c r="C42" s="19" t="s">
        <v>600</v>
      </c>
      <c r="D42" s="16" t="s">
        <v>94</v>
      </c>
      <c r="E42" s="16" t="s">
        <v>460</v>
      </c>
      <c r="F42" s="16" t="s">
        <v>355</v>
      </c>
      <c r="G42" s="19" t="s">
        <v>1182</v>
      </c>
      <c r="H42" s="16" t="s">
        <v>30</v>
      </c>
      <c r="I42" s="17">
        <v>40514</v>
      </c>
      <c r="J42" s="21">
        <v>12782.19</v>
      </c>
      <c r="K42" s="18">
        <f t="shared" si="7"/>
        <v>1278.2190000000001</v>
      </c>
      <c r="L42" s="18">
        <f t="shared" si="8"/>
        <v>11503.971000000001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2492.5300000000002</v>
      </c>
      <c r="AA42" s="18">
        <v>2300.79</v>
      </c>
      <c r="AB42" s="18">
        <v>0</v>
      </c>
      <c r="AC42" s="18">
        <v>2300.79</v>
      </c>
      <c r="AD42" s="18">
        <v>2300.79</v>
      </c>
      <c r="AE42" s="18">
        <v>2109.0700000000002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f t="shared" si="10"/>
        <v>11503.97</v>
      </c>
      <c r="AL42" s="18">
        <f t="shared" si="9"/>
        <v>1278.2200000000012</v>
      </c>
    </row>
    <row r="43" spans="1:38" s="6" customFormat="1" ht="50.1" customHeight="1">
      <c r="A43" s="53" t="s">
        <v>616</v>
      </c>
      <c r="B43" s="19" t="s">
        <v>617</v>
      </c>
      <c r="C43" s="19" t="s">
        <v>618</v>
      </c>
      <c r="D43" s="16" t="s">
        <v>94</v>
      </c>
      <c r="E43" s="16" t="s">
        <v>619</v>
      </c>
      <c r="F43" s="16" t="s">
        <v>620</v>
      </c>
      <c r="G43" s="19" t="s">
        <v>1182</v>
      </c>
      <c r="H43" s="16" t="s">
        <v>9</v>
      </c>
      <c r="I43" s="17">
        <v>40497</v>
      </c>
      <c r="J43" s="21">
        <v>7452.35</v>
      </c>
      <c r="K43" s="18">
        <f t="shared" si="7"/>
        <v>745.23500000000013</v>
      </c>
      <c r="L43" s="18">
        <f t="shared" si="8"/>
        <v>6707.1149999999998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1512.83</v>
      </c>
      <c r="AA43" s="18">
        <v>1341.42</v>
      </c>
      <c r="AB43" s="18">
        <v>-126.22</v>
      </c>
      <c r="AC43" s="18">
        <v>1341.42</v>
      </c>
      <c r="AD43" s="18">
        <v>1341.42</v>
      </c>
      <c r="AE43" s="18">
        <v>1296.25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f t="shared" si="10"/>
        <v>6707.1200000000008</v>
      </c>
      <c r="AL43" s="18">
        <f t="shared" si="9"/>
        <v>745.22999999999956</v>
      </c>
    </row>
    <row r="44" spans="1:38" s="6" customFormat="1" ht="50.1" customHeight="1">
      <c r="A44" s="38" t="s">
        <v>621</v>
      </c>
      <c r="B44" s="19" t="s">
        <v>617</v>
      </c>
      <c r="C44" s="19" t="s">
        <v>618</v>
      </c>
      <c r="D44" s="16" t="s">
        <v>94</v>
      </c>
      <c r="E44" s="16" t="s">
        <v>622</v>
      </c>
      <c r="F44" s="16" t="s">
        <v>620</v>
      </c>
      <c r="G44" s="19" t="s">
        <v>1182</v>
      </c>
      <c r="H44" s="16" t="s">
        <v>9</v>
      </c>
      <c r="I44" s="17">
        <v>40497</v>
      </c>
      <c r="J44" s="21">
        <v>7006</v>
      </c>
      <c r="K44" s="18">
        <f t="shared" si="7"/>
        <v>700.6</v>
      </c>
      <c r="L44" s="18">
        <f t="shared" si="8"/>
        <v>6305.4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1422.22</v>
      </c>
      <c r="AA44" s="18">
        <v>1261.08</v>
      </c>
      <c r="AB44" s="18">
        <v>-122.61</v>
      </c>
      <c r="AC44" s="18">
        <v>1261.08</v>
      </c>
      <c r="AD44" s="18">
        <v>1261.08</v>
      </c>
      <c r="AE44" s="18">
        <v>1222.55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f t="shared" si="10"/>
        <v>6305.4000000000005</v>
      </c>
      <c r="AL44" s="18">
        <f t="shared" si="9"/>
        <v>700.59999999999945</v>
      </c>
    </row>
    <row r="45" spans="1:38" s="6" customFormat="1" ht="50.1" customHeight="1">
      <c r="A45" s="53" t="s">
        <v>835</v>
      </c>
      <c r="B45" s="25" t="s">
        <v>836</v>
      </c>
      <c r="C45" s="16" t="s">
        <v>824</v>
      </c>
      <c r="D45" s="19" t="s">
        <v>88</v>
      </c>
      <c r="E45" s="25">
        <v>1305829</v>
      </c>
      <c r="F45" s="25" t="s">
        <v>837</v>
      </c>
      <c r="G45" s="25" t="s">
        <v>824</v>
      </c>
      <c r="H45" s="25" t="s">
        <v>100</v>
      </c>
      <c r="I45" s="24">
        <v>40909</v>
      </c>
      <c r="J45" s="18">
        <v>791.43</v>
      </c>
      <c r="K45" s="18">
        <f t="shared" si="7"/>
        <v>79.143000000000001</v>
      </c>
      <c r="L45" s="18">
        <f t="shared" si="8"/>
        <v>712.28699999999992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f>+J45-K45</f>
        <v>712.28699999999992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f t="shared" si="10"/>
        <v>712.28699999999992</v>
      </c>
      <c r="AL45" s="18">
        <f t="shared" si="9"/>
        <v>79.143000000000029</v>
      </c>
    </row>
    <row r="46" spans="1:38" s="6" customFormat="1" ht="50.1" customHeight="1">
      <c r="A46" s="65" t="s">
        <v>664</v>
      </c>
      <c r="B46" s="34" t="s">
        <v>660</v>
      </c>
      <c r="C46" s="16" t="s">
        <v>824</v>
      </c>
      <c r="D46" s="33" t="s">
        <v>661</v>
      </c>
      <c r="E46" s="35" t="s">
        <v>666</v>
      </c>
      <c r="F46" s="36" t="s">
        <v>665</v>
      </c>
      <c r="G46" s="16" t="s">
        <v>824</v>
      </c>
      <c r="H46" s="19" t="s">
        <v>1185</v>
      </c>
      <c r="I46" s="24">
        <v>40909</v>
      </c>
      <c r="J46" s="26">
        <v>1558.5</v>
      </c>
      <c r="K46" s="18">
        <f t="shared" si="7"/>
        <v>155.85000000000002</v>
      </c>
      <c r="L46" s="18">
        <f t="shared" si="8"/>
        <v>1402.65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1402.65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f t="shared" si="10"/>
        <v>1402.65</v>
      </c>
      <c r="AL46" s="18">
        <f t="shared" si="9"/>
        <v>155.84999999999991</v>
      </c>
    </row>
    <row r="47" spans="1:38" s="6" customFormat="1" ht="50.1" customHeight="1">
      <c r="A47" s="65" t="s">
        <v>667</v>
      </c>
      <c r="B47" s="34" t="s">
        <v>660</v>
      </c>
      <c r="C47" s="16" t="s">
        <v>824</v>
      </c>
      <c r="D47" s="33" t="s">
        <v>661</v>
      </c>
      <c r="E47" s="35" t="s">
        <v>668</v>
      </c>
      <c r="F47" s="36" t="s">
        <v>665</v>
      </c>
      <c r="G47" s="16" t="s">
        <v>824</v>
      </c>
      <c r="H47" s="19" t="s">
        <v>1185</v>
      </c>
      <c r="I47" s="24">
        <v>40909</v>
      </c>
      <c r="J47" s="26">
        <v>1558.5</v>
      </c>
      <c r="K47" s="18">
        <f t="shared" si="7"/>
        <v>155.85000000000002</v>
      </c>
      <c r="L47" s="18">
        <f t="shared" si="8"/>
        <v>1402.65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1402.65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f t="shared" si="10"/>
        <v>1402.65</v>
      </c>
      <c r="AL47" s="18">
        <f t="shared" si="9"/>
        <v>155.84999999999991</v>
      </c>
    </row>
    <row r="48" spans="1:38" s="6" customFormat="1" ht="50.1" customHeight="1">
      <c r="A48" s="65" t="s">
        <v>669</v>
      </c>
      <c r="B48" s="34" t="s">
        <v>660</v>
      </c>
      <c r="C48" s="16" t="s">
        <v>824</v>
      </c>
      <c r="D48" s="33" t="s">
        <v>661</v>
      </c>
      <c r="E48" s="35" t="s">
        <v>670</v>
      </c>
      <c r="F48" s="36" t="s">
        <v>662</v>
      </c>
      <c r="G48" s="16" t="s">
        <v>824</v>
      </c>
      <c r="H48" s="19" t="s">
        <v>1185</v>
      </c>
      <c r="I48" s="24">
        <v>40909</v>
      </c>
      <c r="J48" s="26">
        <v>1558.5</v>
      </c>
      <c r="K48" s="18">
        <f t="shared" si="7"/>
        <v>155.85000000000002</v>
      </c>
      <c r="L48" s="18">
        <f t="shared" si="8"/>
        <v>1402.65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1402.65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f t="shared" si="10"/>
        <v>1402.65</v>
      </c>
      <c r="AL48" s="18">
        <f t="shared" si="9"/>
        <v>155.84999999999991</v>
      </c>
    </row>
    <row r="49" spans="1:38" s="6" customFormat="1" ht="50.1" customHeight="1">
      <c r="A49" s="65" t="s">
        <v>672</v>
      </c>
      <c r="B49" s="34" t="s">
        <v>660</v>
      </c>
      <c r="C49" s="16" t="s">
        <v>824</v>
      </c>
      <c r="D49" s="33" t="s">
        <v>661</v>
      </c>
      <c r="E49" s="35" t="s">
        <v>673</v>
      </c>
      <c r="F49" s="36" t="s">
        <v>662</v>
      </c>
      <c r="G49" s="16" t="s">
        <v>824</v>
      </c>
      <c r="H49" s="19" t="s">
        <v>1185</v>
      </c>
      <c r="I49" s="24">
        <v>40909</v>
      </c>
      <c r="J49" s="26">
        <v>1558.5</v>
      </c>
      <c r="K49" s="18">
        <f t="shared" si="7"/>
        <v>155.85000000000002</v>
      </c>
      <c r="L49" s="18">
        <f t="shared" si="8"/>
        <v>1402.65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1402.65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f t="shared" si="10"/>
        <v>1402.65</v>
      </c>
      <c r="AL49" s="18">
        <f t="shared" si="9"/>
        <v>155.84999999999991</v>
      </c>
    </row>
    <row r="50" spans="1:38" s="6" customFormat="1" ht="50.1" customHeight="1">
      <c r="A50" s="65" t="s">
        <v>674</v>
      </c>
      <c r="B50" s="34" t="s">
        <v>660</v>
      </c>
      <c r="C50" s="16" t="s">
        <v>824</v>
      </c>
      <c r="D50" s="33" t="s">
        <v>661</v>
      </c>
      <c r="E50" s="35" t="s">
        <v>675</v>
      </c>
      <c r="F50" s="36" t="s">
        <v>662</v>
      </c>
      <c r="G50" s="16" t="s">
        <v>824</v>
      </c>
      <c r="H50" s="19" t="s">
        <v>1185</v>
      </c>
      <c r="I50" s="24">
        <v>40909</v>
      </c>
      <c r="J50" s="26">
        <v>1558.5</v>
      </c>
      <c r="K50" s="18">
        <f t="shared" si="7"/>
        <v>155.85000000000002</v>
      </c>
      <c r="L50" s="18">
        <f t="shared" si="8"/>
        <v>1402.65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1402.65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f t="shared" si="10"/>
        <v>1402.65</v>
      </c>
      <c r="AL50" s="18">
        <f t="shared" si="9"/>
        <v>155.84999999999991</v>
      </c>
    </row>
    <row r="51" spans="1:38" s="6" customFormat="1" ht="50.1" customHeight="1">
      <c r="A51" s="65" t="s">
        <v>676</v>
      </c>
      <c r="B51" s="34" t="s">
        <v>660</v>
      </c>
      <c r="C51" s="16" t="s">
        <v>824</v>
      </c>
      <c r="D51" s="33" t="s">
        <v>661</v>
      </c>
      <c r="E51" s="35" t="s">
        <v>677</v>
      </c>
      <c r="F51" s="36" t="s">
        <v>662</v>
      </c>
      <c r="G51" s="16" t="s">
        <v>824</v>
      </c>
      <c r="H51" s="19" t="s">
        <v>1185</v>
      </c>
      <c r="I51" s="24">
        <v>40909</v>
      </c>
      <c r="J51" s="26">
        <v>1558.5</v>
      </c>
      <c r="K51" s="18">
        <f t="shared" si="7"/>
        <v>155.85000000000002</v>
      </c>
      <c r="L51" s="18">
        <f t="shared" si="8"/>
        <v>1402.65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1402.65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f t="shared" si="10"/>
        <v>1402.65</v>
      </c>
      <c r="AL51" s="18">
        <f t="shared" si="9"/>
        <v>155.84999999999991</v>
      </c>
    </row>
    <row r="52" spans="1:38" s="6" customFormat="1" ht="50.1" customHeight="1">
      <c r="A52" s="65" t="s">
        <v>678</v>
      </c>
      <c r="B52" s="34" t="s">
        <v>660</v>
      </c>
      <c r="C52" s="16" t="s">
        <v>824</v>
      </c>
      <c r="D52" s="33" t="s">
        <v>661</v>
      </c>
      <c r="E52" s="35" t="s">
        <v>679</v>
      </c>
      <c r="F52" s="36" t="s">
        <v>662</v>
      </c>
      <c r="G52" s="16" t="s">
        <v>824</v>
      </c>
      <c r="H52" s="19" t="s">
        <v>1185</v>
      </c>
      <c r="I52" s="24">
        <v>40909</v>
      </c>
      <c r="J52" s="26">
        <v>1558.5</v>
      </c>
      <c r="K52" s="18">
        <f t="shared" si="7"/>
        <v>155.85000000000002</v>
      </c>
      <c r="L52" s="18">
        <f t="shared" si="8"/>
        <v>1402.65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1402.65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f t="shared" si="10"/>
        <v>1402.65</v>
      </c>
      <c r="AL52" s="18">
        <f t="shared" si="9"/>
        <v>155.84999999999991</v>
      </c>
    </row>
    <row r="53" spans="1:38" s="6" customFormat="1" ht="50.1" customHeight="1">
      <c r="A53" s="65" t="s">
        <v>680</v>
      </c>
      <c r="B53" s="34" t="s">
        <v>660</v>
      </c>
      <c r="C53" s="16" t="s">
        <v>824</v>
      </c>
      <c r="D53" s="33" t="s">
        <v>661</v>
      </c>
      <c r="E53" s="35" t="s">
        <v>681</v>
      </c>
      <c r="F53" s="36" t="s">
        <v>662</v>
      </c>
      <c r="G53" s="16" t="s">
        <v>824</v>
      </c>
      <c r="H53" s="19" t="s">
        <v>1185</v>
      </c>
      <c r="I53" s="24">
        <v>40909</v>
      </c>
      <c r="J53" s="26">
        <v>1558.5</v>
      </c>
      <c r="K53" s="18">
        <f t="shared" si="7"/>
        <v>155.85000000000002</v>
      </c>
      <c r="L53" s="18">
        <f t="shared" si="8"/>
        <v>1402.65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1402.65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f t="shared" si="10"/>
        <v>1402.65</v>
      </c>
      <c r="AL53" s="18">
        <f t="shared" si="9"/>
        <v>155.84999999999991</v>
      </c>
    </row>
    <row r="54" spans="1:38" s="6" customFormat="1" ht="50.1" customHeight="1">
      <c r="A54" s="65" t="s">
        <v>682</v>
      </c>
      <c r="B54" s="34" t="s">
        <v>660</v>
      </c>
      <c r="C54" s="16" t="s">
        <v>824</v>
      </c>
      <c r="D54" s="33" t="s">
        <v>661</v>
      </c>
      <c r="E54" s="35" t="s">
        <v>683</v>
      </c>
      <c r="F54" s="36" t="s">
        <v>662</v>
      </c>
      <c r="G54" s="16" t="s">
        <v>824</v>
      </c>
      <c r="H54" s="19" t="s">
        <v>1185</v>
      </c>
      <c r="I54" s="24">
        <v>40909</v>
      </c>
      <c r="J54" s="26">
        <v>1558.5</v>
      </c>
      <c r="K54" s="18">
        <f t="shared" si="7"/>
        <v>155.85000000000002</v>
      </c>
      <c r="L54" s="18">
        <f t="shared" si="8"/>
        <v>1402.65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1402.65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f t="shared" si="10"/>
        <v>1402.65</v>
      </c>
      <c r="AL54" s="18">
        <f t="shared" si="9"/>
        <v>155.84999999999991</v>
      </c>
    </row>
    <row r="55" spans="1:38" s="6" customFormat="1" ht="50.1" customHeight="1">
      <c r="A55" s="65" t="s">
        <v>684</v>
      </c>
      <c r="B55" s="34" t="s">
        <v>660</v>
      </c>
      <c r="C55" s="16" t="s">
        <v>824</v>
      </c>
      <c r="D55" s="33" t="s">
        <v>661</v>
      </c>
      <c r="E55" s="35" t="s">
        <v>685</v>
      </c>
      <c r="F55" s="36" t="s">
        <v>662</v>
      </c>
      <c r="G55" s="16" t="s">
        <v>824</v>
      </c>
      <c r="H55" s="19" t="s">
        <v>1185</v>
      </c>
      <c r="I55" s="24">
        <v>40909</v>
      </c>
      <c r="J55" s="26">
        <v>1558.5</v>
      </c>
      <c r="K55" s="18">
        <f t="shared" si="7"/>
        <v>155.85000000000002</v>
      </c>
      <c r="L55" s="18">
        <f t="shared" si="8"/>
        <v>1402.65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1402.65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f t="shared" si="10"/>
        <v>1402.65</v>
      </c>
      <c r="AL55" s="18">
        <f t="shared" si="9"/>
        <v>155.84999999999991</v>
      </c>
    </row>
    <row r="56" spans="1:38" s="6" customFormat="1" ht="50.1" customHeight="1">
      <c r="A56" s="65" t="s">
        <v>686</v>
      </c>
      <c r="B56" s="34" t="s">
        <v>660</v>
      </c>
      <c r="C56" s="16" t="s">
        <v>824</v>
      </c>
      <c r="D56" s="33" t="s">
        <v>661</v>
      </c>
      <c r="E56" s="35" t="s">
        <v>687</v>
      </c>
      <c r="F56" s="36" t="s">
        <v>662</v>
      </c>
      <c r="G56" s="16" t="s">
        <v>824</v>
      </c>
      <c r="H56" s="19" t="s">
        <v>1185</v>
      </c>
      <c r="I56" s="24">
        <v>40909</v>
      </c>
      <c r="J56" s="26">
        <v>1558.5</v>
      </c>
      <c r="K56" s="18">
        <f t="shared" si="7"/>
        <v>155.85000000000002</v>
      </c>
      <c r="L56" s="18">
        <f t="shared" si="8"/>
        <v>1402.65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1402.65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f t="shared" si="10"/>
        <v>1402.65</v>
      </c>
      <c r="AL56" s="18">
        <f t="shared" si="9"/>
        <v>155.84999999999991</v>
      </c>
    </row>
    <row r="57" spans="1:38" s="6" customFormat="1" ht="50.1" customHeight="1">
      <c r="A57" s="65" t="s">
        <v>688</v>
      </c>
      <c r="B57" s="34" t="s">
        <v>660</v>
      </c>
      <c r="C57" s="16" t="s">
        <v>824</v>
      </c>
      <c r="D57" s="33" t="s">
        <v>661</v>
      </c>
      <c r="E57" s="35" t="s">
        <v>689</v>
      </c>
      <c r="F57" s="36" t="s">
        <v>662</v>
      </c>
      <c r="G57" s="16" t="s">
        <v>824</v>
      </c>
      <c r="H57" s="19" t="s">
        <v>1185</v>
      </c>
      <c r="I57" s="24">
        <v>40909</v>
      </c>
      <c r="J57" s="26">
        <v>1558.5</v>
      </c>
      <c r="K57" s="18">
        <f t="shared" si="7"/>
        <v>155.85000000000002</v>
      </c>
      <c r="L57" s="18">
        <f t="shared" si="8"/>
        <v>1402.65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1402.65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f t="shared" si="10"/>
        <v>1402.65</v>
      </c>
      <c r="AL57" s="18">
        <f t="shared" si="9"/>
        <v>155.84999999999991</v>
      </c>
    </row>
    <row r="58" spans="1:38" s="6" customFormat="1" ht="50.1" customHeight="1">
      <c r="A58" s="65" t="s">
        <v>690</v>
      </c>
      <c r="B58" s="34" t="s">
        <v>660</v>
      </c>
      <c r="C58" s="16" t="s">
        <v>824</v>
      </c>
      <c r="D58" s="33" t="s">
        <v>661</v>
      </c>
      <c r="E58" s="35" t="s">
        <v>691</v>
      </c>
      <c r="F58" s="36" t="s">
        <v>662</v>
      </c>
      <c r="G58" s="16" t="s">
        <v>824</v>
      </c>
      <c r="H58" s="19" t="s">
        <v>1185</v>
      </c>
      <c r="I58" s="24">
        <v>40909</v>
      </c>
      <c r="J58" s="26">
        <v>1558.5</v>
      </c>
      <c r="K58" s="18">
        <f t="shared" si="7"/>
        <v>155.85000000000002</v>
      </c>
      <c r="L58" s="18">
        <f t="shared" si="8"/>
        <v>1402.65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1402.65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f t="shared" si="10"/>
        <v>1402.65</v>
      </c>
      <c r="AL58" s="18">
        <f t="shared" si="9"/>
        <v>155.84999999999991</v>
      </c>
    </row>
    <row r="59" spans="1:38" s="6" customFormat="1" ht="50.1" customHeight="1">
      <c r="A59" s="65" t="s">
        <v>692</v>
      </c>
      <c r="B59" s="34" t="s">
        <v>660</v>
      </c>
      <c r="C59" s="16" t="s">
        <v>824</v>
      </c>
      <c r="D59" s="33" t="s">
        <v>661</v>
      </c>
      <c r="E59" s="35" t="s">
        <v>671</v>
      </c>
      <c r="F59" s="36" t="s">
        <v>662</v>
      </c>
      <c r="G59" s="16" t="s">
        <v>824</v>
      </c>
      <c r="H59" s="19" t="s">
        <v>1185</v>
      </c>
      <c r="I59" s="24">
        <v>40909</v>
      </c>
      <c r="J59" s="26">
        <v>1558.5</v>
      </c>
      <c r="K59" s="18">
        <f t="shared" si="7"/>
        <v>155.85000000000002</v>
      </c>
      <c r="L59" s="18">
        <f t="shared" si="8"/>
        <v>1402.65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1402.65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f t="shared" si="10"/>
        <v>1402.65</v>
      </c>
      <c r="AL59" s="18">
        <f t="shared" si="9"/>
        <v>155.84999999999991</v>
      </c>
    </row>
    <row r="60" spans="1:38" s="6" customFormat="1" ht="50.1" customHeight="1">
      <c r="A60" s="66" t="s">
        <v>693</v>
      </c>
      <c r="B60" s="34" t="s">
        <v>660</v>
      </c>
      <c r="C60" s="16" t="s">
        <v>824</v>
      </c>
      <c r="D60" s="33" t="s">
        <v>661</v>
      </c>
      <c r="E60" s="35" t="s">
        <v>694</v>
      </c>
      <c r="F60" s="36" t="s">
        <v>663</v>
      </c>
      <c r="G60" s="16" t="s">
        <v>824</v>
      </c>
      <c r="H60" s="19" t="s">
        <v>1185</v>
      </c>
      <c r="I60" s="24">
        <v>40909</v>
      </c>
      <c r="J60" s="26">
        <v>1558.5</v>
      </c>
      <c r="K60" s="18">
        <f t="shared" ref="K60:K114" si="11">+J60*0.1</f>
        <v>155.85000000000002</v>
      </c>
      <c r="L60" s="18">
        <f t="shared" ref="L60:L114" si="12">+J60-K60</f>
        <v>1402.65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1402.65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f t="shared" si="10"/>
        <v>1402.65</v>
      </c>
      <c r="AL60" s="18">
        <f t="shared" si="9"/>
        <v>155.84999999999991</v>
      </c>
    </row>
    <row r="61" spans="1:38" s="6" customFormat="1" ht="50.1" customHeight="1">
      <c r="A61" s="65" t="s">
        <v>695</v>
      </c>
      <c r="B61" s="34" t="s">
        <v>660</v>
      </c>
      <c r="C61" s="16" t="s">
        <v>824</v>
      </c>
      <c r="D61" s="33" t="s">
        <v>661</v>
      </c>
      <c r="E61" s="35">
        <v>52050041</v>
      </c>
      <c r="F61" s="36" t="s">
        <v>662</v>
      </c>
      <c r="G61" s="16" t="s">
        <v>824</v>
      </c>
      <c r="H61" s="19" t="s">
        <v>1185</v>
      </c>
      <c r="I61" s="24">
        <v>40909</v>
      </c>
      <c r="J61" s="26">
        <v>1558.5</v>
      </c>
      <c r="K61" s="18">
        <f t="shared" si="11"/>
        <v>155.85000000000002</v>
      </c>
      <c r="L61" s="18">
        <f t="shared" si="12"/>
        <v>1402.65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1402.65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f t="shared" si="10"/>
        <v>1402.65</v>
      </c>
      <c r="AL61" s="18">
        <f t="shared" si="9"/>
        <v>155.84999999999991</v>
      </c>
    </row>
    <row r="62" spans="1:38" s="6" customFormat="1" ht="50.1" customHeight="1">
      <c r="A62" s="65" t="s">
        <v>696</v>
      </c>
      <c r="B62" s="34" t="s">
        <v>660</v>
      </c>
      <c r="C62" s="16" t="s">
        <v>824</v>
      </c>
      <c r="D62" s="33" t="s">
        <v>661</v>
      </c>
      <c r="E62" s="35" t="s">
        <v>697</v>
      </c>
      <c r="F62" s="36" t="s">
        <v>662</v>
      </c>
      <c r="G62" s="16" t="s">
        <v>824</v>
      </c>
      <c r="H62" s="19" t="s">
        <v>1185</v>
      </c>
      <c r="I62" s="24">
        <v>40909</v>
      </c>
      <c r="J62" s="26">
        <v>1558.5</v>
      </c>
      <c r="K62" s="18">
        <f t="shared" si="11"/>
        <v>155.85000000000002</v>
      </c>
      <c r="L62" s="18">
        <f t="shared" si="12"/>
        <v>1402.65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1402.65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f t="shared" si="10"/>
        <v>1402.65</v>
      </c>
      <c r="AL62" s="18">
        <f t="shared" si="9"/>
        <v>155.84999999999991</v>
      </c>
    </row>
    <row r="63" spans="1:38" s="6" customFormat="1" ht="50.1" customHeight="1">
      <c r="A63" s="66" t="s">
        <v>698</v>
      </c>
      <c r="B63" s="34" t="s">
        <v>660</v>
      </c>
      <c r="C63" s="16" t="s">
        <v>824</v>
      </c>
      <c r="D63" s="33" t="s">
        <v>661</v>
      </c>
      <c r="E63" s="35" t="s">
        <v>699</v>
      </c>
      <c r="F63" s="37" t="s">
        <v>662</v>
      </c>
      <c r="G63" s="16" t="s">
        <v>824</v>
      </c>
      <c r="H63" s="19" t="s">
        <v>1185</v>
      </c>
      <c r="I63" s="24">
        <v>40909</v>
      </c>
      <c r="J63" s="26">
        <v>1558.5</v>
      </c>
      <c r="K63" s="18">
        <f t="shared" si="11"/>
        <v>155.85000000000002</v>
      </c>
      <c r="L63" s="18">
        <f t="shared" si="12"/>
        <v>1402.65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1402.65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f t="shared" si="10"/>
        <v>1402.65</v>
      </c>
      <c r="AL63" s="18">
        <f t="shared" si="9"/>
        <v>155.84999999999991</v>
      </c>
    </row>
    <row r="64" spans="1:38" s="6" customFormat="1" ht="50.1" customHeight="1">
      <c r="A64" s="65" t="s">
        <v>700</v>
      </c>
      <c r="B64" s="34" t="s">
        <v>660</v>
      </c>
      <c r="C64" s="16" t="s">
        <v>824</v>
      </c>
      <c r="D64" s="33" t="s">
        <v>661</v>
      </c>
      <c r="E64" s="35" t="s">
        <v>701</v>
      </c>
      <c r="F64" s="36" t="s">
        <v>662</v>
      </c>
      <c r="G64" s="16" t="s">
        <v>824</v>
      </c>
      <c r="H64" s="19" t="s">
        <v>1185</v>
      </c>
      <c r="I64" s="24">
        <v>40909</v>
      </c>
      <c r="J64" s="26">
        <v>1558.5</v>
      </c>
      <c r="K64" s="18">
        <f t="shared" si="11"/>
        <v>155.85000000000002</v>
      </c>
      <c r="L64" s="18">
        <f t="shared" si="12"/>
        <v>1402.65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1402.65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f t="shared" si="10"/>
        <v>1402.65</v>
      </c>
      <c r="AL64" s="18">
        <f t="shared" si="9"/>
        <v>155.84999999999991</v>
      </c>
    </row>
    <row r="65" spans="1:38" s="6" customFormat="1" ht="50.1" customHeight="1">
      <c r="A65" s="65" t="s">
        <v>702</v>
      </c>
      <c r="B65" s="34" t="s">
        <v>660</v>
      </c>
      <c r="C65" s="16" t="s">
        <v>824</v>
      </c>
      <c r="D65" s="33" t="s">
        <v>661</v>
      </c>
      <c r="E65" s="35" t="s">
        <v>703</v>
      </c>
      <c r="F65" s="36" t="s">
        <v>662</v>
      </c>
      <c r="G65" s="16" t="s">
        <v>824</v>
      </c>
      <c r="H65" s="19" t="s">
        <v>1185</v>
      </c>
      <c r="I65" s="24">
        <v>40909</v>
      </c>
      <c r="J65" s="26">
        <v>1558.5</v>
      </c>
      <c r="K65" s="18">
        <f t="shared" si="11"/>
        <v>155.85000000000002</v>
      </c>
      <c r="L65" s="18">
        <f t="shared" si="12"/>
        <v>1402.65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1402.65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f t="shared" si="10"/>
        <v>1402.65</v>
      </c>
      <c r="AL65" s="18">
        <f t="shared" si="9"/>
        <v>155.84999999999991</v>
      </c>
    </row>
    <row r="66" spans="1:38" s="6" customFormat="1" ht="50.1" customHeight="1">
      <c r="A66" s="66" t="s">
        <v>704</v>
      </c>
      <c r="B66" s="34" t="s">
        <v>660</v>
      </c>
      <c r="C66" s="16" t="s">
        <v>824</v>
      </c>
      <c r="D66" s="33" t="s">
        <v>661</v>
      </c>
      <c r="E66" s="35" t="s">
        <v>705</v>
      </c>
      <c r="F66" s="37" t="s">
        <v>662</v>
      </c>
      <c r="G66" s="16" t="s">
        <v>824</v>
      </c>
      <c r="H66" s="19" t="s">
        <v>1185</v>
      </c>
      <c r="I66" s="24">
        <v>40909</v>
      </c>
      <c r="J66" s="26">
        <v>1558.5</v>
      </c>
      <c r="K66" s="18">
        <f t="shared" si="11"/>
        <v>155.85000000000002</v>
      </c>
      <c r="L66" s="18">
        <f t="shared" si="12"/>
        <v>1402.65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1402.65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f t="shared" si="10"/>
        <v>1402.65</v>
      </c>
      <c r="AL66" s="18">
        <f t="shared" si="9"/>
        <v>155.84999999999991</v>
      </c>
    </row>
    <row r="67" spans="1:38" s="6" customFormat="1" ht="50.1" customHeight="1">
      <c r="A67" s="53" t="s">
        <v>843</v>
      </c>
      <c r="B67" s="25" t="s">
        <v>848</v>
      </c>
      <c r="C67" s="16" t="s">
        <v>824</v>
      </c>
      <c r="D67" s="19" t="s">
        <v>849</v>
      </c>
      <c r="E67" s="25" t="s">
        <v>460</v>
      </c>
      <c r="F67" s="25" t="s">
        <v>355</v>
      </c>
      <c r="G67" s="25" t="s">
        <v>824</v>
      </c>
      <c r="H67" s="25" t="s">
        <v>16</v>
      </c>
      <c r="I67" s="24">
        <v>40909</v>
      </c>
      <c r="J67" s="18">
        <v>1603</v>
      </c>
      <c r="K67" s="18">
        <f t="shared" si="11"/>
        <v>160.30000000000001</v>
      </c>
      <c r="L67" s="18">
        <f t="shared" si="12"/>
        <v>1442.7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f>+J67-K67</f>
        <v>1442.7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f t="shared" si="10"/>
        <v>1442.7</v>
      </c>
      <c r="AL67" s="18">
        <f t="shared" si="9"/>
        <v>160.29999999999995</v>
      </c>
    </row>
    <row r="68" spans="1:38" s="6" customFormat="1" ht="50.1" customHeight="1">
      <c r="A68" s="53" t="s">
        <v>844</v>
      </c>
      <c r="B68" s="25" t="s">
        <v>848</v>
      </c>
      <c r="C68" s="16" t="s">
        <v>824</v>
      </c>
      <c r="D68" s="19" t="s">
        <v>849</v>
      </c>
      <c r="E68" s="25" t="s">
        <v>460</v>
      </c>
      <c r="F68" s="25" t="s">
        <v>355</v>
      </c>
      <c r="G68" s="25" t="s">
        <v>824</v>
      </c>
      <c r="H68" s="25" t="s">
        <v>16</v>
      </c>
      <c r="I68" s="24">
        <v>40909</v>
      </c>
      <c r="J68" s="18">
        <v>994</v>
      </c>
      <c r="K68" s="18">
        <f t="shared" si="11"/>
        <v>99.4</v>
      </c>
      <c r="L68" s="18">
        <f t="shared" si="12"/>
        <v>894.6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f>+J68-K68</f>
        <v>894.6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f t="shared" si="10"/>
        <v>894.6</v>
      </c>
      <c r="AL68" s="18">
        <f t="shared" si="9"/>
        <v>99.399999999999977</v>
      </c>
    </row>
    <row r="69" spans="1:38" s="6" customFormat="1" ht="50.1" customHeight="1">
      <c r="A69" s="53" t="s">
        <v>845</v>
      </c>
      <c r="B69" s="25" t="s">
        <v>848</v>
      </c>
      <c r="C69" s="16" t="s">
        <v>824</v>
      </c>
      <c r="D69" s="19" t="s">
        <v>849</v>
      </c>
      <c r="E69" s="25" t="s">
        <v>460</v>
      </c>
      <c r="F69" s="25" t="s">
        <v>355</v>
      </c>
      <c r="G69" s="25" t="s">
        <v>824</v>
      </c>
      <c r="H69" s="25" t="s">
        <v>16</v>
      </c>
      <c r="I69" s="24">
        <v>40909</v>
      </c>
      <c r="J69" s="18">
        <v>994</v>
      </c>
      <c r="K69" s="18">
        <f t="shared" si="11"/>
        <v>99.4</v>
      </c>
      <c r="L69" s="18">
        <f t="shared" si="12"/>
        <v>894.6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f>+J69-K69</f>
        <v>894.6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f t="shared" si="10"/>
        <v>894.6</v>
      </c>
      <c r="AL69" s="18">
        <f t="shared" si="9"/>
        <v>99.399999999999977</v>
      </c>
    </row>
    <row r="70" spans="1:38" s="6" customFormat="1" ht="50.1" customHeight="1">
      <c r="A70" s="53" t="s">
        <v>846</v>
      </c>
      <c r="B70" s="25" t="s">
        <v>848</v>
      </c>
      <c r="C70" s="16" t="s">
        <v>824</v>
      </c>
      <c r="D70" s="19" t="s">
        <v>849</v>
      </c>
      <c r="E70" s="25" t="s">
        <v>460</v>
      </c>
      <c r="F70" s="25" t="s">
        <v>355</v>
      </c>
      <c r="G70" s="25" t="s">
        <v>824</v>
      </c>
      <c r="H70" s="25" t="s">
        <v>16</v>
      </c>
      <c r="I70" s="24">
        <v>40909</v>
      </c>
      <c r="J70" s="18">
        <v>994</v>
      </c>
      <c r="K70" s="18">
        <f t="shared" si="11"/>
        <v>99.4</v>
      </c>
      <c r="L70" s="18">
        <f t="shared" si="12"/>
        <v>894.6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f>+J70-K70</f>
        <v>894.6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f t="shared" si="10"/>
        <v>894.6</v>
      </c>
      <c r="AL70" s="18">
        <f t="shared" si="9"/>
        <v>99.399999999999977</v>
      </c>
    </row>
    <row r="71" spans="1:38" s="6" customFormat="1" ht="50.1" customHeight="1">
      <c r="A71" s="53" t="s">
        <v>847</v>
      </c>
      <c r="B71" s="25" t="s">
        <v>848</v>
      </c>
      <c r="C71" s="16" t="s">
        <v>824</v>
      </c>
      <c r="D71" s="19" t="s">
        <v>849</v>
      </c>
      <c r="E71" s="25" t="s">
        <v>460</v>
      </c>
      <c r="F71" s="25" t="s">
        <v>355</v>
      </c>
      <c r="G71" s="25" t="s">
        <v>824</v>
      </c>
      <c r="H71" s="25" t="s">
        <v>16</v>
      </c>
      <c r="I71" s="24">
        <v>40909</v>
      </c>
      <c r="J71" s="18">
        <v>994</v>
      </c>
      <c r="K71" s="18">
        <f t="shared" si="11"/>
        <v>99.4</v>
      </c>
      <c r="L71" s="18">
        <f t="shared" si="12"/>
        <v>894.6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f>+J71-K71</f>
        <v>894.6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f t="shared" si="10"/>
        <v>894.6</v>
      </c>
      <c r="AL71" s="18">
        <f t="shared" si="9"/>
        <v>99.399999999999977</v>
      </c>
    </row>
    <row r="72" spans="1:38" s="6" customFormat="1" ht="50.1" customHeight="1">
      <c r="A72" s="67" t="s">
        <v>976</v>
      </c>
      <c r="B72" s="34" t="s">
        <v>1049</v>
      </c>
      <c r="C72" s="16" t="s">
        <v>824</v>
      </c>
      <c r="D72" s="33" t="s">
        <v>661</v>
      </c>
      <c r="E72" s="35" t="s">
        <v>393</v>
      </c>
      <c r="F72" s="37" t="s">
        <v>369</v>
      </c>
      <c r="G72" s="16" t="s">
        <v>824</v>
      </c>
      <c r="H72" s="19" t="s">
        <v>1185</v>
      </c>
      <c r="I72" s="24">
        <v>40909</v>
      </c>
      <c r="J72" s="26">
        <v>762.11</v>
      </c>
      <c r="K72" s="18">
        <f t="shared" si="11"/>
        <v>76.210999999999999</v>
      </c>
      <c r="L72" s="18">
        <f t="shared" si="12"/>
        <v>685.899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685.9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f t="shared" si="10"/>
        <v>685.9</v>
      </c>
      <c r="AL72" s="18">
        <f t="shared" si="9"/>
        <v>76.210000000000036</v>
      </c>
    </row>
    <row r="73" spans="1:38" s="6" customFormat="1" ht="50.1" customHeight="1">
      <c r="A73" s="53" t="s">
        <v>829</v>
      </c>
      <c r="B73" s="25" t="s">
        <v>823</v>
      </c>
      <c r="C73" s="16" t="s">
        <v>824</v>
      </c>
      <c r="D73" s="19" t="s">
        <v>88</v>
      </c>
      <c r="E73" s="25" t="s">
        <v>827</v>
      </c>
      <c r="F73" s="25" t="s">
        <v>826</v>
      </c>
      <c r="G73" s="25" t="s">
        <v>824</v>
      </c>
      <c r="H73" s="25" t="s">
        <v>9</v>
      </c>
      <c r="I73" s="24">
        <v>40909</v>
      </c>
      <c r="J73" s="18">
        <v>1155</v>
      </c>
      <c r="K73" s="18">
        <f t="shared" si="11"/>
        <v>115.5</v>
      </c>
      <c r="L73" s="18">
        <f t="shared" si="12"/>
        <v>1039.5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f t="shared" ref="AA73:AA77" si="13">+J73-K73</f>
        <v>1039.5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f t="shared" si="10"/>
        <v>1039.5</v>
      </c>
      <c r="AL73" s="18">
        <f t="shared" si="9"/>
        <v>115.5</v>
      </c>
    </row>
    <row r="74" spans="1:38" s="6" customFormat="1" ht="50.1" customHeight="1">
      <c r="A74" s="53" t="s">
        <v>830</v>
      </c>
      <c r="B74" s="25" t="s">
        <v>825</v>
      </c>
      <c r="C74" s="16" t="s">
        <v>824</v>
      </c>
      <c r="D74" s="19" t="s">
        <v>88</v>
      </c>
      <c r="E74" s="25" t="s">
        <v>828</v>
      </c>
      <c r="F74" s="25" t="s">
        <v>826</v>
      </c>
      <c r="G74" s="25" t="s">
        <v>824</v>
      </c>
      <c r="H74" s="25" t="s">
        <v>9</v>
      </c>
      <c r="I74" s="24">
        <v>40909</v>
      </c>
      <c r="J74" s="18">
        <v>1155</v>
      </c>
      <c r="K74" s="18">
        <f t="shared" si="11"/>
        <v>115.5</v>
      </c>
      <c r="L74" s="18">
        <f t="shared" si="12"/>
        <v>1039.5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f t="shared" si="13"/>
        <v>1039.5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f t="shared" si="10"/>
        <v>1039.5</v>
      </c>
      <c r="AL74" s="18">
        <f t="shared" si="9"/>
        <v>115.5</v>
      </c>
    </row>
    <row r="75" spans="1:38" s="6" customFormat="1" ht="50.1" customHeight="1">
      <c r="A75" s="53" t="s">
        <v>977</v>
      </c>
      <c r="B75" s="25" t="s">
        <v>1048</v>
      </c>
      <c r="C75" s="16" t="s">
        <v>824</v>
      </c>
      <c r="D75" s="19" t="s">
        <v>88</v>
      </c>
      <c r="E75" s="25" t="s">
        <v>834</v>
      </c>
      <c r="F75" s="25" t="s">
        <v>833</v>
      </c>
      <c r="G75" s="25" t="s">
        <v>824</v>
      </c>
      <c r="H75" s="25" t="s">
        <v>100</v>
      </c>
      <c r="I75" s="24">
        <v>40909</v>
      </c>
      <c r="J75" s="18">
        <v>1481.16</v>
      </c>
      <c r="K75" s="18">
        <f t="shared" si="11"/>
        <v>148.11600000000001</v>
      </c>
      <c r="L75" s="18">
        <f t="shared" si="12"/>
        <v>1333.0440000000001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f t="shared" si="13"/>
        <v>1333.0440000000001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f t="shared" si="10"/>
        <v>1333.0440000000001</v>
      </c>
      <c r="AL75" s="18">
        <f t="shared" si="9"/>
        <v>148.11599999999999</v>
      </c>
    </row>
    <row r="76" spans="1:38" s="6" customFormat="1" ht="50.1" customHeight="1">
      <c r="A76" s="53" t="s">
        <v>832</v>
      </c>
      <c r="B76" s="25" t="s">
        <v>831</v>
      </c>
      <c r="C76" s="16" t="s">
        <v>824</v>
      </c>
      <c r="D76" s="19" t="s">
        <v>88</v>
      </c>
      <c r="E76" s="25" t="s">
        <v>834</v>
      </c>
      <c r="F76" s="25" t="s">
        <v>833</v>
      </c>
      <c r="G76" s="25" t="s">
        <v>824</v>
      </c>
      <c r="H76" s="25" t="s">
        <v>100</v>
      </c>
      <c r="I76" s="24">
        <v>40909</v>
      </c>
      <c r="J76" s="18">
        <v>1481.16</v>
      </c>
      <c r="K76" s="18">
        <f t="shared" si="11"/>
        <v>148.11600000000001</v>
      </c>
      <c r="L76" s="18">
        <f t="shared" si="12"/>
        <v>1333.0440000000001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f t="shared" si="13"/>
        <v>1333.0440000000001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f t="shared" si="10"/>
        <v>1333.0440000000001</v>
      </c>
      <c r="AL76" s="18">
        <f t="shared" si="9"/>
        <v>148.11599999999999</v>
      </c>
    </row>
    <row r="77" spans="1:38" s="6" customFormat="1" ht="50.1" customHeight="1">
      <c r="A77" s="53" t="s">
        <v>839</v>
      </c>
      <c r="B77" s="25" t="s">
        <v>838</v>
      </c>
      <c r="C77" s="16" t="s">
        <v>824</v>
      </c>
      <c r="D77" s="19" t="s">
        <v>840</v>
      </c>
      <c r="E77" s="25" t="s">
        <v>841</v>
      </c>
      <c r="F77" s="25" t="s">
        <v>842</v>
      </c>
      <c r="G77" s="25" t="s">
        <v>824</v>
      </c>
      <c r="H77" s="25" t="s">
        <v>16</v>
      </c>
      <c r="I77" s="24">
        <v>40909</v>
      </c>
      <c r="J77" s="18">
        <v>6247.72</v>
      </c>
      <c r="K77" s="18">
        <f t="shared" si="11"/>
        <v>624.77200000000005</v>
      </c>
      <c r="L77" s="18">
        <f t="shared" si="12"/>
        <v>5622.9480000000003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f t="shared" si="13"/>
        <v>5622.9480000000003</v>
      </c>
      <c r="AB77" s="18">
        <v>0.08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f t="shared" si="10"/>
        <v>5623.0280000000002</v>
      </c>
      <c r="AL77" s="18">
        <f t="shared" si="9"/>
        <v>624.69200000000001</v>
      </c>
    </row>
    <row r="78" spans="1:38" s="6" customFormat="1" ht="50.1" customHeight="1">
      <c r="A78" s="53" t="s">
        <v>1381</v>
      </c>
      <c r="B78" s="16" t="s">
        <v>99</v>
      </c>
      <c r="C78" s="16" t="s">
        <v>1384</v>
      </c>
      <c r="D78" s="16" t="s">
        <v>94</v>
      </c>
      <c r="E78" s="16" t="s">
        <v>1382</v>
      </c>
      <c r="F78" s="16" t="s">
        <v>1383</v>
      </c>
      <c r="G78" s="16" t="s">
        <v>1384</v>
      </c>
      <c r="H78" s="68" t="s">
        <v>9</v>
      </c>
      <c r="I78" s="24">
        <v>41297</v>
      </c>
      <c r="J78" s="18">
        <v>1578</v>
      </c>
      <c r="K78" s="18">
        <f t="shared" si="11"/>
        <v>157.80000000000001</v>
      </c>
      <c r="L78" s="18">
        <f t="shared" si="12"/>
        <v>1420.2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284.04000000000002</v>
      </c>
      <c r="AD78" s="18">
        <v>284.04000000000002</v>
      </c>
      <c r="AE78" s="18">
        <v>284.04000000000002</v>
      </c>
      <c r="AF78" s="18">
        <v>0</v>
      </c>
      <c r="AG78" s="18">
        <v>284.04000000000002</v>
      </c>
      <c r="AH78" s="18">
        <v>0</v>
      </c>
      <c r="AI78" s="18">
        <v>284.04000000000002</v>
      </c>
      <c r="AJ78" s="18">
        <v>0</v>
      </c>
      <c r="AK78" s="18">
        <f t="shared" si="10"/>
        <v>1420.2</v>
      </c>
      <c r="AL78" s="18">
        <f t="shared" si="9"/>
        <v>157.79999999999995</v>
      </c>
    </row>
    <row r="79" spans="1:38" s="6" customFormat="1" ht="50.1" customHeight="1">
      <c r="A79" s="38" t="s">
        <v>1385</v>
      </c>
      <c r="B79" s="16" t="s">
        <v>1051</v>
      </c>
      <c r="C79" s="16" t="s">
        <v>1384</v>
      </c>
      <c r="D79" s="16" t="s">
        <v>1386</v>
      </c>
      <c r="E79" s="16" t="s">
        <v>1387</v>
      </c>
      <c r="F79" s="16" t="s">
        <v>1390</v>
      </c>
      <c r="G79" s="16" t="s">
        <v>1384</v>
      </c>
      <c r="H79" s="16" t="s">
        <v>9</v>
      </c>
      <c r="I79" s="24">
        <v>41297</v>
      </c>
      <c r="J79" s="18">
        <v>1695</v>
      </c>
      <c r="K79" s="18">
        <f t="shared" si="11"/>
        <v>169.5</v>
      </c>
      <c r="L79" s="18">
        <f t="shared" si="12"/>
        <v>1525.5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305.10000000000002</v>
      </c>
      <c r="AD79" s="18">
        <v>305.10000000000002</v>
      </c>
      <c r="AE79" s="18">
        <v>305.10000000000002</v>
      </c>
      <c r="AF79" s="18">
        <v>0</v>
      </c>
      <c r="AG79" s="18">
        <v>305.10000000000002</v>
      </c>
      <c r="AH79" s="18">
        <v>0</v>
      </c>
      <c r="AI79" s="18">
        <v>305.10000000000002</v>
      </c>
      <c r="AJ79" s="18">
        <v>0</v>
      </c>
      <c r="AK79" s="18">
        <f t="shared" si="10"/>
        <v>1525.5</v>
      </c>
      <c r="AL79" s="18">
        <f t="shared" si="9"/>
        <v>169.5</v>
      </c>
    </row>
    <row r="80" spans="1:38" s="6" customFormat="1" ht="50.1" customHeight="1">
      <c r="A80" s="38" t="s">
        <v>1388</v>
      </c>
      <c r="B80" s="16" t="s">
        <v>1051</v>
      </c>
      <c r="C80" s="16" t="s">
        <v>1384</v>
      </c>
      <c r="D80" s="16" t="s">
        <v>1386</v>
      </c>
      <c r="E80" s="16" t="s">
        <v>1389</v>
      </c>
      <c r="F80" s="16" t="s">
        <v>1390</v>
      </c>
      <c r="G80" s="16" t="s">
        <v>1384</v>
      </c>
      <c r="H80" s="68" t="s">
        <v>9</v>
      </c>
      <c r="I80" s="24">
        <v>41297</v>
      </c>
      <c r="J80" s="18">
        <v>1695</v>
      </c>
      <c r="K80" s="18">
        <f t="shared" si="11"/>
        <v>169.5</v>
      </c>
      <c r="L80" s="18">
        <f t="shared" si="12"/>
        <v>1525.5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305.10000000000002</v>
      </c>
      <c r="AD80" s="18">
        <v>305.10000000000002</v>
      </c>
      <c r="AE80" s="18">
        <v>305.10000000000002</v>
      </c>
      <c r="AF80" s="18">
        <v>0</v>
      </c>
      <c r="AG80" s="18">
        <v>305.10000000000002</v>
      </c>
      <c r="AH80" s="18">
        <v>0</v>
      </c>
      <c r="AI80" s="18">
        <v>305.10000000000002</v>
      </c>
      <c r="AJ80" s="18">
        <v>0</v>
      </c>
      <c r="AK80" s="18">
        <f t="shared" si="10"/>
        <v>1525.5</v>
      </c>
      <c r="AL80" s="18">
        <f t="shared" si="9"/>
        <v>169.5</v>
      </c>
    </row>
    <row r="81" spans="1:38" s="6" customFormat="1" ht="50.1" customHeight="1">
      <c r="A81" s="38" t="s">
        <v>1391</v>
      </c>
      <c r="B81" s="16" t="s">
        <v>1051</v>
      </c>
      <c r="C81" s="16" t="s">
        <v>1384</v>
      </c>
      <c r="D81" s="16" t="s">
        <v>1386</v>
      </c>
      <c r="E81" s="16" t="s">
        <v>1392</v>
      </c>
      <c r="F81" s="16" t="s">
        <v>1390</v>
      </c>
      <c r="G81" s="16" t="s">
        <v>1384</v>
      </c>
      <c r="H81" s="68" t="s">
        <v>9</v>
      </c>
      <c r="I81" s="24">
        <v>41297</v>
      </c>
      <c r="J81" s="18">
        <v>1695</v>
      </c>
      <c r="K81" s="18">
        <f t="shared" si="11"/>
        <v>169.5</v>
      </c>
      <c r="L81" s="18">
        <f t="shared" si="12"/>
        <v>1525.5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305.10000000000002</v>
      </c>
      <c r="AD81" s="18">
        <v>305.10000000000002</v>
      </c>
      <c r="AE81" s="18">
        <v>305.10000000000002</v>
      </c>
      <c r="AF81" s="18">
        <v>0</v>
      </c>
      <c r="AG81" s="18">
        <v>305.10000000000002</v>
      </c>
      <c r="AH81" s="18">
        <v>0</v>
      </c>
      <c r="AI81" s="18">
        <v>305.10000000000002</v>
      </c>
      <c r="AJ81" s="18">
        <v>0</v>
      </c>
      <c r="AK81" s="18">
        <f t="shared" si="10"/>
        <v>1525.5</v>
      </c>
      <c r="AL81" s="18">
        <f t="shared" si="9"/>
        <v>169.5</v>
      </c>
    </row>
    <row r="82" spans="1:38" s="6" customFormat="1" ht="50.1" customHeight="1">
      <c r="A82" s="38" t="s">
        <v>1393</v>
      </c>
      <c r="B82" s="16" t="s">
        <v>1051</v>
      </c>
      <c r="C82" s="16" t="s">
        <v>1384</v>
      </c>
      <c r="D82" s="16" t="s">
        <v>1386</v>
      </c>
      <c r="E82" s="16" t="s">
        <v>1394</v>
      </c>
      <c r="F82" s="16" t="s">
        <v>1390</v>
      </c>
      <c r="G82" s="16" t="s">
        <v>1384</v>
      </c>
      <c r="H82" s="68" t="s">
        <v>9</v>
      </c>
      <c r="I82" s="24">
        <v>41297</v>
      </c>
      <c r="J82" s="18">
        <v>1695</v>
      </c>
      <c r="K82" s="18">
        <f t="shared" si="11"/>
        <v>169.5</v>
      </c>
      <c r="L82" s="18">
        <f t="shared" si="12"/>
        <v>1525.5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305.10000000000002</v>
      </c>
      <c r="AD82" s="18">
        <v>305.10000000000002</v>
      </c>
      <c r="AE82" s="18">
        <v>305.10000000000002</v>
      </c>
      <c r="AF82" s="18">
        <v>0</v>
      </c>
      <c r="AG82" s="18">
        <v>305.10000000000002</v>
      </c>
      <c r="AH82" s="18">
        <v>0</v>
      </c>
      <c r="AI82" s="18">
        <v>305.10000000000002</v>
      </c>
      <c r="AJ82" s="18">
        <v>0</v>
      </c>
      <c r="AK82" s="18">
        <f t="shared" si="10"/>
        <v>1525.5</v>
      </c>
      <c r="AL82" s="18">
        <f t="shared" si="9"/>
        <v>169.5</v>
      </c>
    </row>
    <row r="83" spans="1:38" s="6" customFormat="1" ht="60" customHeight="1">
      <c r="A83" s="53" t="s">
        <v>1125</v>
      </c>
      <c r="B83" s="19" t="s">
        <v>1378</v>
      </c>
      <c r="C83" s="19" t="s">
        <v>1126</v>
      </c>
      <c r="D83" s="19" t="s">
        <v>94</v>
      </c>
      <c r="E83" s="19" t="s">
        <v>1128</v>
      </c>
      <c r="F83" s="19" t="s">
        <v>1127</v>
      </c>
      <c r="G83" s="19" t="s">
        <v>1126</v>
      </c>
      <c r="H83" s="19" t="s">
        <v>9</v>
      </c>
      <c r="I83" s="20">
        <v>41681</v>
      </c>
      <c r="J83" s="18">
        <v>5981.8</v>
      </c>
      <c r="K83" s="18">
        <f t="shared" si="11"/>
        <v>598.18000000000006</v>
      </c>
      <c r="L83" s="18">
        <f t="shared" si="12"/>
        <v>5383.62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987</v>
      </c>
      <c r="AE83" s="18">
        <v>1076.72</v>
      </c>
      <c r="AF83" s="18">
        <v>0</v>
      </c>
      <c r="AG83" s="18">
        <v>1076.72</v>
      </c>
      <c r="AH83" s="18">
        <v>0</v>
      </c>
      <c r="AI83" s="18">
        <v>1076.72</v>
      </c>
      <c r="AJ83" s="18">
        <v>1076.72</v>
      </c>
      <c r="AK83" s="18">
        <f t="shared" si="10"/>
        <v>5293.880000000001</v>
      </c>
      <c r="AL83" s="18">
        <f t="shared" si="9"/>
        <v>687.91999999999916</v>
      </c>
    </row>
    <row r="84" spans="1:38" s="6" customFormat="1" ht="60" customHeight="1">
      <c r="A84" s="53" t="s">
        <v>1129</v>
      </c>
      <c r="B84" s="19" t="s">
        <v>1378</v>
      </c>
      <c r="C84" s="19" t="s">
        <v>1126</v>
      </c>
      <c r="D84" s="19" t="s">
        <v>94</v>
      </c>
      <c r="E84" s="19" t="s">
        <v>1130</v>
      </c>
      <c r="F84" s="19" t="s">
        <v>1127</v>
      </c>
      <c r="G84" s="19" t="s">
        <v>1126</v>
      </c>
      <c r="H84" s="19" t="s">
        <v>9</v>
      </c>
      <c r="I84" s="20">
        <v>41681</v>
      </c>
      <c r="J84" s="18">
        <v>5981.8</v>
      </c>
      <c r="K84" s="18">
        <f t="shared" si="11"/>
        <v>598.18000000000006</v>
      </c>
      <c r="L84" s="18">
        <f t="shared" si="12"/>
        <v>5383.62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987</v>
      </c>
      <c r="AE84" s="18">
        <v>1076.72</v>
      </c>
      <c r="AF84" s="18">
        <v>0</v>
      </c>
      <c r="AG84" s="18">
        <v>1076.72</v>
      </c>
      <c r="AH84" s="18">
        <v>0</v>
      </c>
      <c r="AI84" s="18">
        <v>1076.72</v>
      </c>
      <c r="AJ84" s="18">
        <v>1076.72</v>
      </c>
      <c r="AK84" s="18">
        <f t="shared" si="10"/>
        <v>5293.880000000001</v>
      </c>
      <c r="AL84" s="18">
        <f t="shared" si="9"/>
        <v>687.91999999999916</v>
      </c>
    </row>
    <row r="85" spans="1:38" s="6" customFormat="1" ht="60" customHeight="1">
      <c r="A85" s="53" t="s">
        <v>1131</v>
      </c>
      <c r="B85" s="19" t="s">
        <v>1378</v>
      </c>
      <c r="C85" s="19" t="s">
        <v>1126</v>
      </c>
      <c r="D85" s="19" t="s">
        <v>94</v>
      </c>
      <c r="E85" s="19" t="s">
        <v>1132</v>
      </c>
      <c r="F85" s="19" t="s">
        <v>1127</v>
      </c>
      <c r="G85" s="19" t="s">
        <v>1126</v>
      </c>
      <c r="H85" s="19" t="s">
        <v>9</v>
      </c>
      <c r="I85" s="20">
        <v>41681</v>
      </c>
      <c r="J85" s="18">
        <v>5981.8</v>
      </c>
      <c r="K85" s="18">
        <f t="shared" si="11"/>
        <v>598.18000000000006</v>
      </c>
      <c r="L85" s="18">
        <f t="shared" si="12"/>
        <v>5383.62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987</v>
      </c>
      <c r="AE85" s="18">
        <v>1076.72</v>
      </c>
      <c r="AF85" s="18">
        <v>0</v>
      </c>
      <c r="AG85" s="18">
        <v>1076.72</v>
      </c>
      <c r="AH85" s="18">
        <v>0</v>
      </c>
      <c r="AI85" s="18">
        <v>1076.72</v>
      </c>
      <c r="AJ85" s="18">
        <v>1076.72</v>
      </c>
      <c r="AK85" s="18">
        <f t="shared" si="10"/>
        <v>5293.880000000001</v>
      </c>
      <c r="AL85" s="18">
        <f t="shared" si="9"/>
        <v>687.91999999999916</v>
      </c>
    </row>
    <row r="86" spans="1:38" s="6" customFormat="1" ht="60" customHeight="1">
      <c r="A86" s="53" t="s">
        <v>1133</v>
      </c>
      <c r="B86" s="19" t="s">
        <v>1378</v>
      </c>
      <c r="C86" s="19" t="s">
        <v>1126</v>
      </c>
      <c r="D86" s="19" t="s">
        <v>94</v>
      </c>
      <c r="E86" s="19" t="s">
        <v>1134</v>
      </c>
      <c r="F86" s="19" t="s">
        <v>1127</v>
      </c>
      <c r="G86" s="19" t="s">
        <v>1126</v>
      </c>
      <c r="H86" s="19" t="s">
        <v>9</v>
      </c>
      <c r="I86" s="20">
        <v>41681</v>
      </c>
      <c r="J86" s="18">
        <v>5981.8</v>
      </c>
      <c r="K86" s="18">
        <f t="shared" si="11"/>
        <v>598.18000000000006</v>
      </c>
      <c r="L86" s="18">
        <f t="shared" si="12"/>
        <v>5383.62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987</v>
      </c>
      <c r="AE86" s="18">
        <v>1076.72</v>
      </c>
      <c r="AF86" s="18">
        <v>0</v>
      </c>
      <c r="AG86" s="18">
        <v>1076.72</v>
      </c>
      <c r="AH86" s="18">
        <v>0</v>
      </c>
      <c r="AI86" s="18">
        <v>1076.72</v>
      </c>
      <c r="AJ86" s="18">
        <v>1076.72</v>
      </c>
      <c r="AK86" s="18">
        <f t="shared" si="10"/>
        <v>5293.880000000001</v>
      </c>
      <c r="AL86" s="18">
        <f t="shared" si="9"/>
        <v>687.91999999999916</v>
      </c>
    </row>
    <row r="87" spans="1:38" s="6" customFormat="1" ht="60" customHeight="1">
      <c r="A87" s="53" t="s">
        <v>1135</v>
      </c>
      <c r="B87" s="19" t="s">
        <v>1378</v>
      </c>
      <c r="C87" s="19" t="s">
        <v>1126</v>
      </c>
      <c r="D87" s="19" t="s">
        <v>94</v>
      </c>
      <c r="E87" s="19" t="s">
        <v>1136</v>
      </c>
      <c r="F87" s="19" t="s">
        <v>1127</v>
      </c>
      <c r="G87" s="19" t="s">
        <v>1126</v>
      </c>
      <c r="H87" s="19" t="s">
        <v>9</v>
      </c>
      <c r="I87" s="20">
        <v>41681</v>
      </c>
      <c r="J87" s="18">
        <v>5981.8</v>
      </c>
      <c r="K87" s="18">
        <f t="shared" si="11"/>
        <v>598.18000000000006</v>
      </c>
      <c r="L87" s="18">
        <f t="shared" si="12"/>
        <v>5383.62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987</v>
      </c>
      <c r="AE87" s="18">
        <v>1076.72</v>
      </c>
      <c r="AF87" s="18">
        <v>0</v>
      </c>
      <c r="AG87" s="18">
        <v>1076.72</v>
      </c>
      <c r="AH87" s="18">
        <v>0</v>
      </c>
      <c r="AI87" s="18">
        <v>1076.72</v>
      </c>
      <c r="AJ87" s="18">
        <v>1076.72</v>
      </c>
      <c r="AK87" s="18">
        <f t="shared" si="10"/>
        <v>5293.880000000001</v>
      </c>
      <c r="AL87" s="18">
        <f t="shared" si="9"/>
        <v>687.91999999999916</v>
      </c>
    </row>
    <row r="88" spans="1:38" s="6" customFormat="1" ht="60" customHeight="1">
      <c r="A88" s="53" t="s">
        <v>1137</v>
      </c>
      <c r="B88" s="19" t="s">
        <v>1378</v>
      </c>
      <c r="C88" s="19" t="s">
        <v>1126</v>
      </c>
      <c r="D88" s="19" t="s">
        <v>94</v>
      </c>
      <c r="E88" s="19" t="s">
        <v>1138</v>
      </c>
      <c r="F88" s="19" t="s">
        <v>1127</v>
      </c>
      <c r="G88" s="19" t="s">
        <v>1126</v>
      </c>
      <c r="H88" s="19" t="s">
        <v>9</v>
      </c>
      <c r="I88" s="20">
        <v>41681</v>
      </c>
      <c r="J88" s="18">
        <v>5981.8</v>
      </c>
      <c r="K88" s="18">
        <f t="shared" si="11"/>
        <v>598.18000000000006</v>
      </c>
      <c r="L88" s="18">
        <f t="shared" si="12"/>
        <v>5383.62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987</v>
      </c>
      <c r="AE88" s="18">
        <v>1076.72</v>
      </c>
      <c r="AF88" s="18">
        <v>0</v>
      </c>
      <c r="AG88" s="18">
        <v>1076.72</v>
      </c>
      <c r="AH88" s="18">
        <v>0</v>
      </c>
      <c r="AI88" s="18">
        <v>1076.72</v>
      </c>
      <c r="AJ88" s="18">
        <v>1076.72</v>
      </c>
      <c r="AK88" s="18">
        <f t="shared" si="10"/>
        <v>5293.880000000001</v>
      </c>
      <c r="AL88" s="18">
        <f t="shared" si="9"/>
        <v>687.91999999999916</v>
      </c>
    </row>
    <row r="89" spans="1:38" s="6" customFormat="1" ht="60" customHeight="1">
      <c r="A89" s="53" t="s">
        <v>1139</v>
      </c>
      <c r="B89" s="19" t="s">
        <v>1378</v>
      </c>
      <c r="C89" s="19" t="s">
        <v>1126</v>
      </c>
      <c r="D89" s="19" t="s">
        <v>94</v>
      </c>
      <c r="E89" s="19" t="s">
        <v>1140</v>
      </c>
      <c r="F89" s="19" t="s">
        <v>1127</v>
      </c>
      <c r="G89" s="19" t="s">
        <v>1126</v>
      </c>
      <c r="H89" s="19" t="s">
        <v>9</v>
      </c>
      <c r="I89" s="20">
        <v>41681</v>
      </c>
      <c r="J89" s="18">
        <v>5981.8</v>
      </c>
      <c r="K89" s="18">
        <f t="shared" si="11"/>
        <v>598.18000000000006</v>
      </c>
      <c r="L89" s="18">
        <f t="shared" si="12"/>
        <v>5383.62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987</v>
      </c>
      <c r="AE89" s="18">
        <v>1076.72</v>
      </c>
      <c r="AF89" s="18">
        <v>0</v>
      </c>
      <c r="AG89" s="18">
        <v>1076.72</v>
      </c>
      <c r="AH89" s="18">
        <v>0</v>
      </c>
      <c r="AI89" s="18">
        <v>1076.72</v>
      </c>
      <c r="AJ89" s="18">
        <v>1076.72</v>
      </c>
      <c r="AK89" s="18">
        <f t="shared" si="10"/>
        <v>5293.880000000001</v>
      </c>
      <c r="AL89" s="18">
        <f t="shared" si="9"/>
        <v>687.91999999999916</v>
      </c>
    </row>
    <row r="90" spans="1:38" s="6" customFormat="1" ht="60" customHeight="1">
      <c r="A90" s="53" t="s">
        <v>1141</v>
      </c>
      <c r="B90" s="19" t="s">
        <v>1407</v>
      </c>
      <c r="C90" s="19" t="s">
        <v>1126</v>
      </c>
      <c r="D90" s="19" t="s">
        <v>94</v>
      </c>
      <c r="E90" s="19" t="s">
        <v>1410</v>
      </c>
      <c r="F90" s="19" t="s">
        <v>1127</v>
      </c>
      <c r="G90" s="19" t="s">
        <v>1126</v>
      </c>
      <c r="H90" s="19" t="s">
        <v>9</v>
      </c>
      <c r="I90" s="20">
        <v>41681</v>
      </c>
      <c r="J90" s="18">
        <v>5981.8</v>
      </c>
      <c r="K90" s="18">
        <f t="shared" si="11"/>
        <v>598.18000000000006</v>
      </c>
      <c r="L90" s="18">
        <f t="shared" si="12"/>
        <v>5383.62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987</v>
      </c>
      <c r="AE90" s="18">
        <v>1076.72</v>
      </c>
      <c r="AF90" s="18">
        <v>0</v>
      </c>
      <c r="AG90" s="18">
        <v>1076.72</v>
      </c>
      <c r="AH90" s="18">
        <v>0</v>
      </c>
      <c r="AI90" s="18">
        <v>1076.72</v>
      </c>
      <c r="AJ90" s="18">
        <v>1076.72</v>
      </c>
      <c r="AK90" s="18">
        <f t="shared" si="10"/>
        <v>5293.880000000001</v>
      </c>
      <c r="AL90" s="18">
        <f t="shared" si="9"/>
        <v>687.91999999999916</v>
      </c>
    </row>
    <row r="91" spans="1:38" s="6" customFormat="1" ht="60" customHeight="1">
      <c r="A91" s="53" t="s">
        <v>1142</v>
      </c>
      <c r="B91" s="19" t="s">
        <v>1378</v>
      </c>
      <c r="C91" s="19" t="s">
        <v>1126</v>
      </c>
      <c r="D91" s="19" t="s">
        <v>94</v>
      </c>
      <c r="E91" s="19" t="s">
        <v>1143</v>
      </c>
      <c r="F91" s="19" t="s">
        <v>1127</v>
      </c>
      <c r="G91" s="19" t="s">
        <v>1126</v>
      </c>
      <c r="H91" s="19" t="s">
        <v>9</v>
      </c>
      <c r="I91" s="20">
        <v>41681</v>
      </c>
      <c r="J91" s="18">
        <v>5981.8</v>
      </c>
      <c r="K91" s="18">
        <f t="shared" si="11"/>
        <v>598.18000000000006</v>
      </c>
      <c r="L91" s="18">
        <f t="shared" si="12"/>
        <v>5383.62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987</v>
      </c>
      <c r="AE91" s="18">
        <v>1076.72</v>
      </c>
      <c r="AF91" s="18">
        <v>0</v>
      </c>
      <c r="AG91" s="18">
        <v>1076.72</v>
      </c>
      <c r="AH91" s="18">
        <v>0</v>
      </c>
      <c r="AI91" s="18">
        <v>1076.72</v>
      </c>
      <c r="AJ91" s="18">
        <v>1076.72</v>
      </c>
      <c r="AK91" s="18">
        <f t="shared" si="10"/>
        <v>5293.880000000001</v>
      </c>
      <c r="AL91" s="18">
        <f t="shared" si="9"/>
        <v>687.91999999999916</v>
      </c>
    </row>
    <row r="92" spans="1:38" s="6" customFormat="1" ht="60" customHeight="1">
      <c r="A92" s="53" t="s">
        <v>1144</v>
      </c>
      <c r="B92" s="19" t="s">
        <v>1378</v>
      </c>
      <c r="C92" s="19" t="s">
        <v>1126</v>
      </c>
      <c r="D92" s="19" t="s">
        <v>94</v>
      </c>
      <c r="E92" s="19" t="s">
        <v>1145</v>
      </c>
      <c r="F92" s="19" t="s">
        <v>1127</v>
      </c>
      <c r="G92" s="19" t="s">
        <v>1126</v>
      </c>
      <c r="H92" s="19" t="s">
        <v>9</v>
      </c>
      <c r="I92" s="20">
        <v>41681</v>
      </c>
      <c r="J92" s="18">
        <v>5981.8</v>
      </c>
      <c r="K92" s="18">
        <f t="shared" si="11"/>
        <v>598.18000000000006</v>
      </c>
      <c r="L92" s="18">
        <f t="shared" si="12"/>
        <v>5383.62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987</v>
      </c>
      <c r="AE92" s="18">
        <v>1076.72</v>
      </c>
      <c r="AF92" s="18">
        <v>0</v>
      </c>
      <c r="AG92" s="18">
        <v>1076.72</v>
      </c>
      <c r="AH92" s="18">
        <v>0</v>
      </c>
      <c r="AI92" s="18">
        <v>1076.72</v>
      </c>
      <c r="AJ92" s="18">
        <v>1076.72</v>
      </c>
      <c r="AK92" s="18">
        <f t="shared" si="10"/>
        <v>5293.880000000001</v>
      </c>
      <c r="AL92" s="18">
        <f t="shared" si="9"/>
        <v>687.91999999999916</v>
      </c>
    </row>
    <row r="93" spans="1:38" s="6" customFormat="1" ht="60" customHeight="1">
      <c r="A93" s="53" t="s">
        <v>1146</v>
      </c>
      <c r="B93" s="19" t="s">
        <v>1378</v>
      </c>
      <c r="C93" s="19" t="s">
        <v>1126</v>
      </c>
      <c r="D93" s="19" t="s">
        <v>94</v>
      </c>
      <c r="E93" s="19" t="s">
        <v>1147</v>
      </c>
      <c r="F93" s="19" t="s">
        <v>1127</v>
      </c>
      <c r="G93" s="19" t="s">
        <v>1126</v>
      </c>
      <c r="H93" s="19" t="s">
        <v>9</v>
      </c>
      <c r="I93" s="20">
        <v>41681</v>
      </c>
      <c r="J93" s="18">
        <v>5981.8</v>
      </c>
      <c r="K93" s="18">
        <f t="shared" si="11"/>
        <v>598.18000000000006</v>
      </c>
      <c r="L93" s="18">
        <f t="shared" si="12"/>
        <v>5383.62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987</v>
      </c>
      <c r="AE93" s="18">
        <v>1076.72</v>
      </c>
      <c r="AF93" s="18">
        <v>0</v>
      </c>
      <c r="AG93" s="18">
        <v>1076.72</v>
      </c>
      <c r="AH93" s="18">
        <v>0</v>
      </c>
      <c r="AI93" s="18">
        <v>1076.72</v>
      </c>
      <c r="AJ93" s="18">
        <v>1076.72</v>
      </c>
      <c r="AK93" s="18">
        <f t="shared" si="10"/>
        <v>5293.880000000001</v>
      </c>
      <c r="AL93" s="18">
        <f t="shared" si="9"/>
        <v>687.91999999999916</v>
      </c>
    </row>
    <row r="94" spans="1:38" s="6" customFormat="1" ht="110.1" customHeight="1">
      <c r="A94" s="53" t="s">
        <v>1325</v>
      </c>
      <c r="B94" s="27" t="s">
        <v>1379</v>
      </c>
      <c r="C94" s="27" t="s">
        <v>1126</v>
      </c>
      <c r="D94" s="27" t="s">
        <v>94</v>
      </c>
      <c r="E94" s="27" t="s">
        <v>460</v>
      </c>
      <c r="F94" s="19" t="s">
        <v>355</v>
      </c>
      <c r="G94" s="19" t="s">
        <v>1126</v>
      </c>
      <c r="H94" s="27" t="s">
        <v>9</v>
      </c>
      <c r="I94" s="24">
        <v>41851</v>
      </c>
      <c r="J94" s="26">
        <v>8272.73</v>
      </c>
      <c r="K94" s="18">
        <f t="shared" si="11"/>
        <v>827.27300000000002</v>
      </c>
      <c r="L94" s="18">
        <f t="shared" si="12"/>
        <v>7445.4569999999994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4467.2700000000004</v>
      </c>
      <c r="AF94" s="18">
        <v>0</v>
      </c>
      <c r="AG94" s="18">
        <v>1489.09</v>
      </c>
      <c r="AH94" s="18">
        <v>0</v>
      </c>
      <c r="AI94" s="18">
        <v>1489.1</v>
      </c>
      <c r="AJ94" s="18">
        <v>0</v>
      </c>
      <c r="AK94" s="18">
        <f t="shared" si="10"/>
        <v>7445.4600000000009</v>
      </c>
      <c r="AL94" s="18">
        <f t="shared" si="9"/>
        <v>827.26999999999862</v>
      </c>
    </row>
    <row r="95" spans="1:38" s="6" customFormat="1" ht="110.1" customHeight="1">
      <c r="A95" s="53" t="s">
        <v>1326</v>
      </c>
      <c r="B95" s="27" t="s">
        <v>1379</v>
      </c>
      <c r="C95" s="27" t="s">
        <v>1126</v>
      </c>
      <c r="D95" s="27" t="s">
        <v>94</v>
      </c>
      <c r="E95" s="27" t="s">
        <v>460</v>
      </c>
      <c r="F95" s="19" t="s">
        <v>355</v>
      </c>
      <c r="G95" s="19" t="s">
        <v>1126</v>
      </c>
      <c r="H95" s="27" t="s">
        <v>9</v>
      </c>
      <c r="I95" s="24">
        <v>41851</v>
      </c>
      <c r="J95" s="26">
        <v>8272.73</v>
      </c>
      <c r="K95" s="18">
        <f t="shared" si="11"/>
        <v>827.27300000000002</v>
      </c>
      <c r="L95" s="18">
        <f t="shared" si="12"/>
        <v>7445.4569999999994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4467.2700000000004</v>
      </c>
      <c r="AF95" s="18">
        <v>0</v>
      </c>
      <c r="AG95" s="18">
        <v>1489.09</v>
      </c>
      <c r="AH95" s="18">
        <v>0</v>
      </c>
      <c r="AI95" s="18">
        <v>1489.1</v>
      </c>
      <c r="AJ95" s="18">
        <v>0</v>
      </c>
      <c r="AK95" s="18">
        <f t="shared" si="10"/>
        <v>7445.4600000000009</v>
      </c>
      <c r="AL95" s="18">
        <f t="shared" si="9"/>
        <v>827.26999999999862</v>
      </c>
    </row>
    <row r="96" spans="1:38" s="6" customFormat="1" ht="110.1" customHeight="1">
      <c r="A96" s="53" t="s">
        <v>1327</v>
      </c>
      <c r="B96" s="27" t="s">
        <v>1379</v>
      </c>
      <c r="C96" s="27" t="s">
        <v>1126</v>
      </c>
      <c r="D96" s="27" t="s">
        <v>94</v>
      </c>
      <c r="E96" s="27" t="s">
        <v>460</v>
      </c>
      <c r="F96" s="19" t="s">
        <v>355</v>
      </c>
      <c r="G96" s="19" t="s">
        <v>1126</v>
      </c>
      <c r="H96" s="27" t="s">
        <v>9</v>
      </c>
      <c r="I96" s="24">
        <v>41851</v>
      </c>
      <c r="J96" s="26">
        <v>8272.73</v>
      </c>
      <c r="K96" s="18">
        <f t="shared" si="11"/>
        <v>827.27300000000002</v>
      </c>
      <c r="L96" s="18">
        <f t="shared" si="12"/>
        <v>7445.4569999999994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4467.2700000000004</v>
      </c>
      <c r="AF96" s="18">
        <v>0</v>
      </c>
      <c r="AG96" s="18">
        <v>1489.09</v>
      </c>
      <c r="AH96" s="18">
        <v>0</v>
      </c>
      <c r="AI96" s="18">
        <v>1489.1</v>
      </c>
      <c r="AJ96" s="18">
        <v>0</v>
      </c>
      <c r="AK96" s="18">
        <f t="shared" si="10"/>
        <v>7445.4600000000009</v>
      </c>
      <c r="AL96" s="18">
        <f t="shared" ref="AL96:AL157" si="14">J96-AK96</f>
        <v>827.26999999999862</v>
      </c>
    </row>
    <row r="97" spans="1:38" s="6" customFormat="1" ht="110.1" customHeight="1">
      <c r="A97" s="53" t="s">
        <v>1328</v>
      </c>
      <c r="B97" s="27" t="s">
        <v>1379</v>
      </c>
      <c r="C97" s="27" t="s">
        <v>1126</v>
      </c>
      <c r="D97" s="27" t="s">
        <v>94</v>
      </c>
      <c r="E97" s="27" t="s">
        <v>460</v>
      </c>
      <c r="F97" s="19" t="s">
        <v>355</v>
      </c>
      <c r="G97" s="19" t="s">
        <v>1126</v>
      </c>
      <c r="H97" s="27" t="s">
        <v>9</v>
      </c>
      <c r="I97" s="24">
        <v>41851</v>
      </c>
      <c r="J97" s="26">
        <v>8114.53</v>
      </c>
      <c r="K97" s="18">
        <f t="shared" si="11"/>
        <v>811.45299999999997</v>
      </c>
      <c r="L97" s="18">
        <f t="shared" si="12"/>
        <v>7303.0769999999993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4381.8599999999997</v>
      </c>
      <c r="AF97" s="18">
        <v>0</v>
      </c>
      <c r="AG97" s="18">
        <v>1460.62</v>
      </c>
      <c r="AH97" s="18">
        <v>0</v>
      </c>
      <c r="AI97" s="18">
        <v>1460.6</v>
      </c>
      <c r="AJ97" s="18">
        <v>0</v>
      </c>
      <c r="AK97" s="18">
        <f t="shared" ref="AK97:AK158" si="15">SUM(M97:AJ97)</f>
        <v>7303.08</v>
      </c>
      <c r="AL97" s="18">
        <f t="shared" si="14"/>
        <v>811.44999999999982</v>
      </c>
    </row>
    <row r="98" spans="1:38" s="6" customFormat="1" ht="110.1" customHeight="1">
      <c r="A98" s="53" t="s">
        <v>1329</v>
      </c>
      <c r="B98" s="27" t="s">
        <v>1379</v>
      </c>
      <c r="C98" s="27" t="s">
        <v>1126</v>
      </c>
      <c r="D98" s="27" t="s">
        <v>94</v>
      </c>
      <c r="E98" s="27" t="s">
        <v>460</v>
      </c>
      <c r="F98" s="19" t="s">
        <v>355</v>
      </c>
      <c r="G98" s="19" t="s">
        <v>1126</v>
      </c>
      <c r="H98" s="27" t="s">
        <v>9</v>
      </c>
      <c r="I98" s="24">
        <v>41851</v>
      </c>
      <c r="J98" s="26">
        <v>8114.53</v>
      </c>
      <c r="K98" s="18">
        <f t="shared" si="11"/>
        <v>811.45299999999997</v>
      </c>
      <c r="L98" s="18">
        <f t="shared" si="12"/>
        <v>7303.0769999999993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4381.8599999999997</v>
      </c>
      <c r="AF98" s="18">
        <v>0</v>
      </c>
      <c r="AG98" s="18">
        <v>1460.62</v>
      </c>
      <c r="AH98" s="18">
        <v>0</v>
      </c>
      <c r="AI98" s="18">
        <v>1460.6</v>
      </c>
      <c r="AJ98" s="18">
        <v>0</v>
      </c>
      <c r="AK98" s="18">
        <f t="shared" si="15"/>
        <v>7303.08</v>
      </c>
      <c r="AL98" s="18">
        <f t="shared" si="14"/>
        <v>811.44999999999982</v>
      </c>
    </row>
    <row r="99" spans="1:38" s="6" customFormat="1" ht="110.1" customHeight="1">
      <c r="A99" s="53" t="s">
        <v>1330</v>
      </c>
      <c r="B99" s="27" t="s">
        <v>1379</v>
      </c>
      <c r="C99" s="27" t="s">
        <v>1126</v>
      </c>
      <c r="D99" s="27" t="s">
        <v>94</v>
      </c>
      <c r="E99" s="27" t="s">
        <v>460</v>
      </c>
      <c r="F99" s="19" t="s">
        <v>355</v>
      </c>
      <c r="G99" s="19" t="s">
        <v>1126</v>
      </c>
      <c r="H99" s="27" t="s">
        <v>9</v>
      </c>
      <c r="I99" s="24">
        <v>41851</v>
      </c>
      <c r="J99" s="26">
        <v>8114.53</v>
      </c>
      <c r="K99" s="18">
        <f t="shared" si="11"/>
        <v>811.45299999999997</v>
      </c>
      <c r="L99" s="18">
        <f t="shared" si="12"/>
        <v>7303.0769999999993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4381.8599999999997</v>
      </c>
      <c r="AF99" s="18">
        <v>0</v>
      </c>
      <c r="AG99" s="18">
        <v>1460.62</v>
      </c>
      <c r="AH99" s="18">
        <v>0</v>
      </c>
      <c r="AI99" s="18">
        <v>1460.6</v>
      </c>
      <c r="AJ99" s="18">
        <v>0</v>
      </c>
      <c r="AK99" s="18">
        <f t="shared" si="15"/>
        <v>7303.08</v>
      </c>
      <c r="AL99" s="18">
        <f t="shared" si="14"/>
        <v>811.44999999999982</v>
      </c>
    </row>
    <row r="100" spans="1:38" s="6" customFormat="1" ht="110.1" customHeight="1">
      <c r="A100" s="53" t="s">
        <v>1331</v>
      </c>
      <c r="B100" s="27" t="s">
        <v>1379</v>
      </c>
      <c r="C100" s="27" t="s">
        <v>1126</v>
      </c>
      <c r="D100" s="27" t="s">
        <v>94</v>
      </c>
      <c r="E100" s="27" t="s">
        <v>460</v>
      </c>
      <c r="F100" s="19" t="s">
        <v>355</v>
      </c>
      <c r="G100" s="19" t="s">
        <v>1126</v>
      </c>
      <c r="H100" s="27" t="s">
        <v>9</v>
      </c>
      <c r="I100" s="24">
        <v>41851</v>
      </c>
      <c r="J100" s="26">
        <v>8114.53</v>
      </c>
      <c r="K100" s="18">
        <f t="shared" si="11"/>
        <v>811.45299999999997</v>
      </c>
      <c r="L100" s="18">
        <f t="shared" si="12"/>
        <v>7303.0769999999993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4381.8599999999997</v>
      </c>
      <c r="AF100" s="18">
        <v>0</v>
      </c>
      <c r="AG100" s="18">
        <v>1460.62</v>
      </c>
      <c r="AH100" s="18">
        <v>0</v>
      </c>
      <c r="AI100" s="18">
        <v>1460.6</v>
      </c>
      <c r="AJ100" s="18">
        <v>0</v>
      </c>
      <c r="AK100" s="18">
        <f t="shared" si="15"/>
        <v>7303.08</v>
      </c>
      <c r="AL100" s="18">
        <f t="shared" si="14"/>
        <v>811.44999999999982</v>
      </c>
    </row>
    <row r="101" spans="1:38" s="6" customFormat="1" ht="110.1" customHeight="1">
      <c r="A101" s="53" t="s">
        <v>1332</v>
      </c>
      <c r="B101" s="27" t="s">
        <v>1379</v>
      </c>
      <c r="C101" s="27" t="s">
        <v>1126</v>
      </c>
      <c r="D101" s="27" t="s">
        <v>94</v>
      </c>
      <c r="E101" s="27" t="s">
        <v>460</v>
      </c>
      <c r="F101" s="19" t="s">
        <v>355</v>
      </c>
      <c r="G101" s="19" t="s">
        <v>1126</v>
      </c>
      <c r="H101" s="27" t="s">
        <v>9</v>
      </c>
      <c r="I101" s="24">
        <v>41851</v>
      </c>
      <c r="J101" s="26">
        <v>8114.53</v>
      </c>
      <c r="K101" s="18">
        <f t="shared" si="11"/>
        <v>811.45299999999997</v>
      </c>
      <c r="L101" s="18">
        <f t="shared" si="12"/>
        <v>7303.0769999999993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4381.8599999999997</v>
      </c>
      <c r="AF101" s="18">
        <v>0</v>
      </c>
      <c r="AG101" s="18">
        <v>1460.62</v>
      </c>
      <c r="AH101" s="18">
        <v>0</v>
      </c>
      <c r="AI101" s="18">
        <v>1460.6</v>
      </c>
      <c r="AJ101" s="18">
        <v>0</v>
      </c>
      <c r="AK101" s="18">
        <f t="shared" si="15"/>
        <v>7303.08</v>
      </c>
      <c r="AL101" s="18">
        <f t="shared" si="14"/>
        <v>811.44999999999982</v>
      </c>
    </row>
    <row r="102" spans="1:38" s="6" customFormat="1" ht="110.1" customHeight="1">
      <c r="A102" s="53" t="s">
        <v>1333</v>
      </c>
      <c r="B102" s="27" t="s">
        <v>1379</v>
      </c>
      <c r="C102" s="27" t="s">
        <v>1126</v>
      </c>
      <c r="D102" s="27" t="s">
        <v>94</v>
      </c>
      <c r="E102" s="27" t="s">
        <v>460</v>
      </c>
      <c r="F102" s="19" t="s">
        <v>355</v>
      </c>
      <c r="G102" s="19" t="s">
        <v>1126</v>
      </c>
      <c r="H102" s="27" t="s">
        <v>9</v>
      </c>
      <c r="I102" s="24">
        <v>41851</v>
      </c>
      <c r="J102" s="26">
        <v>8114.53</v>
      </c>
      <c r="K102" s="18">
        <f t="shared" si="11"/>
        <v>811.45299999999997</v>
      </c>
      <c r="L102" s="18">
        <f t="shared" si="12"/>
        <v>7303.0769999999993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4381.8599999999997</v>
      </c>
      <c r="AF102" s="18">
        <v>0</v>
      </c>
      <c r="AG102" s="18">
        <v>1460.62</v>
      </c>
      <c r="AH102" s="18">
        <v>0</v>
      </c>
      <c r="AI102" s="18">
        <v>1460.6</v>
      </c>
      <c r="AJ102" s="18">
        <v>0</v>
      </c>
      <c r="AK102" s="18">
        <f t="shared" si="15"/>
        <v>7303.08</v>
      </c>
      <c r="AL102" s="18">
        <f t="shared" si="14"/>
        <v>811.44999999999982</v>
      </c>
    </row>
    <row r="103" spans="1:38" s="6" customFormat="1" ht="110.1" customHeight="1">
      <c r="A103" s="53" t="s">
        <v>1334</v>
      </c>
      <c r="B103" s="27" t="s">
        <v>1379</v>
      </c>
      <c r="C103" s="27" t="s">
        <v>1126</v>
      </c>
      <c r="D103" s="27" t="s">
        <v>94</v>
      </c>
      <c r="E103" s="27" t="s">
        <v>460</v>
      </c>
      <c r="F103" s="19" t="s">
        <v>355</v>
      </c>
      <c r="G103" s="19" t="s">
        <v>1126</v>
      </c>
      <c r="H103" s="27" t="s">
        <v>9</v>
      </c>
      <c r="I103" s="24">
        <v>41851</v>
      </c>
      <c r="J103" s="26">
        <v>8114.53</v>
      </c>
      <c r="K103" s="18">
        <f t="shared" si="11"/>
        <v>811.45299999999997</v>
      </c>
      <c r="L103" s="18">
        <f t="shared" si="12"/>
        <v>7303.0769999999993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4381.8599999999997</v>
      </c>
      <c r="AF103" s="18">
        <v>0</v>
      </c>
      <c r="AG103" s="18">
        <v>1460.62</v>
      </c>
      <c r="AH103" s="18">
        <v>0</v>
      </c>
      <c r="AI103" s="18">
        <v>1460.6</v>
      </c>
      <c r="AJ103" s="18">
        <v>0</v>
      </c>
      <c r="AK103" s="18">
        <f t="shared" si="15"/>
        <v>7303.08</v>
      </c>
      <c r="AL103" s="18">
        <f t="shared" si="14"/>
        <v>811.44999999999982</v>
      </c>
    </row>
    <row r="104" spans="1:38" s="6" customFormat="1" ht="110.1" customHeight="1">
      <c r="A104" s="53" t="s">
        <v>1338</v>
      </c>
      <c r="B104" s="27" t="s">
        <v>1379</v>
      </c>
      <c r="C104" s="27" t="s">
        <v>1126</v>
      </c>
      <c r="D104" s="27" t="s">
        <v>94</v>
      </c>
      <c r="E104" s="27" t="s">
        <v>460</v>
      </c>
      <c r="F104" s="19" t="s">
        <v>355</v>
      </c>
      <c r="G104" s="19" t="s">
        <v>1126</v>
      </c>
      <c r="H104" s="27" t="s">
        <v>9</v>
      </c>
      <c r="I104" s="24">
        <v>41851</v>
      </c>
      <c r="J104" s="26">
        <v>8114.53</v>
      </c>
      <c r="K104" s="18">
        <f t="shared" si="11"/>
        <v>811.45299999999997</v>
      </c>
      <c r="L104" s="18">
        <f t="shared" si="12"/>
        <v>7303.0769999999993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4381.8599999999997</v>
      </c>
      <c r="AF104" s="18">
        <v>0</v>
      </c>
      <c r="AG104" s="18">
        <v>1460.62</v>
      </c>
      <c r="AH104" s="18">
        <v>0</v>
      </c>
      <c r="AI104" s="18">
        <v>1460.6</v>
      </c>
      <c r="AJ104" s="18">
        <v>0</v>
      </c>
      <c r="AK104" s="18">
        <f t="shared" si="15"/>
        <v>7303.08</v>
      </c>
      <c r="AL104" s="18">
        <f t="shared" si="14"/>
        <v>811.44999999999982</v>
      </c>
    </row>
    <row r="105" spans="1:38" s="6" customFormat="1" ht="110.1" customHeight="1">
      <c r="A105" s="53" t="s">
        <v>1335</v>
      </c>
      <c r="B105" s="27" t="s">
        <v>1379</v>
      </c>
      <c r="C105" s="27" t="s">
        <v>1126</v>
      </c>
      <c r="D105" s="27" t="s">
        <v>94</v>
      </c>
      <c r="E105" s="27" t="s">
        <v>460</v>
      </c>
      <c r="F105" s="19" t="s">
        <v>355</v>
      </c>
      <c r="G105" s="19" t="s">
        <v>1126</v>
      </c>
      <c r="H105" s="27" t="s">
        <v>9</v>
      </c>
      <c r="I105" s="24">
        <v>41851</v>
      </c>
      <c r="J105" s="26">
        <v>8114.53</v>
      </c>
      <c r="K105" s="18">
        <f t="shared" si="11"/>
        <v>811.45299999999997</v>
      </c>
      <c r="L105" s="18">
        <f t="shared" si="12"/>
        <v>7303.0769999999993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4381.8599999999997</v>
      </c>
      <c r="AF105" s="18">
        <v>0</v>
      </c>
      <c r="AG105" s="18">
        <v>1460.62</v>
      </c>
      <c r="AH105" s="18">
        <v>0</v>
      </c>
      <c r="AI105" s="18">
        <v>1460.6</v>
      </c>
      <c r="AJ105" s="18">
        <v>0</v>
      </c>
      <c r="AK105" s="18">
        <f t="shared" si="15"/>
        <v>7303.08</v>
      </c>
      <c r="AL105" s="18">
        <f t="shared" si="14"/>
        <v>811.44999999999982</v>
      </c>
    </row>
    <row r="106" spans="1:38" s="6" customFormat="1" ht="110.1" customHeight="1">
      <c r="A106" s="53" t="s">
        <v>1336</v>
      </c>
      <c r="B106" s="27" t="s">
        <v>1379</v>
      </c>
      <c r="C106" s="27" t="s">
        <v>1126</v>
      </c>
      <c r="D106" s="27" t="s">
        <v>94</v>
      </c>
      <c r="E106" s="27" t="s">
        <v>1411</v>
      </c>
      <c r="F106" s="19" t="s">
        <v>1408</v>
      </c>
      <c r="G106" s="19" t="s">
        <v>1126</v>
      </c>
      <c r="H106" s="27" t="s">
        <v>9</v>
      </c>
      <c r="I106" s="24">
        <v>41851</v>
      </c>
      <c r="J106" s="26">
        <v>8114.53</v>
      </c>
      <c r="K106" s="18">
        <f t="shared" si="11"/>
        <v>811.45299999999997</v>
      </c>
      <c r="L106" s="18">
        <f t="shared" si="12"/>
        <v>7303.0769999999993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4381.8599999999997</v>
      </c>
      <c r="AF106" s="18">
        <v>0</v>
      </c>
      <c r="AG106" s="18">
        <v>1460.62</v>
      </c>
      <c r="AH106" s="18">
        <v>0</v>
      </c>
      <c r="AI106" s="18">
        <v>1460.6</v>
      </c>
      <c r="AJ106" s="18">
        <v>0</v>
      </c>
      <c r="AK106" s="18">
        <f t="shared" si="15"/>
        <v>7303.08</v>
      </c>
      <c r="AL106" s="18">
        <f t="shared" si="14"/>
        <v>811.44999999999982</v>
      </c>
    </row>
    <row r="107" spans="1:38" s="6" customFormat="1" ht="110.1" customHeight="1">
      <c r="A107" s="53" t="s">
        <v>1337</v>
      </c>
      <c r="B107" s="27" t="s">
        <v>1379</v>
      </c>
      <c r="C107" s="27" t="s">
        <v>1126</v>
      </c>
      <c r="D107" s="27" t="s">
        <v>94</v>
      </c>
      <c r="E107" s="27" t="s">
        <v>460</v>
      </c>
      <c r="F107" s="19" t="s">
        <v>355</v>
      </c>
      <c r="G107" s="19" t="s">
        <v>1126</v>
      </c>
      <c r="H107" s="27" t="s">
        <v>9</v>
      </c>
      <c r="I107" s="24">
        <v>41851</v>
      </c>
      <c r="J107" s="26">
        <v>8114.53</v>
      </c>
      <c r="K107" s="18">
        <f t="shared" si="11"/>
        <v>811.45299999999997</v>
      </c>
      <c r="L107" s="18">
        <f t="shared" si="12"/>
        <v>7303.0769999999993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4381.8599999999997</v>
      </c>
      <c r="AF107" s="18">
        <v>0</v>
      </c>
      <c r="AG107" s="18">
        <v>1460.62</v>
      </c>
      <c r="AH107" s="18">
        <v>0</v>
      </c>
      <c r="AI107" s="18">
        <v>1460.6</v>
      </c>
      <c r="AJ107" s="18">
        <v>0</v>
      </c>
      <c r="AK107" s="18">
        <f t="shared" si="15"/>
        <v>7303.08</v>
      </c>
      <c r="AL107" s="18">
        <f t="shared" si="14"/>
        <v>811.44999999999982</v>
      </c>
    </row>
    <row r="108" spans="1:38" s="6" customFormat="1" ht="110.1" customHeight="1">
      <c r="A108" s="53" t="s">
        <v>1376</v>
      </c>
      <c r="B108" s="27" t="s">
        <v>1379</v>
      </c>
      <c r="C108" s="27" t="s">
        <v>1126</v>
      </c>
      <c r="D108" s="27" t="s">
        <v>94</v>
      </c>
      <c r="E108" s="27" t="s">
        <v>1412</v>
      </c>
      <c r="F108" s="19" t="s">
        <v>355</v>
      </c>
      <c r="G108" s="19" t="s">
        <v>1126</v>
      </c>
      <c r="H108" s="27" t="s">
        <v>9</v>
      </c>
      <c r="I108" s="24">
        <v>41851</v>
      </c>
      <c r="J108" s="26">
        <v>8114.53</v>
      </c>
      <c r="K108" s="18">
        <f t="shared" si="11"/>
        <v>811.45299999999997</v>
      </c>
      <c r="L108" s="18">
        <f t="shared" si="12"/>
        <v>7303.0769999999993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4381.8599999999997</v>
      </c>
      <c r="AF108" s="18">
        <v>0</v>
      </c>
      <c r="AG108" s="18">
        <v>1460.62</v>
      </c>
      <c r="AH108" s="18">
        <v>0</v>
      </c>
      <c r="AI108" s="18">
        <v>1460.6</v>
      </c>
      <c r="AJ108" s="18">
        <v>0</v>
      </c>
      <c r="AK108" s="18">
        <f t="shared" si="15"/>
        <v>7303.08</v>
      </c>
      <c r="AL108" s="18">
        <f t="shared" si="14"/>
        <v>811.44999999999982</v>
      </c>
    </row>
    <row r="109" spans="1:38" s="6" customFormat="1" ht="110.1" customHeight="1">
      <c r="A109" s="53" t="s">
        <v>1339</v>
      </c>
      <c r="B109" s="27" t="s">
        <v>1379</v>
      </c>
      <c r="C109" s="27" t="s">
        <v>1126</v>
      </c>
      <c r="D109" s="27" t="s">
        <v>94</v>
      </c>
      <c r="E109" s="27" t="s">
        <v>1413</v>
      </c>
      <c r="F109" s="19" t="s">
        <v>355</v>
      </c>
      <c r="G109" s="19" t="s">
        <v>1126</v>
      </c>
      <c r="H109" s="27" t="s">
        <v>9</v>
      </c>
      <c r="I109" s="24">
        <v>41851</v>
      </c>
      <c r="J109" s="26">
        <v>8114.53</v>
      </c>
      <c r="K109" s="18">
        <f t="shared" si="11"/>
        <v>811.45299999999997</v>
      </c>
      <c r="L109" s="18">
        <f t="shared" si="12"/>
        <v>7303.0769999999993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4381.8599999999997</v>
      </c>
      <c r="AF109" s="18">
        <v>0</v>
      </c>
      <c r="AG109" s="18">
        <v>1460.62</v>
      </c>
      <c r="AH109" s="18">
        <v>0</v>
      </c>
      <c r="AI109" s="18">
        <v>1460.6</v>
      </c>
      <c r="AJ109" s="18">
        <v>0</v>
      </c>
      <c r="AK109" s="18">
        <f t="shared" si="15"/>
        <v>7303.08</v>
      </c>
      <c r="AL109" s="18">
        <f t="shared" si="14"/>
        <v>811.44999999999982</v>
      </c>
    </row>
    <row r="110" spans="1:38" s="6" customFormat="1" ht="110.1" customHeight="1">
      <c r="A110" s="53" t="s">
        <v>1340</v>
      </c>
      <c r="B110" s="27" t="s">
        <v>1379</v>
      </c>
      <c r="C110" s="27" t="s">
        <v>1126</v>
      </c>
      <c r="D110" s="27" t="s">
        <v>94</v>
      </c>
      <c r="E110" s="27" t="s">
        <v>460</v>
      </c>
      <c r="F110" s="19" t="s">
        <v>355</v>
      </c>
      <c r="G110" s="19" t="s">
        <v>1126</v>
      </c>
      <c r="H110" s="27" t="s">
        <v>9</v>
      </c>
      <c r="I110" s="24">
        <v>41851</v>
      </c>
      <c r="J110" s="26">
        <v>8114.53</v>
      </c>
      <c r="K110" s="18">
        <f t="shared" si="11"/>
        <v>811.45299999999997</v>
      </c>
      <c r="L110" s="18">
        <f t="shared" si="12"/>
        <v>7303.0769999999993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4381.8599999999997</v>
      </c>
      <c r="AF110" s="18">
        <v>0</v>
      </c>
      <c r="AG110" s="18">
        <v>1460.62</v>
      </c>
      <c r="AH110" s="18">
        <v>0</v>
      </c>
      <c r="AI110" s="18">
        <v>1460.6</v>
      </c>
      <c r="AJ110" s="18">
        <v>0</v>
      </c>
      <c r="AK110" s="18">
        <f t="shared" si="15"/>
        <v>7303.08</v>
      </c>
      <c r="AL110" s="18">
        <f t="shared" si="14"/>
        <v>811.44999999999982</v>
      </c>
    </row>
    <row r="111" spans="1:38" s="6" customFormat="1" ht="110.1" customHeight="1">
      <c r="A111" s="53" t="s">
        <v>1341</v>
      </c>
      <c r="B111" s="27" t="s">
        <v>1379</v>
      </c>
      <c r="C111" s="27" t="s">
        <v>1126</v>
      </c>
      <c r="D111" s="27" t="s">
        <v>94</v>
      </c>
      <c r="E111" s="27" t="s">
        <v>460</v>
      </c>
      <c r="F111" s="19" t="s">
        <v>355</v>
      </c>
      <c r="G111" s="19" t="s">
        <v>1126</v>
      </c>
      <c r="H111" s="27" t="s">
        <v>9</v>
      </c>
      <c r="I111" s="24">
        <v>41851</v>
      </c>
      <c r="J111" s="26">
        <v>8114.53</v>
      </c>
      <c r="K111" s="18">
        <f t="shared" si="11"/>
        <v>811.45299999999997</v>
      </c>
      <c r="L111" s="18">
        <f t="shared" si="12"/>
        <v>7303.0769999999993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4381.8599999999997</v>
      </c>
      <c r="AF111" s="18">
        <v>0</v>
      </c>
      <c r="AG111" s="18">
        <v>1460.62</v>
      </c>
      <c r="AH111" s="18">
        <v>0</v>
      </c>
      <c r="AI111" s="18">
        <v>1460.6</v>
      </c>
      <c r="AJ111" s="18">
        <v>0</v>
      </c>
      <c r="AK111" s="18">
        <f t="shared" si="15"/>
        <v>7303.08</v>
      </c>
      <c r="AL111" s="18">
        <f t="shared" si="14"/>
        <v>811.44999999999982</v>
      </c>
    </row>
    <row r="112" spans="1:38" s="6" customFormat="1" ht="110.1" customHeight="1">
      <c r="A112" s="53" t="s">
        <v>1342</v>
      </c>
      <c r="B112" s="27" t="s">
        <v>1379</v>
      </c>
      <c r="C112" s="27" t="s">
        <v>1126</v>
      </c>
      <c r="D112" s="27" t="s">
        <v>94</v>
      </c>
      <c r="E112" s="27" t="s">
        <v>460</v>
      </c>
      <c r="F112" s="19" t="s">
        <v>355</v>
      </c>
      <c r="G112" s="19" t="s">
        <v>1126</v>
      </c>
      <c r="H112" s="27" t="s">
        <v>9</v>
      </c>
      <c r="I112" s="24">
        <v>41851</v>
      </c>
      <c r="J112" s="26">
        <v>8114.53</v>
      </c>
      <c r="K112" s="18">
        <f t="shared" si="11"/>
        <v>811.45299999999997</v>
      </c>
      <c r="L112" s="18">
        <f t="shared" si="12"/>
        <v>7303.0769999999993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4381.8599999999997</v>
      </c>
      <c r="AF112" s="18">
        <v>0</v>
      </c>
      <c r="AG112" s="18">
        <v>1460.62</v>
      </c>
      <c r="AH112" s="18">
        <v>0</v>
      </c>
      <c r="AI112" s="18">
        <v>1460.6</v>
      </c>
      <c r="AJ112" s="18">
        <v>0</v>
      </c>
      <c r="AK112" s="18">
        <f t="shared" si="15"/>
        <v>7303.08</v>
      </c>
      <c r="AL112" s="18">
        <f t="shared" si="14"/>
        <v>811.44999999999982</v>
      </c>
    </row>
    <row r="113" spans="1:38" s="6" customFormat="1" ht="110.1" customHeight="1">
      <c r="A113" s="53" t="s">
        <v>1343</v>
      </c>
      <c r="B113" s="27" t="s">
        <v>1379</v>
      </c>
      <c r="C113" s="27" t="s">
        <v>1126</v>
      </c>
      <c r="D113" s="27" t="s">
        <v>94</v>
      </c>
      <c r="E113" s="27" t="s">
        <v>460</v>
      </c>
      <c r="F113" s="19" t="s">
        <v>355</v>
      </c>
      <c r="G113" s="19" t="s">
        <v>1126</v>
      </c>
      <c r="H113" s="27" t="s">
        <v>9</v>
      </c>
      <c r="I113" s="24">
        <v>41851</v>
      </c>
      <c r="J113" s="26">
        <v>8114.53</v>
      </c>
      <c r="K113" s="18">
        <f t="shared" si="11"/>
        <v>811.45299999999997</v>
      </c>
      <c r="L113" s="18">
        <f t="shared" si="12"/>
        <v>7303.0769999999993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4381.8599999999997</v>
      </c>
      <c r="AF113" s="18">
        <v>0</v>
      </c>
      <c r="AG113" s="18">
        <v>1460.62</v>
      </c>
      <c r="AH113" s="18">
        <v>0</v>
      </c>
      <c r="AI113" s="18">
        <v>1460.6</v>
      </c>
      <c r="AJ113" s="18">
        <v>0</v>
      </c>
      <c r="AK113" s="18">
        <f t="shared" si="15"/>
        <v>7303.08</v>
      </c>
      <c r="AL113" s="18">
        <f t="shared" si="14"/>
        <v>811.44999999999982</v>
      </c>
    </row>
    <row r="114" spans="1:38" s="6" customFormat="1" ht="110.1" customHeight="1">
      <c r="A114" s="53" t="s">
        <v>1344</v>
      </c>
      <c r="B114" s="27" t="s">
        <v>1379</v>
      </c>
      <c r="C114" s="27" t="s">
        <v>1126</v>
      </c>
      <c r="D114" s="27" t="s">
        <v>94</v>
      </c>
      <c r="E114" s="27" t="s">
        <v>1128</v>
      </c>
      <c r="F114" s="19" t="s">
        <v>1408</v>
      </c>
      <c r="G114" s="19" t="s">
        <v>1126</v>
      </c>
      <c r="H114" s="27" t="s">
        <v>9</v>
      </c>
      <c r="I114" s="24">
        <v>41851</v>
      </c>
      <c r="J114" s="26">
        <v>8114.53</v>
      </c>
      <c r="K114" s="18">
        <f t="shared" si="11"/>
        <v>811.45299999999997</v>
      </c>
      <c r="L114" s="18">
        <f t="shared" si="12"/>
        <v>7303.0769999999993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4381.8599999999997</v>
      </c>
      <c r="AF114" s="18">
        <v>0</v>
      </c>
      <c r="AG114" s="18">
        <v>1460.62</v>
      </c>
      <c r="AH114" s="18">
        <v>0</v>
      </c>
      <c r="AI114" s="18">
        <v>1460.6</v>
      </c>
      <c r="AJ114" s="18">
        <v>0</v>
      </c>
      <c r="AK114" s="18">
        <f t="shared" si="15"/>
        <v>7303.08</v>
      </c>
      <c r="AL114" s="18">
        <f t="shared" si="14"/>
        <v>811.44999999999982</v>
      </c>
    </row>
    <row r="115" spans="1:38" s="6" customFormat="1" ht="110.1" customHeight="1">
      <c r="A115" s="53" t="s">
        <v>1345</v>
      </c>
      <c r="B115" s="27" t="s">
        <v>1379</v>
      </c>
      <c r="C115" s="27" t="s">
        <v>1126</v>
      </c>
      <c r="D115" s="27" t="s">
        <v>94</v>
      </c>
      <c r="E115" s="27" t="s">
        <v>460</v>
      </c>
      <c r="F115" s="19" t="s">
        <v>355</v>
      </c>
      <c r="G115" s="19" t="s">
        <v>1126</v>
      </c>
      <c r="H115" s="27" t="s">
        <v>9</v>
      </c>
      <c r="I115" s="24">
        <v>41851</v>
      </c>
      <c r="J115" s="26">
        <v>8114.53</v>
      </c>
      <c r="K115" s="18">
        <f t="shared" ref="K115:K171" si="16">+J115*0.1</f>
        <v>811.45299999999997</v>
      </c>
      <c r="L115" s="18">
        <f t="shared" ref="L115:L171" si="17">+J115-K115</f>
        <v>7303.0769999999993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4381.8599999999997</v>
      </c>
      <c r="AF115" s="18">
        <v>0</v>
      </c>
      <c r="AG115" s="18">
        <v>1460.62</v>
      </c>
      <c r="AH115" s="18">
        <v>0</v>
      </c>
      <c r="AI115" s="18">
        <v>1460.6</v>
      </c>
      <c r="AJ115" s="18">
        <v>0</v>
      </c>
      <c r="AK115" s="18">
        <f t="shared" si="15"/>
        <v>7303.08</v>
      </c>
      <c r="AL115" s="18">
        <f t="shared" si="14"/>
        <v>811.44999999999982</v>
      </c>
    </row>
    <row r="116" spans="1:38" s="6" customFormat="1" ht="110.1" customHeight="1">
      <c r="A116" s="53" t="s">
        <v>1346</v>
      </c>
      <c r="B116" s="27" t="s">
        <v>1379</v>
      </c>
      <c r="C116" s="27" t="s">
        <v>1126</v>
      </c>
      <c r="D116" s="27" t="s">
        <v>94</v>
      </c>
      <c r="E116" s="27" t="s">
        <v>460</v>
      </c>
      <c r="F116" s="19" t="s">
        <v>355</v>
      </c>
      <c r="G116" s="19" t="s">
        <v>1126</v>
      </c>
      <c r="H116" s="27" t="s">
        <v>9</v>
      </c>
      <c r="I116" s="24">
        <v>41851</v>
      </c>
      <c r="J116" s="26">
        <v>8114.53</v>
      </c>
      <c r="K116" s="18">
        <f t="shared" si="16"/>
        <v>811.45299999999997</v>
      </c>
      <c r="L116" s="18">
        <f t="shared" si="17"/>
        <v>7303.0769999999993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4381.8599999999997</v>
      </c>
      <c r="AF116" s="18">
        <v>0</v>
      </c>
      <c r="AG116" s="18">
        <v>1460.62</v>
      </c>
      <c r="AH116" s="18">
        <v>0</v>
      </c>
      <c r="AI116" s="18">
        <v>1460.6</v>
      </c>
      <c r="AJ116" s="18">
        <v>0</v>
      </c>
      <c r="AK116" s="18">
        <f t="shared" si="15"/>
        <v>7303.08</v>
      </c>
      <c r="AL116" s="18">
        <f t="shared" si="14"/>
        <v>811.44999999999982</v>
      </c>
    </row>
    <row r="117" spans="1:38" s="6" customFormat="1" ht="110.1" customHeight="1">
      <c r="A117" s="53" t="s">
        <v>1347</v>
      </c>
      <c r="B117" s="27" t="s">
        <v>1379</v>
      </c>
      <c r="C117" s="27" t="s">
        <v>1126</v>
      </c>
      <c r="D117" s="27" t="s">
        <v>94</v>
      </c>
      <c r="E117" s="27" t="s">
        <v>460</v>
      </c>
      <c r="F117" s="19" t="s">
        <v>355</v>
      </c>
      <c r="G117" s="19" t="s">
        <v>1126</v>
      </c>
      <c r="H117" s="27" t="s">
        <v>9</v>
      </c>
      <c r="I117" s="24">
        <v>41851</v>
      </c>
      <c r="J117" s="26">
        <v>8114.53</v>
      </c>
      <c r="K117" s="18">
        <f t="shared" si="16"/>
        <v>811.45299999999997</v>
      </c>
      <c r="L117" s="18">
        <f t="shared" si="17"/>
        <v>7303.0769999999993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4381.8599999999997</v>
      </c>
      <c r="AF117" s="18">
        <v>0</v>
      </c>
      <c r="AG117" s="18">
        <v>1460.62</v>
      </c>
      <c r="AH117" s="18">
        <v>0</v>
      </c>
      <c r="AI117" s="18">
        <v>1460.6</v>
      </c>
      <c r="AJ117" s="18">
        <v>0</v>
      </c>
      <c r="AK117" s="18">
        <f t="shared" si="15"/>
        <v>7303.08</v>
      </c>
      <c r="AL117" s="18">
        <f t="shared" si="14"/>
        <v>811.44999999999982</v>
      </c>
    </row>
    <row r="118" spans="1:38" s="6" customFormat="1" ht="110.1" customHeight="1">
      <c r="A118" s="53" t="s">
        <v>1348</v>
      </c>
      <c r="B118" s="27" t="s">
        <v>1379</v>
      </c>
      <c r="C118" s="27" t="s">
        <v>1126</v>
      </c>
      <c r="D118" s="27" t="s">
        <v>94</v>
      </c>
      <c r="E118" s="27" t="s">
        <v>1409</v>
      </c>
      <c r="F118" s="19" t="s">
        <v>1408</v>
      </c>
      <c r="G118" s="19" t="s">
        <v>1126</v>
      </c>
      <c r="H118" s="27" t="s">
        <v>9</v>
      </c>
      <c r="I118" s="24">
        <v>41851</v>
      </c>
      <c r="J118" s="26">
        <v>8114.53</v>
      </c>
      <c r="K118" s="18">
        <f t="shared" si="16"/>
        <v>811.45299999999997</v>
      </c>
      <c r="L118" s="18">
        <f t="shared" si="17"/>
        <v>7303.0769999999993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4381.8599999999997</v>
      </c>
      <c r="AF118" s="18">
        <v>0</v>
      </c>
      <c r="AG118" s="18">
        <v>1460.62</v>
      </c>
      <c r="AH118" s="18">
        <v>0</v>
      </c>
      <c r="AI118" s="18">
        <v>1460.6</v>
      </c>
      <c r="AJ118" s="18">
        <v>0</v>
      </c>
      <c r="AK118" s="18">
        <f t="shared" si="15"/>
        <v>7303.08</v>
      </c>
      <c r="AL118" s="18">
        <f t="shared" si="14"/>
        <v>811.44999999999982</v>
      </c>
    </row>
    <row r="119" spans="1:38" s="6" customFormat="1" ht="110.1" customHeight="1">
      <c r="A119" s="53" t="s">
        <v>1349</v>
      </c>
      <c r="B119" s="27" t="s">
        <v>1379</v>
      </c>
      <c r="C119" s="27" t="s">
        <v>1126</v>
      </c>
      <c r="D119" s="27" t="s">
        <v>94</v>
      </c>
      <c r="E119" s="27" t="s">
        <v>460</v>
      </c>
      <c r="F119" s="19" t="s">
        <v>355</v>
      </c>
      <c r="G119" s="19" t="s">
        <v>1126</v>
      </c>
      <c r="H119" s="27" t="s">
        <v>9</v>
      </c>
      <c r="I119" s="24">
        <v>41851</v>
      </c>
      <c r="J119" s="26">
        <v>8114.53</v>
      </c>
      <c r="K119" s="18">
        <f t="shared" si="16"/>
        <v>811.45299999999997</v>
      </c>
      <c r="L119" s="18">
        <f t="shared" si="17"/>
        <v>7303.0769999999993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4381.8599999999997</v>
      </c>
      <c r="AF119" s="18">
        <v>0</v>
      </c>
      <c r="AG119" s="18">
        <v>1460.62</v>
      </c>
      <c r="AH119" s="18">
        <v>0</v>
      </c>
      <c r="AI119" s="18">
        <v>1460.6</v>
      </c>
      <c r="AJ119" s="18">
        <v>0</v>
      </c>
      <c r="AK119" s="18">
        <f t="shared" si="15"/>
        <v>7303.08</v>
      </c>
      <c r="AL119" s="18">
        <f t="shared" si="14"/>
        <v>811.44999999999982</v>
      </c>
    </row>
    <row r="120" spans="1:38" s="6" customFormat="1" ht="75" customHeight="1">
      <c r="A120" s="53" t="s">
        <v>1364</v>
      </c>
      <c r="B120" s="19" t="s">
        <v>1380</v>
      </c>
      <c r="C120" s="27" t="s">
        <v>1126</v>
      </c>
      <c r="D120" s="19" t="s">
        <v>97</v>
      </c>
      <c r="E120" s="19" t="s">
        <v>1369</v>
      </c>
      <c r="F120" s="19" t="s">
        <v>1370</v>
      </c>
      <c r="G120" s="19" t="s">
        <v>1126</v>
      </c>
      <c r="H120" s="27" t="s">
        <v>9</v>
      </c>
      <c r="I120" s="24">
        <v>42471</v>
      </c>
      <c r="J120" s="26">
        <v>5500</v>
      </c>
      <c r="K120" s="18">
        <f t="shared" si="16"/>
        <v>550</v>
      </c>
      <c r="L120" s="18">
        <f t="shared" si="17"/>
        <v>4950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21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990</v>
      </c>
      <c r="AH120" s="18">
        <v>0</v>
      </c>
      <c r="AI120" s="18">
        <v>990</v>
      </c>
      <c r="AJ120" s="18">
        <v>990</v>
      </c>
      <c r="AK120" s="18">
        <f t="shared" si="15"/>
        <v>2970</v>
      </c>
      <c r="AL120" s="18">
        <f t="shared" si="14"/>
        <v>2530</v>
      </c>
    </row>
    <row r="121" spans="1:38" s="6" customFormat="1" ht="75" customHeight="1">
      <c r="A121" s="53" t="s">
        <v>1365</v>
      </c>
      <c r="B121" s="19" t="s">
        <v>1380</v>
      </c>
      <c r="C121" s="27" t="s">
        <v>1126</v>
      </c>
      <c r="D121" s="19" t="s">
        <v>97</v>
      </c>
      <c r="E121" s="19" t="s">
        <v>1371</v>
      </c>
      <c r="F121" s="19" t="s">
        <v>1370</v>
      </c>
      <c r="G121" s="19" t="s">
        <v>1126</v>
      </c>
      <c r="H121" s="27" t="s">
        <v>9</v>
      </c>
      <c r="I121" s="24">
        <v>42471</v>
      </c>
      <c r="J121" s="26">
        <v>5500</v>
      </c>
      <c r="K121" s="18">
        <f t="shared" si="16"/>
        <v>550</v>
      </c>
      <c r="L121" s="18">
        <f t="shared" si="17"/>
        <v>4950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21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990</v>
      </c>
      <c r="AH121" s="18">
        <v>0</v>
      </c>
      <c r="AI121" s="18">
        <v>990</v>
      </c>
      <c r="AJ121" s="18">
        <v>990</v>
      </c>
      <c r="AK121" s="18">
        <f t="shared" si="15"/>
        <v>2970</v>
      </c>
      <c r="AL121" s="18">
        <f t="shared" si="14"/>
        <v>2530</v>
      </c>
    </row>
    <row r="122" spans="1:38" s="6" customFormat="1" ht="75" customHeight="1">
      <c r="A122" s="53" t="s">
        <v>1366</v>
      </c>
      <c r="B122" s="19" t="s">
        <v>1380</v>
      </c>
      <c r="C122" s="27" t="s">
        <v>1126</v>
      </c>
      <c r="D122" s="19" t="s">
        <v>97</v>
      </c>
      <c r="E122" s="19" t="s">
        <v>1372</v>
      </c>
      <c r="F122" s="19" t="s">
        <v>1370</v>
      </c>
      <c r="G122" s="19" t="s">
        <v>1126</v>
      </c>
      <c r="H122" s="27" t="s">
        <v>9</v>
      </c>
      <c r="I122" s="24">
        <v>42471</v>
      </c>
      <c r="J122" s="26">
        <v>5500</v>
      </c>
      <c r="K122" s="18">
        <f t="shared" si="16"/>
        <v>550</v>
      </c>
      <c r="L122" s="18">
        <f t="shared" si="17"/>
        <v>4950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21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990</v>
      </c>
      <c r="AH122" s="18">
        <v>0</v>
      </c>
      <c r="AI122" s="18">
        <v>990</v>
      </c>
      <c r="AJ122" s="18">
        <v>990</v>
      </c>
      <c r="AK122" s="18">
        <f t="shared" si="15"/>
        <v>2970</v>
      </c>
      <c r="AL122" s="18">
        <f t="shared" si="14"/>
        <v>2530</v>
      </c>
    </row>
    <row r="123" spans="1:38" s="6" customFormat="1" ht="75" customHeight="1">
      <c r="A123" s="53" t="s">
        <v>1367</v>
      </c>
      <c r="B123" s="19" t="s">
        <v>1380</v>
      </c>
      <c r="C123" s="27" t="s">
        <v>1126</v>
      </c>
      <c r="D123" s="19" t="s">
        <v>97</v>
      </c>
      <c r="E123" s="19" t="s">
        <v>1373</v>
      </c>
      <c r="F123" s="19" t="s">
        <v>1370</v>
      </c>
      <c r="G123" s="19" t="s">
        <v>1126</v>
      </c>
      <c r="H123" s="27" t="s">
        <v>9</v>
      </c>
      <c r="I123" s="24">
        <v>42471</v>
      </c>
      <c r="J123" s="26">
        <v>5500</v>
      </c>
      <c r="K123" s="18">
        <f t="shared" si="16"/>
        <v>550</v>
      </c>
      <c r="L123" s="18">
        <f t="shared" si="17"/>
        <v>4950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21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990</v>
      </c>
      <c r="AH123" s="18">
        <v>0</v>
      </c>
      <c r="AI123" s="18">
        <v>990</v>
      </c>
      <c r="AJ123" s="18">
        <v>990</v>
      </c>
      <c r="AK123" s="18">
        <f t="shared" si="15"/>
        <v>2970</v>
      </c>
      <c r="AL123" s="18">
        <f t="shared" si="14"/>
        <v>2530</v>
      </c>
    </row>
    <row r="124" spans="1:38" s="6" customFormat="1" ht="75" customHeight="1">
      <c r="A124" s="53" t="s">
        <v>1368</v>
      </c>
      <c r="B124" s="19" t="s">
        <v>1380</v>
      </c>
      <c r="C124" s="27" t="s">
        <v>1126</v>
      </c>
      <c r="D124" s="19" t="s">
        <v>97</v>
      </c>
      <c r="E124" s="19" t="s">
        <v>1374</v>
      </c>
      <c r="F124" s="19" t="s">
        <v>1370</v>
      </c>
      <c r="G124" s="19" t="s">
        <v>1126</v>
      </c>
      <c r="H124" s="27" t="s">
        <v>9</v>
      </c>
      <c r="I124" s="24">
        <v>42471</v>
      </c>
      <c r="J124" s="26">
        <v>5500</v>
      </c>
      <c r="K124" s="18">
        <f t="shared" si="16"/>
        <v>550</v>
      </c>
      <c r="L124" s="18">
        <f t="shared" si="17"/>
        <v>4950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21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990</v>
      </c>
      <c r="AH124" s="18">
        <v>0</v>
      </c>
      <c r="AI124" s="18">
        <v>990</v>
      </c>
      <c r="AJ124" s="18">
        <v>990</v>
      </c>
      <c r="AK124" s="18">
        <f t="shared" si="15"/>
        <v>2970</v>
      </c>
      <c r="AL124" s="18">
        <f t="shared" si="14"/>
        <v>2530</v>
      </c>
    </row>
    <row r="125" spans="1:38" s="6" customFormat="1" ht="50.1" customHeight="1">
      <c r="A125" s="38" t="s">
        <v>1171</v>
      </c>
      <c r="B125" s="16" t="s">
        <v>1172</v>
      </c>
      <c r="C125" s="16" t="s">
        <v>1169</v>
      </c>
      <c r="D125" s="16" t="s">
        <v>1170</v>
      </c>
      <c r="E125" s="16" t="s">
        <v>1173</v>
      </c>
      <c r="F125" s="16" t="s">
        <v>1174</v>
      </c>
      <c r="G125" s="16" t="s">
        <v>1181</v>
      </c>
      <c r="H125" s="68" t="s">
        <v>607</v>
      </c>
      <c r="I125" s="24">
        <v>41171</v>
      </c>
      <c r="J125" s="18">
        <v>735</v>
      </c>
      <c r="K125" s="18">
        <f t="shared" si="16"/>
        <v>73.5</v>
      </c>
      <c r="L125" s="18">
        <f t="shared" si="17"/>
        <v>661.5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44.1</v>
      </c>
      <c r="AB125" s="18">
        <v>0</v>
      </c>
      <c r="AC125" s="18">
        <v>132.30000000000001</v>
      </c>
      <c r="AD125" s="18">
        <v>132.30000000000001</v>
      </c>
      <c r="AE125" s="18">
        <v>132.30000000000001</v>
      </c>
      <c r="AF125" s="18">
        <v>0</v>
      </c>
      <c r="AG125" s="18">
        <v>132.30000000000001</v>
      </c>
      <c r="AH125" s="18">
        <v>0</v>
      </c>
      <c r="AI125" s="18">
        <v>88.2</v>
      </c>
      <c r="AJ125" s="18">
        <v>0</v>
      </c>
      <c r="AK125" s="18">
        <f t="shared" si="15"/>
        <v>661.50000000000011</v>
      </c>
      <c r="AL125" s="18">
        <f t="shared" si="14"/>
        <v>73.499999999999886</v>
      </c>
    </row>
    <row r="126" spans="1:38" s="6" customFormat="1" ht="50.1" customHeight="1">
      <c r="A126" s="38" t="s">
        <v>1148</v>
      </c>
      <c r="B126" s="37" t="s">
        <v>1149</v>
      </c>
      <c r="C126" s="16" t="s">
        <v>1150</v>
      </c>
      <c r="D126" s="37" t="s">
        <v>94</v>
      </c>
      <c r="E126" s="36" t="s">
        <v>1151</v>
      </c>
      <c r="F126" s="37" t="s">
        <v>1152</v>
      </c>
      <c r="G126" s="16" t="s">
        <v>1181</v>
      </c>
      <c r="H126" s="16" t="s">
        <v>9</v>
      </c>
      <c r="I126" s="24">
        <v>41017</v>
      </c>
      <c r="J126" s="18">
        <v>805.13</v>
      </c>
      <c r="K126" s="18">
        <f t="shared" si="16"/>
        <v>80.513000000000005</v>
      </c>
      <c r="L126" s="18">
        <f t="shared" si="17"/>
        <v>724.61699999999996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108.69</v>
      </c>
      <c r="AB126" s="18">
        <v>0</v>
      </c>
      <c r="AC126" s="18">
        <v>144.91999999999999</v>
      </c>
      <c r="AD126" s="18">
        <v>144.91999999999999</v>
      </c>
      <c r="AE126" s="18">
        <v>144.91999999999999</v>
      </c>
      <c r="AF126" s="18">
        <v>0</v>
      </c>
      <c r="AG126" s="18">
        <v>144.91999999999999</v>
      </c>
      <c r="AH126" s="18">
        <v>0</v>
      </c>
      <c r="AI126" s="18">
        <v>36.25</v>
      </c>
      <c r="AJ126" s="18">
        <v>0</v>
      </c>
      <c r="AK126" s="18">
        <f t="shared" si="15"/>
        <v>724.61999999999989</v>
      </c>
      <c r="AL126" s="18">
        <f t="shared" si="14"/>
        <v>80.510000000000105</v>
      </c>
    </row>
    <row r="127" spans="1:38" s="6" customFormat="1" ht="50.1" customHeight="1">
      <c r="A127" s="38" t="s">
        <v>1153</v>
      </c>
      <c r="B127" s="37" t="s">
        <v>1149</v>
      </c>
      <c r="C127" s="16" t="s">
        <v>1150</v>
      </c>
      <c r="D127" s="37" t="s">
        <v>94</v>
      </c>
      <c r="E127" s="36" t="s">
        <v>1154</v>
      </c>
      <c r="F127" s="37" t="s">
        <v>1152</v>
      </c>
      <c r="G127" s="16" t="s">
        <v>1181</v>
      </c>
      <c r="H127" s="36" t="s">
        <v>9</v>
      </c>
      <c r="I127" s="24">
        <v>41017</v>
      </c>
      <c r="J127" s="18">
        <v>805.13</v>
      </c>
      <c r="K127" s="18">
        <f t="shared" si="16"/>
        <v>80.513000000000005</v>
      </c>
      <c r="L127" s="18">
        <f t="shared" si="17"/>
        <v>724.61699999999996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108.69</v>
      </c>
      <c r="AB127" s="18">
        <v>0</v>
      </c>
      <c r="AC127" s="18">
        <v>144.91999999999999</v>
      </c>
      <c r="AD127" s="18">
        <v>144.91999999999999</v>
      </c>
      <c r="AE127" s="18">
        <v>144.91999999999999</v>
      </c>
      <c r="AF127" s="18">
        <v>0</v>
      </c>
      <c r="AG127" s="18">
        <v>144.91999999999999</v>
      </c>
      <c r="AH127" s="18">
        <v>0</v>
      </c>
      <c r="AI127" s="18">
        <v>36.25</v>
      </c>
      <c r="AJ127" s="18">
        <v>0</v>
      </c>
      <c r="AK127" s="18">
        <f t="shared" si="15"/>
        <v>724.61999999999989</v>
      </c>
      <c r="AL127" s="18">
        <f t="shared" si="14"/>
        <v>80.510000000000105</v>
      </c>
    </row>
    <row r="128" spans="1:38" s="6" customFormat="1" ht="50.1" customHeight="1">
      <c r="A128" s="38" t="s">
        <v>1155</v>
      </c>
      <c r="B128" s="37" t="s">
        <v>1149</v>
      </c>
      <c r="C128" s="16" t="s">
        <v>1150</v>
      </c>
      <c r="D128" s="37" t="s">
        <v>94</v>
      </c>
      <c r="E128" s="36" t="s">
        <v>1156</v>
      </c>
      <c r="F128" s="37" t="s">
        <v>1152</v>
      </c>
      <c r="G128" s="16" t="s">
        <v>1181</v>
      </c>
      <c r="H128" s="36" t="s">
        <v>9</v>
      </c>
      <c r="I128" s="24">
        <v>41017</v>
      </c>
      <c r="J128" s="18">
        <v>805.13</v>
      </c>
      <c r="K128" s="18">
        <f t="shared" si="16"/>
        <v>80.513000000000005</v>
      </c>
      <c r="L128" s="18">
        <f t="shared" si="17"/>
        <v>724.61699999999996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108.69</v>
      </c>
      <c r="AB128" s="18">
        <v>0</v>
      </c>
      <c r="AC128" s="18">
        <v>144.91999999999999</v>
      </c>
      <c r="AD128" s="18">
        <v>144.91999999999999</v>
      </c>
      <c r="AE128" s="18">
        <v>144.91999999999999</v>
      </c>
      <c r="AF128" s="18">
        <v>0</v>
      </c>
      <c r="AG128" s="18">
        <v>144.91999999999999</v>
      </c>
      <c r="AH128" s="18">
        <v>0</v>
      </c>
      <c r="AI128" s="18">
        <v>36.25</v>
      </c>
      <c r="AJ128" s="18">
        <v>0</v>
      </c>
      <c r="AK128" s="18">
        <f t="shared" si="15"/>
        <v>724.61999999999989</v>
      </c>
      <c r="AL128" s="18">
        <f t="shared" si="14"/>
        <v>80.510000000000105</v>
      </c>
    </row>
    <row r="129" spans="1:38" s="6" customFormat="1" ht="50.1" customHeight="1">
      <c r="A129" s="38" t="s">
        <v>1157</v>
      </c>
      <c r="B129" s="37" t="s">
        <v>1149</v>
      </c>
      <c r="C129" s="16" t="s">
        <v>1150</v>
      </c>
      <c r="D129" s="37" t="s">
        <v>94</v>
      </c>
      <c r="E129" s="36" t="s">
        <v>1158</v>
      </c>
      <c r="F129" s="37" t="s">
        <v>1152</v>
      </c>
      <c r="G129" s="16" t="s">
        <v>1181</v>
      </c>
      <c r="H129" s="36" t="s">
        <v>9</v>
      </c>
      <c r="I129" s="24">
        <v>41017</v>
      </c>
      <c r="J129" s="18">
        <v>805.13</v>
      </c>
      <c r="K129" s="18">
        <f t="shared" si="16"/>
        <v>80.513000000000005</v>
      </c>
      <c r="L129" s="18">
        <f t="shared" si="17"/>
        <v>724.61699999999996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108.69</v>
      </c>
      <c r="AB129" s="18">
        <v>0</v>
      </c>
      <c r="AC129" s="18">
        <v>144.91999999999999</v>
      </c>
      <c r="AD129" s="18">
        <v>144.91999999999999</v>
      </c>
      <c r="AE129" s="18">
        <v>144.91999999999999</v>
      </c>
      <c r="AF129" s="18">
        <v>0</v>
      </c>
      <c r="AG129" s="18">
        <v>144.91999999999999</v>
      </c>
      <c r="AH129" s="18">
        <v>0</v>
      </c>
      <c r="AI129" s="18">
        <v>36.25</v>
      </c>
      <c r="AJ129" s="18">
        <v>0</v>
      </c>
      <c r="AK129" s="18">
        <f t="shared" si="15"/>
        <v>724.61999999999989</v>
      </c>
      <c r="AL129" s="18">
        <f t="shared" si="14"/>
        <v>80.510000000000105</v>
      </c>
    </row>
    <row r="130" spans="1:38" s="6" customFormat="1" ht="50.1" customHeight="1">
      <c r="A130" s="38" t="s">
        <v>1159</v>
      </c>
      <c r="B130" s="37" t="s">
        <v>1149</v>
      </c>
      <c r="C130" s="16" t="s">
        <v>122</v>
      </c>
      <c r="D130" s="37" t="s">
        <v>94</v>
      </c>
      <c r="E130" s="68" t="s">
        <v>1160</v>
      </c>
      <c r="F130" s="37" t="s">
        <v>1152</v>
      </c>
      <c r="G130" s="16" t="s">
        <v>1181</v>
      </c>
      <c r="H130" s="68" t="s">
        <v>9</v>
      </c>
      <c r="I130" s="24">
        <v>41017</v>
      </c>
      <c r="J130" s="18">
        <v>693.28</v>
      </c>
      <c r="K130" s="18">
        <f t="shared" si="16"/>
        <v>69.328000000000003</v>
      </c>
      <c r="L130" s="18">
        <f t="shared" si="17"/>
        <v>623.952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72.790000000000006</v>
      </c>
      <c r="AD130" s="18">
        <v>72.790000000000006</v>
      </c>
      <c r="AE130" s="18">
        <v>176.79</v>
      </c>
      <c r="AF130" s="18">
        <v>0</v>
      </c>
      <c r="AG130" s="18">
        <v>176.79</v>
      </c>
      <c r="AH130" s="18">
        <v>-72.790000000000006</v>
      </c>
      <c r="AI130" s="18">
        <v>124.79</v>
      </c>
      <c r="AJ130" s="18">
        <v>72.790000000000006</v>
      </c>
      <c r="AK130" s="18">
        <f t="shared" si="15"/>
        <v>623.94999999999993</v>
      </c>
      <c r="AL130" s="18">
        <f t="shared" si="14"/>
        <v>69.330000000000041</v>
      </c>
    </row>
    <row r="131" spans="1:38" s="6" customFormat="1" ht="50.1" customHeight="1">
      <c r="A131" s="38" t="s">
        <v>1161</v>
      </c>
      <c r="B131" s="37" t="s">
        <v>1149</v>
      </c>
      <c r="C131" s="16" t="s">
        <v>122</v>
      </c>
      <c r="D131" s="37" t="s">
        <v>94</v>
      </c>
      <c r="E131" s="68" t="s">
        <v>1162</v>
      </c>
      <c r="F131" s="37" t="s">
        <v>1152</v>
      </c>
      <c r="G131" s="16" t="s">
        <v>1181</v>
      </c>
      <c r="H131" s="68" t="s">
        <v>9</v>
      </c>
      <c r="I131" s="24">
        <v>41017</v>
      </c>
      <c r="J131" s="18">
        <v>693.28</v>
      </c>
      <c r="K131" s="18">
        <f t="shared" si="16"/>
        <v>69.328000000000003</v>
      </c>
      <c r="L131" s="18">
        <f t="shared" si="17"/>
        <v>623.952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72.790000000000006</v>
      </c>
      <c r="AD131" s="18">
        <v>72.790000000000006</v>
      </c>
      <c r="AE131" s="18">
        <v>176.79</v>
      </c>
      <c r="AF131" s="18">
        <v>0</v>
      </c>
      <c r="AG131" s="18">
        <v>176.79</v>
      </c>
      <c r="AH131" s="18">
        <v>-72.790000000000006</v>
      </c>
      <c r="AI131" s="18">
        <v>124.79</v>
      </c>
      <c r="AJ131" s="18">
        <v>72.790000000000006</v>
      </c>
      <c r="AK131" s="18">
        <f t="shared" si="15"/>
        <v>623.94999999999993</v>
      </c>
      <c r="AL131" s="18">
        <f t="shared" si="14"/>
        <v>69.330000000000041</v>
      </c>
    </row>
    <row r="132" spans="1:38" s="6" customFormat="1" ht="50.1" customHeight="1">
      <c r="A132" s="38" t="s">
        <v>1163</v>
      </c>
      <c r="B132" s="37" t="s">
        <v>1149</v>
      </c>
      <c r="C132" s="16" t="s">
        <v>122</v>
      </c>
      <c r="D132" s="37" t="s">
        <v>94</v>
      </c>
      <c r="E132" s="68" t="s">
        <v>1164</v>
      </c>
      <c r="F132" s="37" t="s">
        <v>1152</v>
      </c>
      <c r="G132" s="16" t="s">
        <v>1181</v>
      </c>
      <c r="H132" s="68" t="s">
        <v>9</v>
      </c>
      <c r="I132" s="24">
        <v>41017</v>
      </c>
      <c r="J132" s="18">
        <v>693.28</v>
      </c>
      <c r="K132" s="18">
        <f t="shared" si="16"/>
        <v>69.328000000000003</v>
      </c>
      <c r="L132" s="18">
        <f t="shared" si="17"/>
        <v>623.952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72.790000000000006</v>
      </c>
      <c r="AD132" s="18">
        <v>72.790000000000006</v>
      </c>
      <c r="AE132" s="18">
        <v>176.79</v>
      </c>
      <c r="AF132" s="18">
        <v>0</v>
      </c>
      <c r="AG132" s="18">
        <v>176.79</v>
      </c>
      <c r="AH132" s="18">
        <v>-72.790000000000006</v>
      </c>
      <c r="AI132" s="18">
        <v>124.79</v>
      </c>
      <c r="AJ132" s="18">
        <v>72.790000000000006</v>
      </c>
      <c r="AK132" s="18">
        <f t="shared" si="15"/>
        <v>623.94999999999993</v>
      </c>
      <c r="AL132" s="18">
        <f t="shared" si="14"/>
        <v>69.330000000000041</v>
      </c>
    </row>
    <row r="133" spans="1:38" s="6" customFormat="1" ht="50.1" customHeight="1">
      <c r="A133" s="38" t="s">
        <v>1165</v>
      </c>
      <c r="B133" s="37" t="s">
        <v>1149</v>
      </c>
      <c r="C133" s="16" t="s">
        <v>122</v>
      </c>
      <c r="D133" s="37" t="s">
        <v>94</v>
      </c>
      <c r="E133" s="68" t="s">
        <v>1166</v>
      </c>
      <c r="F133" s="37" t="s">
        <v>1152</v>
      </c>
      <c r="G133" s="16" t="s">
        <v>1181</v>
      </c>
      <c r="H133" s="68" t="s">
        <v>9</v>
      </c>
      <c r="I133" s="24">
        <v>41017</v>
      </c>
      <c r="J133" s="18">
        <v>693.28</v>
      </c>
      <c r="K133" s="18">
        <f t="shared" si="16"/>
        <v>69.328000000000003</v>
      </c>
      <c r="L133" s="18">
        <f t="shared" si="17"/>
        <v>623.952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72.790000000000006</v>
      </c>
      <c r="AD133" s="18">
        <v>72.790000000000006</v>
      </c>
      <c r="AE133" s="18">
        <v>176.79</v>
      </c>
      <c r="AF133" s="18">
        <v>0</v>
      </c>
      <c r="AG133" s="18">
        <v>176.79</v>
      </c>
      <c r="AH133" s="18">
        <v>-72.790000000000006</v>
      </c>
      <c r="AI133" s="18">
        <v>124.79</v>
      </c>
      <c r="AJ133" s="18">
        <v>72.790000000000006</v>
      </c>
      <c r="AK133" s="18">
        <f t="shared" si="15"/>
        <v>623.94999999999993</v>
      </c>
      <c r="AL133" s="18">
        <f t="shared" si="14"/>
        <v>69.330000000000041</v>
      </c>
    </row>
    <row r="134" spans="1:38" s="6" customFormat="1" ht="50.1" customHeight="1">
      <c r="A134" s="38" t="s">
        <v>1167</v>
      </c>
      <c r="B134" s="37" t="s">
        <v>1149</v>
      </c>
      <c r="C134" s="16" t="s">
        <v>122</v>
      </c>
      <c r="D134" s="37" t="s">
        <v>94</v>
      </c>
      <c r="E134" s="68" t="s">
        <v>1168</v>
      </c>
      <c r="F134" s="37" t="s">
        <v>1152</v>
      </c>
      <c r="G134" s="16" t="s">
        <v>1181</v>
      </c>
      <c r="H134" s="68" t="s">
        <v>9</v>
      </c>
      <c r="I134" s="24">
        <v>41017</v>
      </c>
      <c r="J134" s="18">
        <v>693.28</v>
      </c>
      <c r="K134" s="18">
        <f t="shared" si="16"/>
        <v>69.328000000000003</v>
      </c>
      <c r="L134" s="18">
        <f t="shared" si="17"/>
        <v>623.952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72.790000000000006</v>
      </c>
      <c r="AD134" s="18">
        <v>72.790000000000006</v>
      </c>
      <c r="AE134" s="18">
        <v>176.79</v>
      </c>
      <c r="AF134" s="18">
        <v>0</v>
      </c>
      <c r="AG134" s="18">
        <v>176.79</v>
      </c>
      <c r="AH134" s="18">
        <v>-72.790000000000006</v>
      </c>
      <c r="AI134" s="18">
        <v>124.79</v>
      </c>
      <c r="AJ134" s="18">
        <v>72.790000000000006</v>
      </c>
      <c r="AK134" s="18">
        <f t="shared" si="15"/>
        <v>623.94999999999993</v>
      </c>
      <c r="AL134" s="18">
        <f t="shared" si="14"/>
        <v>69.330000000000041</v>
      </c>
    </row>
    <row r="135" spans="1:38" s="6" customFormat="1" ht="50.1" customHeight="1">
      <c r="A135" s="38" t="s">
        <v>1175</v>
      </c>
      <c r="B135" s="16" t="s">
        <v>1176</v>
      </c>
      <c r="C135" s="16" t="s">
        <v>1169</v>
      </c>
      <c r="D135" s="16" t="s">
        <v>1170</v>
      </c>
      <c r="E135" s="16" t="s">
        <v>1177</v>
      </c>
      <c r="F135" s="16" t="s">
        <v>1174</v>
      </c>
      <c r="G135" s="16" t="s">
        <v>1181</v>
      </c>
      <c r="H135" s="68" t="s">
        <v>30</v>
      </c>
      <c r="I135" s="24">
        <v>41171</v>
      </c>
      <c r="J135" s="18">
        <v>1100</v>
      </c>
      <c r="K135" s="18">
        <f t="shared" si="16"/>
        <v>110</v>
      </c>
      <c r="L135" s="18">
        <f t="shared" si="17"/>
        <v>990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66</v>
      </c>
      <c r="AB135" s="18">
        <v>0</v>
      </c>
      <c r="AC135" s="18">
        <v>198</v>
      </c>
      <c r="AD135" s="18">
        <v>198</v>
      </c>
      <c r="AE135" s="18">
        <v>198</v>
      </c>
      <c r="AF135" s="18">
        <v>0</v>
      </c>
      <c r="AG135" s="18">
        <v>198</v>
      </c>
      <c r="AH135" s="18">
        <v>0</v>
      </c>
      <c r="AI135" s="18">
        <v>132</v>
      </c>
      <c r="AJ135" s="18">
        <v>0</v>
      </c>
      <c r="AK135" s="18">
        <f t="shared" si="15"/>
        <v>990</v>
      </c>
      <c r="AL135" s="18">
        <f t="shared" si="14"/>
        <v>110</v>
      </c>
    </row>
    <row r="136" spans="1:38" s="6" customFormat="1" ht="50.1" customHeight="1">
      <c r="A136" s="38" t="s">
        <v>1178</v>
      </c>
      <c r="B136" s="16" t="s">
        <v>1179</v>
      </c>
      <c r="C136" s="16" t="s">
        <v>1169</v>
      </c>
      <c r="D136" s="16" t="s">
        <v>1170</v>
      </c>
      <c r="E136" s="16" t="s">
        <v>1180</v>
      </c>
      <c r="F136" s="16" t="s">
        <v>1174</v>
      </c>
      <c r="G136" s="16" t="s">
        <v>1181</v>
      </c>
      <c r="H136" s="68" t="s">
        <v>30</v>
      </c>
      <c r="I136" s="24">
        <v>41171</v>
      </c>
      <c r="J136" s="18">
        <v>1100</v>
      </c>
      <c r="K136" s="18">
        <f t="shared" si="16"/>
        <v>110</v>
      </c>
      <c r="L136" s="18">
        <f t="shared" si="17"/>
        <v>990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66</v>
      </c>
      <c r="AB136" s="18">
        <v>0</v>
      </c>
      <c r="AC136" s="18">
        <v>198</v>
      </c>
      <c r="AD136" s="18">
        <v>198</v>
      </c>
      <c r="AE136" s="18">
        <v>198</v>
      </c>
      <c r="AF136" s="18">
        <v>0</v>
      </c>
      <c r="AG136" s="18">
        <v>198</v>
      </c>
      <c r="AH136" s="18">
        <v>0</v>
      </c>
      <c r="AI136" s="18">
        <v>132</v>
      </c>
      <c r="AJ136" s="18">
        <v>0</v>
      </c>
      <c r="AK136" s="18">
        <f t="shared" si="15"/>
        <v>990</v>
      </c>
      <c r="AL136" s="18">
        <f t="shared" si="14"/>
        <v>110</v>
      </c>
    </row>
    <row r="137" spans="1:38" s="6" customFormat="1" ht="50.1" customHeight="1">
      <c r="A137" s="38" t="s">
        <v>101</v>
      </c>
      <c r="B137" s="16" t="s">
        <v>99</v>
      </c>
      <c r="C137" s="16" t="s">
        <v>102</v>
      </c>
      <c r="D137" s="16" t="s">
        <v>103</v>
      </c>
      <c r="E137" s="37">
        <v>13002111</v>
      </c>
      <c r="F137" s="16" t="s">
        <v>104</v>
      </c>
      <c r="G137" s="19" t="s">
        <v>1050</v>
      </c>
      <c r="H137" s="16" t="s">
        <v>100</v>
      </c>
      <c r="I137" s="20">
        <v>39326</v>
      </c>
      <c r="J137" s="18">
        <v>1959</v>
      </c>
      <c r="K137" s="18">
        <f t="shared" si="16"/>
        <v>195.9</v>
      </c>
      <c r="L137" s="18">
        <f t="shared" si="17"/>
        <v>1763.1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21">
        <v>117.54</v>
      </c>
      <c r="W137" s="18">
        <v>352.92</v>
      </c>
      <c r="X137" s="18">
        <v>352.92</v>
      </c>
      <c r="Y137" s="18">
        <v>352.92</v>
      </c>
      <c r="Z137" s="18">
        <v>352.92</v>
      </c>
      <c r="AA137" s="18">
        <v>233.88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f t="shared" si="15"/>
        <v>1763.1000000000004</v>
      </c>
      <c r="AL137" s="18">
        <f t="shared" si="14"/>
        <v>195.89999999999964</v>
      </c>
    </row>
    <row r="138" spans="1:38" s="6" customFormat="1" ht="50.1" customHeight="1">
      <c r="A138" s="38" t="s">
        <v>105</v>
      </c>
      <c r="B138" s="16" t="s">
        <v>99</v>
      </c>
      <c r="C138" s="16" t="s">
        <v>106</v>
      </c>
      <c r="D138" s="16" t="s">
        <v>94</v>
      </c>
      <c r="E138" s="16" t="s">
        <v>107</v>
      </c>
      <c r="F138" s="19" t="s">
        <v>108</v>
      </c>
      <c r="G138" s="19" t="s">
        <v>1050</v>
      </c>
      <c r="H138" s="16" t="s">
        <v>109</v>
      </c>
      <c r="I138" s="20">
        <v>39569</v>
      </c>
      <c r="J138" s="18">
        <v>1609.12</v>
      </c>
      <c r="K138" s="18">
        <f t="shared" si="16"/>
        <v>160.91200000000001</v>
      </c>
      <c r="L138" s="18">
        <f t="shared" si="17"/>
        <v>1448.2079999999999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21">
        <v>0</v>
      </c>
      <c r="W138" s="18">
        <v>197.12</v>
      </c>
      <c r="X138" s="18">
        <v>289.64</v>
      </c>
      <c r="Y138" s="18">
        <v>289.64</v>
      </c>
      <c r="Z138" s="18">
        <v>289.64</v>
      </c>
      <c r="AA138" s="18">
        <v>289.64</v>
      </c>
      <c r="AB138" s="18">
        <v>0</v>
      </c>
      <c r="AC138" s="18">
        <v>92.53</v>
      </c>
      <c r="AD138" s="18">
        <v>0</v>
      </c>
      <c r="AE138" s="18">
        <v>0</v>
      </c>
      <c r="AF138" s="18">
        <v>0</v>
      </c>
      <c r="AG138" s="18">
        <v>0</v>
      </c>
      <c r="AH138" s="18">
        <v>0</v>
      </c>
      <c r="AI138" s="18">
        <v>0</v>
      </c>
      <c r="AJ138" s="18">
        <v>0</v>
      </c>
      <c r="AK138" s="18">
        <f t="shared" si="15"/>
        <v>1448.2099999999998</v>
      </c>
      <c r="AL138" s="18">
        <f t="shared" si="14"/>
        <v>160.91000000000008</v>
      </c>
    </row>
    <row r="139" spans="1:38" s="6" customFormat="1" ht="50.1" customHeight="1">
      <c r="A139" s="53" t="s">
        <v>110</v>
      </c>
      <c r="B139" s="19" t="s">
        <v>99</v>
      </c>
      <c r="C139" s="19" t="s">
        <v>106</v>
      </c>
      <c r="D139" s="19" t="s">
        <v>94</v>
      </c>
      <c r="E139" s="19" t="s">
        <v>111</v>
      </c>
      <c r="F139" s="19" t="s">
        <v>108</v>
      </c>
      <c r="G139" s="19" t="s">
        <v>1050</v>
      </c>
      <c r="H139" s="19" t="s">
        <v>109</v>
      </c>
      <c r="I139" s="20">
        <v>39569</v>
      </c>
      <c r="J139" s="18">
        <v>1609.12</v>
      </c>
      <c r="K139" s="18">
        <f t="shared" si="16"/>
        <v>160.91200000000001</v>
      </c>
      <c r="L139" s="18">
        <f t="shared" si="17"/>
        <v>1448.2079999999999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21">
        <v>0</v>
      </c>
      <c r="W139" s="18">
        <v>197.12</v>
      </c>
      <c r="X139" s="18">
        <v>289.64</v>
      </c>
      <c r="Y139" s="18">
        <v>289.64</v>
      </c>
      <c r="Z139" s="18">
        <v>289.64</v>
      </c>
      <c r="AA139" s="18">
        <v>289.64</v>
      </c>
      <c r="AB139" s="18">
        <v>0</v>
      </c>
      <c r="AC139" s="18">
        <v>92.53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f t="shared" si="15"/>
        <v>1448.2099999999998</v>
      </c>
      <c r="AL139" s="18">
        <f t="shared" si="14"/>
        <v>160.91000000000008</v>
      </c>
    </row>
    <row r="140" spans="1:38" s="6" customFormat="1" ht="50.1" customHeight="1">
      <c r="A140" s="38" t="s">
        <v>112</v>
      </c>
      <c r="B140" s="16" t="s">
        <v>99</v>
      </c>
      <c r="C140" s="16" t="s">
        <v>106</v>
      </c>
      <c r="D140" s="16" t="s">
        <v>94</v>
      </c>
      <c r="E140" s="16" t="s">
        <v>113</v>
      </c>
      <c r="F140" s="19" t="s">
        <v>108</v>
      </c>
      <c r="G140" s="19" t="s">
        <v>1050</v>
      </c>
      <c r="H140" s="16" t="s">
        <v>109</v>
      </c>
      <c r="I140" s="20">
        <v>39569</v>
      </c>
      <c r="J140" s="18">
        <v>1609.12</v>
      </c>
      <c r="K140" s="18">
        <f t="shared" si="16"/>
        <v>160.91200000000001</v>
      </c>
      <c r="L140" s="18">
        <f t="shared" si="17"/>
        <v>1448.2079999999999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21">
        <v>0</v>
      </c>
      <c r="W140" s="18">
        <v>197.12</v>
      </c>
      <c r="X140" s="18">
        <v>289.64</v>
      </c>
      <c r="Y140" s="18">
        <v>289.64</v>
      </c>
      <c r="Z140" s="18">
        <v>289.64</v>
      </c>
      <c r="AA140" s="18">
        <v>289.64</v>
      </c>
      <c r="AB140" s="18">
        <v>0</v>
      </c>
      <c r="AC140" s="18">
        <v>92.53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f t="shared" si="15"/>
        <v>1448.2099999999998</v>
      </c>
      <c r="AL140" s="18">
        <f t="shared" si="14"/>
        <v>160.91000000000008</v>
      </c>
    </row>
    <row r="141" spans="1:38" s="6" customFormat="1" ht="50.1" customHeight="1">
      <c r="A141" s="53" t="s">
        <v>114</v>
      </c>
      <c r="B141" s="19" t="s">
        <v>99</v>
      </c>
      <c r="C141" s="19" t="s">
        <v>106</v>
      </c>
      <c r="D141" s="19" t="s">
        <v>94</v>
      </c>
      <c r="E141" s="19" t="s">
        <v>115</v>
      </c>
      <c r="F141" s="19" t="s">
        <v>108</v>
      </c>
      <c r="G141" s="19" t="s">
        <v>1050</v>
      </c>
      <c r="H141" s="19" t="s">
        <v>109</v>
      </c>
      <c r="I141" s="20">
        <v>39569</v>
      </c>
      <c r="J141" s="18">
        <v>1609.12</v>
      </c>
      <c r="K141" s="18">
        <f t="shared" si="16"/>
        <v>160.91200000000001</v>
      </c>
      <c r="L141" s="18">
        <f t="shared" si="17"/>
        <v>1448.2079999999999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21">
        <v>0</v>
      </c>
      <c r="W141" s="18">
        <v>197.12</v>
      </c>
      <c r="X141" s="18">
        <v>289.64</v>
      </c>
      <c r="Y141" s="18">
        <v>289.64</v>
      </c>
      <c r="Z141" s="18">
        <v>289.64</v>
      </c>
      <c r="AA141" s="18">
        <v>289.64</v>
      </c>
      <c r="AB141" s="18">
        <v>0</v>
      </c>
      <c r="AC141" s="18">
        <v>92.53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f t="shared" si="15"/>
        <v>1448.2099999999998</v>
      </c>
      <c r="AL141" s="18">
        <f t="shared" si="14"/>
        <v>160.91000000000008</v>
      </c>
    </row>
    <row r="142" spans="1:38" s="6" customFormat="1" ht="50.1" customHeight="1">
      <c r="A142" s="38" t="s">
        <v>116</v>
      </c>
      <c r="B142" s="16" t="s">
        <v>99</v>
      </c>
      <c r="C142" s="16" t="s">
        <v>106</v>
      </c>
      <c r="D142" s="16" t="s">
        <v>94</v>
      </c>
      <c r="E142" s="16" t="s">
        <v>117</v>
      </c>
      <c r="F142" s="19" t="s">
        <v>108</v>
      </c>
      <c r="G142" s="19" t="s">
        <v>1050</v>
      </c>
      <c r="H142" s="16" t="s">
        <v>109</v>
      </c>
      <c r="I142" s="20">
        <v>39569</v>
      </c>
      <c r="J142" s="18">
        <v>1609.12</v>
      </c>
      <c r="K142" s="18">
        <f t="shared" si="16"/>
        <v>160.91200000000001</v>
      </c>
      <c r="L142" s="18">
        <f t="shared" si="17"/>
        <v>1448.2079999999999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21">
        <v>0</v>
      </c>
      <c r="W142" s="18">
        <v>197.12</v>
      </c>
      <c r="X142" s="18">
        <v>289.64</v>
      </c>
      <c r="Y142" s="18">
        <v>289.64</v>
      </c>
      <c r="Z142" s="18">
        <v>289.64</v>
      </c>
      <c r="AA142" s="18">
        <v>289.64</v>
      </c>
      <c r="AB142" s="18">
        <v>0</v>
      </c>
      <c r="AC142" s="18">
        <v>92.53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f t="shared" si="15"/>
        <v>1448.2099999999998</v>
      </c>
      <c r="AL142" s="18">
        <f t="shared" si="14"/>
        <v>160.91000000000008</v>
      </c>
    </row>
    <row r="143" spans="1:38" s="6" customFormat="1" ht="50.1" customHeight="1">
      <c r="A143" s="38" t="s">
        <v>118</v>
      </c>
      <c r="B143" s="16" t="s">
        <v>99</v>
      </c>
      <c r="C143" s="16" t="s">
        <v>106</v>
      </c>
      <c r="D143" s="16" t="s">
        <v>94</v>
      </c>
      <c r="E143" s="16" t="s">
        <v>119</v>
      </c>
      <c r="F143" s="19" t="s">
        <v>108</v>
      </c>
      <c r="G143" s="19" t="s">
        <v>1050</v>
      </c>
      <c r="H143" s="16" t="s">
        <v>109</v>
      </c>
      <c r="I143" s="20">
        <v>39569</v>
      </c>
      <c r="J143" s="18">
        <v>1609.12</v>
      </c>
      <c r="K143" s="18">
        <f t="shared" si="16"/>
        <v>160.91200000000001</v>
      </c>
      <c r="L143" s="18">
        <f t="shared" si="17"/>
        <v>1448.2079999999999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21">
        <v>0</v>
      </c>
      <c r="W143" s="18">
        <v>197.12</v>
      </c>
      <c r="X143" s="18">
        <v>289.64</v>
      </c>
      <c r="Y143" s="18">
        <v>289.64</v>
      </c>
      <c r="Z143" s="18">
        <v>289.64</v>
      </c>
      <c r="AA143" s="18">
        <v>289.64</v>
      </c>
      <c r="AB143" s="18">
        <v>0</v>
      </c>
      <c r="AC143" s="18">
        <v>92.53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f t="shared" si="15"/>
        <v>1448.2099999999998</v>
      </c>
      <c r="AL143" s="18">
        <f t="shared" si="14"/>
        <v>160.91000000000008</v>
      </c>
    </row>
    <row r="144" spans="1:38" s="6" customFormat="1" ht="50.1" customHeight="1">
      <c r="A144" s="53" t="s">
        <v>120</v>
      </c>
      <c r="B144" s="19" t="s">
        <v>99</v>
      </c>
      <c r="C144" s="19" t="s">
        <v>106</v>
      </c>
      <c r="D144" s="19" t="s">
        <v>94</v>
      </c>
      <c r="E144" s="19" t="s">
        <v>121</v>
      </c>
      <c r="F144" s="19" t="s">
        <v>108</v>
      </c>
      <c r="G144" s="19" t="s">
        <v>1050</v>
      </c>
      <c r="H144" s="19" t="s">
        <v>109</v>
      </c>
      <c r="I144" s="20">
        <v>39569</v>
      </c>
      <c r="J144" s="18">
        <v>1609.12</v>
      </c>
      <c r="K144" s="18">
        <f t="shared" si="16"/>
        <v>160.91200000000001</v>
      </c>
      <c r="L144" s="18">
        <f t="shared" si="17"/>
        <v>1448.2079999999999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21">
        <v>0</v>
      </c>
      <c r="W144" s="18">
        <v>197.12</v>
      </c>
      <c r="X144" s="18">
        <v>289.64</v>
      </c>
      <c r="Y144" s="18">
        <v>289.64</v>
      </c>
      <c r="Z144" s="18">
        <v>289.64</v>
      </c>
      <c r="AA144" s="18">
        <v>289.64</v>
      </c>
      <c r="AB144" s="18">
        <v>0</v>
      </c>
      <c r="AC144" s="18">
        <v>92.53</v>
      </c>
      <c r="AD144" s="18">
        <v>0</v>
      </c>
      <c r="AE144" s="18">
        <v>0</v>
      </c>
      <c r="AF144" s="18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f t="shared" si="15"/>
        <v>1448.2099999999998</v>
      </c>
      <c r="AL144" s="18">
        <f t="shared" si="14"/>
        <v>160.91000000000008</v>
      </c>
    </row>
    <row r="145" spans="1:38" s="6" customFormat="1" ht="50.1" customHeight="1">
      <c r="A145" s="38" t="s">
        <v>125</v>
      </c>
      <c r="B145" s="16" t="s">
        <v>99</v>
      </c>
      <c r="C145" s="16" t="s">
        <v>122</v>
      </c>
      <c r="D145" s="16" t="s">
        <v>123</v>
      </c>
      <c r="E145" s="16" t="s">
        <v>126</v>
      </c>
      <c r="F145" s="19" t="s">
        <v>124</v>
      </c>
      <c r="G145" s="19" t="s">
        <v>1050</v>
      </c>
      <c r="H145" s="16" t="s">
        <v>9</v>
      </c>
      <c r="I145" s="20">
        <v>40452</v>
      </c>
      <c r="J145" s="18">
        <v>1173.6199999999999</v>
      </c>
      <c r="K145" s="18">
        <f t="shared" si="16"/>
        <v>117.36199999999999</v>
      </c>
      <c r="L145" s="18">
        <f t="shared" si="17"/>
        <v>1056.2579999999998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18">
        <v>0</v>
      </c>
      <c r="S145" s="21">
        <v>0</v>
      </c>
      <c r="T145" s="21">
        <v>0</v>
      </c>
      <c r="U145" s="21">
        <v>0</v>
      </c>
      <c r="V145" s="21">
        <v>0</v>
      </c>
      <c r="W145" s="18">
        <v>0</v>
      </c>
      <c r="X145" s="18">
        <v>0</v>
      </c>
      <c r="Y145" s="18">
        <v>52.81</v>
      </c>
      <c r="Z145" s="18">
        <v>211.25</v>
      </c>
      <c r="AA145" s="18">
        <v>211.25</v>
      </c>
      <c r="AB145" s="18">
        <v>0</v>
      </c>
      <c r="AC145" s="18">
        <v>211.25</v>
      </c>
      <c r="AD145" s="18">
        <v>211.25</v>
      </c>
      <c r="AE145" s="18">
        <v>158.44999999999999</v>
      </c>
      <c r="AF145" s="18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f t="shared" si="15"/>
        <v>1056.26</v>
      </c>
      <c r="AL145" s="18">
        <f t="shared" si="14"/>
        <v>117.3599999999999</v>
      </c>
    </row>
    <row r="146" spans="1:38" s="6" customFormat="1" ht="50.1" customHeight="1">
      <c r="A146" s="38" t="s">
        <v>127</v>
      </c>
      <c r="B146" s="16" t="s">
        <v>99</v>
      </c>
      <c r="C146" s="16" t="s">
        <v>122</v>
      </c>
      <c r="D146" s="16" t="s">
        <v>123</v>
      </c>
      <c r="E146" s="16" t="s">
        <v>128</v>
      </c>
      <c r="F146" s="19" t="s">
        <v>124</v>
      </c>
      <c r="G146" s="19" t="s">
        <v>1050</v>
      </c>
      <c r="H146" s="16" t="s">
        <v>9</v>
      </c>
      <c r="I146" s="20">
        <v>40452</v>
      </c>
      <c r="J146" s="18">
        <v>1173.6199999999999</v>
      </c>
      <c r="K146" s="18">
        <f t="shared" si="16"/>
        <v>117.36199999999999</v>
      </c>
      <c r="L146" s="18">
        <f t="shared" si="17"/>
        <v>1056.2579999999998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21">
        <v>0</v>
      </c>
      <c r="W146" s="21">
        <v>0</v>
      </c>
      <c r="X146" s="21">
        <v>0</v>
      </c>
      <c r="Y146" s="21">
        <v>52.81</v>
      </c>
      <c r="Z146" s="21">
        <v>211.25</v>
      </c>
      <c r="AA146" s="18">
        <v>211.25</v>
      </c>
      <c r="AB146" s="18">
        <v>0</v>
      </c>
      <c r="AC146" s="21">
        <v>211.25</v>
      </c>
      <c r="AD146" s="18">
        <v>211.25</v>
      </c>
      <c r="AE146" s="18">
        <v>158.44999999999999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f t="shared" si="15"/>
        <v>1056.26</v>
      </c>
      <c r="AL146" s="18">
        <f t="shared" si="14"/>
        <v>117.3599999999999</v>
      </c>
    </row>
    <row r="147" spans="1:38" s="6" customFormat="1" ht="50.1" customHeight="1">
      <c r="A147" s="38" t="s">
        <v>129</v>
      </c>
      <c r="B147" s="16" t="s">
        <v>99</v>
      </c>
      <c r="C147" s="16" t="s">
        <v>130</v>
      </c>
      <c r="D147" s="16" t="s">
        <v>94</v>
      </c>
      <c r="E147" s="16" t="s">
        <v>131</v>
      </c>
      <c r="F147" s="19" t="s">
        <v>132</v>
      </c>
      <c r="G147" s="19" t="s">
        <v>1050</v>
      </c>
      <c r="H147" s="16" t="s">
        <v>9</v>
      </c>
      <c r="I147" s="20">
        <v>40452</v>
      </c>
      <c r="J147" s="18">
        <v>1390</v>
      </c>
      <c r="K147" s="18">
        <f t="shared" si="16"/>
        <v>139</v>
      </c>
      <c r="L147" s="18">
        <f t="shared" si="17"/>
        <v>1251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21">
        <v>0</v>
      </c>
      <c r="W147" s="18">
        <v>0</v>
      </c>
      <c r="X147" s="18">
        <v>0</v>
      </c>
      <c r="Y147" s="18">
        <v>0</v>
      </c>
      <c r="Z147" s="18">
        <v>250.2</v>
      </c>
      <c r="AA147" s="18">
        <v>250.2</v>
      </c>
      <c r="AB147" s="18">
        <v>0</v>
      </c>
      <c r="AC147" s="18">
        <v>250.2</v>
      </c>
      <c r="AD147" s="18">
        <v>250.2</v>
      </c>
      <c r="AE147" s="18">
        <v>250.2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f t="shared" si="15"/>
        <v>1251</v>
      </c>
      <c r="AL147" s="18">
        <f t="shared" si="14"/>
        <v>139</v>
      </c>
    </row>
    <row r="148" spans="1:38" s="6" customFormat="1" ht="50.1" customHeight="1">
      <c r="A148" s="38" t="s">
        <v>133</v>
      </c>
      <c r="B148" s="16" t="s">
        <v>99</v>
      </c>
      <c r="C148" s="16" t="s">
        <v>134</v>
      </c>
      <c r="D148" s="16" t="s">
        <v>97</v>
      </c>
      <c r="E148" s="16" t="s">
        <v>135</v>
      </c>
      <c r="F148" s="19" t="s">
        <v>136</v>
      </c>
      <c r="G148" s="19" t="s">
        <v>1050</v>
      </c>
      <c r="H148" s="16" t="s">
        <v>100</v>
      </c>
      <c r="I148" s="20">
        <v>40695</v>
      </c>
      <c r="J148" s="18">
        <v>799</v>
      </c>
      <c r="K148" s="18">
        <f t="shared" si="16"/>
        <v>79.900000000000006</v>
      </c>
      <c r="L148" s="18">
        <f t="shared" si="17"/>
        <v>719.1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21">
        <v>0</v>
      </c>
      <c r="W148" s="18">
        <v>0</v>
      </c>
      <c r="X148" s="18">
        <v>0</v>
      </c>
      <c r="Y148" s="18">
        <v>0</v>
      </c>
      <c r="Z148" s="18">
        <v>71.91</v>
      </c>
      <c r="AA148" s="18">
        <v>143.82</v>
      </c>
      <c r="AB148" s="18">
        <v>0</v>
      </c>
      <c r="AC148" s="18">
        <v>143.82</v>
      </c>
      <c r="AD148" s="18">
        <v>143.82</v>
      </c>
      <c r="AE148" s="18">
        <v>143.82</v>
      </c>
      <c r="AF148" s="18">
        <v>0</v>
      </c>
      <c r="AG148" s="18">
        <v>71.91</v>
      </c>
      <c r="AH148" s="18">
        <v>0</v>
      </c>
      <c r="AI148" s="18">
        <v>0</v>
      </c>
      <c r="AJ148" s="18">
        <v>0</v>
      </c>
      <c r="AK148" s="18">
        <f t="shared" si="15"/>
        <v>719.09999999999991</v>
      </c>
      <c r="AL148" s="18">
        <f t="shared" si="14"/>
        <v>79.900000000000091</v>
      </c>
    </row>
    <row r="149" spans="1:38" s="6" customFormat="1" ht="50.1" customHeight="1">
      <c r="A149" s="53" t="s">
        <v>137</v>
      </c>
      <c r="B149" s="19" t="s">
        <v>99</v>
      </c>
      <c r="C149" s="19" t="s">
        <v>134</v>
      </c>
      <c r="D149" s="19" t="s">
        <v>97</v>
      </c>
      <c r="E149" s="19" t="s">
        <v>138</v>
      </c>
      <c r="F149" s="19" t="s">
        <v>136</v>
      </c>
      <c r="G149" s="19" t="s">
        <v>1050</v>
      </c>
      <c r="H149" s="19" t="s">
        <v>100</v>
      </c>
      <c r="I149" s="20">
        <v>40695</v>
      </c>
      <c r="J149" s="18">
        <v>799</v>
      </c>
      <c r="K149" s="18">
        <f t="shared" si="16"/>
        <v>79.900000000000006</v>
      </c>
      <c r="L149" s="18">
        <f t="shared" si="17"/>
        <v>719.1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1">
        <v>0</v>
      </c>
      <c r="W149" s="18">
        <v>0</v>
      </c>
      <c r="X149" s="18">
        <v>0</v>
      </c>
      <c r="Y149" s="18">
        <v>0</v>
      </c>
      <c r="Z149" s="18">
        <v>71.91</v>
      </c>
      <c r="AA149" s="18">
        <v>143.82</v>
      </c>
      <c r="AB149" s="18">
        <v>0</v>
      </c>
      <c r="AC149" s="18">
        <v>143.82</v>
      </c>
      <c r="AD149" s="18">
        <v>143.82</v>
      </c>
      <c r="AE149" s="18">
        <v>143.82</v>
      </c>
      <c r="AF149" s="18">
        <v>0</v>
      </c>
      <c r="AG149" s="18">
        <v>71.91</v>
      </c>
      <c r="AH149" s="18">
        <v>0</v>
      </c>
      <c r="AI149" s="18">
        <v>0</v>
      </c>
      <c r="AJ149" s="18">
        <v>0</v>
      </c>
      <c r="AK149" s="18">
        <f t="shared" si="15"/>
        <v>719.09999999999991</v>
      </c>
      <c r="AL149" s="18">
        <f t="shared" si="14"/>
        <v>79.900000000000091</v>
      </c>
    </row>
    <row r="150" spans="1:38" s="6" customFormat="1" ht="50.1" customHeight="1">
      <c r="A150" s="38" t="s">
        <v>639</v>
      </c>
      <c r="B150" s="16" t="s">
        <v>99</v>
      </c>
      <c r="C150" s="16" t="s">
        <v>657</v>
      </c>
      <c r="D150" s="16" t="s">
        <v>97</v>
      </c>
      <c r="E150" s="16" t="s">
        <v>648</v>
      </c>
      <c r="F150" s="19" t="s">
        <v>658</v>
      </c>
      <c r="G150" s="19" t="s">
        <v>1050</v>
      </c>
      <c r="H150" s="16" t="s">
        <v>659</v>
      </c>
      <c r="I150" s="20">
        <v>41222</v>
      </c>
      <c r="J150" s="18">
        <v>2801.06</v>
      </c>
      <c r="K150" s="18">
        <f t="shared" si="16"/>
        <v>280.10599999999999</v>
      </c>
      <c r="L150" s="18">
        <f t="shared" si="17"/>
        <v>2520.9539999999997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21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77.03</v>
      </c>
      <c r="AB150" s="18">
        <v>0</v>
      </c>
      <c r="AC150" s="18">
        <v>504.19</v>
      </c>
      <c r="AD150" s="18">
        <v>504.19</v>
      </c>
      <c r="AE150" s="18">
        <v>504.19</v>
      </c>
      <c r="AF150" s="18">
        <v>0</v>
      </c>
      <c r="AG150" s="18">
        <v>504.19</v>
      </c>
      <c r="AH150" s="18">
        <v>0</v>
      </c>
      <c r="AI150" s="18">
        <v>427.16</v>
      </c>
      <c r="AJ150" s="18">
        <v>0</v>
      </c>
      <c r="AK150" s="18">
        <f t="shared" si="15"/>
        <v>2520.9499999999998</v>
      </c>
      <c r="AL150" s="18">
        <f t="shared" si="14"/>
        <v>280.11000000000013</v>
      </c>
    </row>
    <row r="151" spans="1:38" s="6" customFormat="1" ht="50.1" customHeight="1">
      <c r="A151" s="53" t="s">
        <v>640</v>
      </c>
      <c r="B151" s="19" t="s">
        <v>99</v>
      </c>
      <c r="C151" s="19" t="s">
        <v>657</v>
      </c>
      <c r="D151" s="19" t="s">
        <v>97</v>
      </c>
      <c r="E151" s="19" t="s">
        <v>649</v>
      </c>
      <c r="F151" s="19" t="s">
        <v>658</v>
      </c>
      <c r="G151" s="19" t="s">
        <v>1050</v>
      </c>
      <c r="H151" s="19" t="s">
        <v>659</v>
      </c>
      <c r="I151" s="20">
        <v>41222</v>
      </c>
      <c r="J151" s="18">
        <v>2801.06</v>
      </c>
      <c r="K151" s="18">
        <f t="shared" si="16"/>
        <v>280.10599999999999</v>
      </c>
      <c r="L151" s="18">
        <f t="shared" si="17"/>
        <v>2520.9539999999997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21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77.03</v>
      </c>
      <c r="AB151" s="18">
        <v>0</v>
      </c>
      <c r="AC151" s="18">
        <v>504.19</v>
      </c>
      <c r="AD151" s="18">
        <v>504.19</v>
      </c>
      <c r="AE151" s="18">
        <v>504.19</v>
      </c>
      <c r="AF151" s="18">
        <v>0</v>
      </c>
      <c r="AG151" s="18">
        <v>504.19</v>
      </c>
      <c r="AH151" s="18">
        <v>0</v>
      </c>
      <c r="AI151" s="18">
        <v>427.16</v>
      </c>
      <c r="AJ151" s="18">
        <v>0</v>
      </c>
      <c r="AK151" s="18">
        <f t="shared" si="15"/>
        <v>2520.9499999999998</v>
      </c>
      <c r="AL151" s="18">
        <f t="shared" si="14"/>
        <v>280.11000000000013</v>
      </c>
    </row>
    <row r="152" spans="1:38" s="6" customFormat="1" ht="50.1" customHeight="1">
      <c r="A152" s="38" t="s">
        <v>641</v>
      </c>
      <c r="B152" s="16" t="s">
        <v>99</v>
      </c>
      <c r="C152" s="16" t="s">
        <v>657</v>
      </c>
      <c r="D152" s="16" t="s">
        <v>97</v>
      </c>
      <c r="E152" s="16" t="s">
        <v>650</v>
      </c>
      <c r="F152" s="19" t="s">
        <v>658</v>
      </c>
      <c r="G152" s="19" t="s">
        <v>1050</v>
      </c>
      <c r="H152" s="16" t="s">
        <v>659</v>
      </c>
      <c r="I152" s="20">
        <v>41222</v>
      </c>
      <c r="J152" s="18">
        <v>2801.06</v>
      </c>
      <c r="K152" s="18">
        <f t="shared" si="16"/>
        <v>280.10599999999999</v>
      </c>
      <c r="L152" s="18">
        <f t="shared" si="17"/>
        <v>2520.9539999999997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21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77.03</v>
      </c>
      <c r="AB152" s="18">
        <v>0</v>
      </c>
      <c r="AC152" s="18">
        <v>504.19</v>
      </c>
      <c r="AD152" s="18">
        <v>504.19</v>
      </c>
      <c r="AE152" s="18">
        <v>504.19</v>
      </c>
      <c r="AF152" s="18">
        <v>0</v>
      </c>
      <c r="AG152" s="18">
        <v>504.19</v>
      </c>
      <c r="AH152" s="18">
        <v>0</v>
      </c>
      <c r="AI152" s="18">
        <v>427.16</v>
      </c>
      <c r="AJ152" s="18">
        <v>0</v>
      </c>
      <c r="AK152" s="18">
        <f t="shared" si="15"/>
        <v>2520.9499999999998</v>
      </c>
      <c r="AL152" s="18">
        <f t="shared" si="14"/>
        <v>280.11000000000013</v>
      </c>
    </row>
    <row r="153" spans="1:38" s="6" customFormat="1" ht="50.1" customHeight="1">
      <c r="A153" s="38" t="s">
        <v>642</v>
      </c>
      <c r="B153" s="16" t="s">
        <v>99</v>
      </c>
      <c r="C153" s="16" t="s">
        <v>657</v>
      </c>
      <c r="D153" s="16" t="s">
        <v>97</v>
      </c>
      <c r="E153" s="16" t="s">
        <v>651</v>
      </c>
      <c r="F153" s="19" t="s">
        <v>658</v>
      </c>
      <c r="G153" s="19" t="s">
        <v>1050</v>
      </c>
      <c r="H153" s="16" t="s">
        <v>659</v>
      </c>
      <c r="I153" s="20">
        <v>41222</v>
      </c>
      <c r="J153" s="18">
        <v>2801.06</v>
      </c>
      <c r="K153" s="18">
        <f t="shared" si="16"/>
        <v>280.10599999999999</v>
      </c>
      <c r="L153" s="18">
        <f t="shared" si="17"/>
        <v>2520.9539999999997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21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77.03</v>
      </c>
      <c r="AB153" s="18">
        <v>0</v>
      </c>
      <c r="AC153" s="18">
        <v>504.19</v>
      </c>
      <c r="AD153" s="18">
        <v>504.19</v>
      </c>
      <c r="AE153" s="18">
        <v>504.19</v>
      </c>
      <c r="AF153" s="18">
        <v>0</v>
      </c>
      <c r="AG153" s="18">
        <v>504.19</v>
      </c>
      <c r="AH153" s="18">
        <v>0</v>
      </c>
      <c r="AI153" s="18">
        <v>427.16</v>
      </c>
      <c r="AJ153" s="18">
        <v>0</v>
      </c>
      <c r="AK153" s="18">
        <f t="shared" si="15"/>
        <v>2520.9499999999998</v>
      </c>
      <c r="AL153" s="18">
        <f t="shared" si="14"/>
        <v>280.11000000000013</v>
      </c>
    </row>
    <row r="154" spans="1:38" s="6" customFormat="1" ht="50.1" customHeight="1">
      <c r="A154" s="38" t="s">
        <v>643</v>
      </c>
      <c r="B154" s="16" t="s">
        <v>99</v>
      </c>
      <c r="C154" s="16" t="s">
        <v>657</v>
      </c>
      <c r="D154" s="16" t="s">
        <v>97</v>
      </c>
      <c r="E154" s="16" t="s">
        <v>652</v>
      </c>
      <c r="F154" s="19" t="s">
        <v>658</v>
      </c>
      <c r="G154" s="19" t="s">
        <v>1050</v>
      </c>
      <c r="H154" s="16" t="s">
        <v>659</v>
      </c>
      <c r="I154" s="20">
        <v>41222</v>
      </c>
      <c r="J154" s="18">
        <v>2801.06</v>
      </c>
      <c r="K154" s="18">
        <f t="shared" si="16"/>
        <v>280.10599999999999</v>
      </c>
      <c r="L154" s="18">
        <f t="shared" si="17"/>
        <v>2520.9539999999997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21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77.03</v>
      </c>
      <c r="AB154" s="18">
        <v>0</v>
      </c>
      <c r="AC154" s="18">
        <v>504.19</v>
      </c>
      <c r="AD154" s="18">
        <v>504.19</v>
      </c>
      <c r="AE154" s="18">
        <v>504.19</v>
      </c>
      <c r="AF154" s="18">
        <v>0</v>
      </c>
      <c r="AG154" s="18">
        <v>504.19</v>
      </c>
      <c r="AH154" s="18">
        <v>0</v>
      </c>
      <c r="AI154" s="18">
        <v>427.16</v>
      </c>
      <c r="AJ154" s="18">
        <v>0</v>
      </c>
      <c r="AK154" s="18">
        <f t="shared" si="15"/>
        <v>2520.9499999999998</v>
      </c>
      <c r="AL154" s="18">
        <f t="shared" si="14"/>
        <v>280.11000000000013</v>
      </c>
    </row>
    <row r="155" spans="1:38" s="6" customFormat="1" ht="50.1" customHeight="1">
      <c r="A155" s="53" t="s">
        <v>644</v>
      </c>
      <c r="B155" s="19" t="s">
        <v>99</v>
      </c>
      <c r="C155" s="16" t="s">
        <v>657</v>
      </c>
      <c r="D155" s="19" t="s">
        <v>97</v>
      </c>
      <c r="E155" s="19" t="s">
        <v>653</v>
      </c>
      <c r="F155" s="19" t="s">
        <v>658</v>
      </c>
      <c r="G155" s="19" t="s">
        <v>1050</v>
      </c>
      <c r="H155" s="19" t="s">
        <v>659</v>
      </c>
      <c r="I155" s="20">
        <v>41222</v>
      </c>
      <c r="J155" s="18">
        <v>2801.06</v>
      </c>
      <c r="K155" s="18">
        <f t="shared" si="16"/>
        <v>280.10599999999999</v>
      </c>
      <c r="L155" s="18">
        <f t="shared" si="17"/>
        <v>2520.9539999999997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21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77.03</v>
      </c>
      <c r="AB155" s="18">
        <v>0</v>
      </c>
      <c r="AC155" s="18">
        <v>504.19</v>
      </c>
      <c r="AD155" s="18">
        <v>504.19</v>
      </c>
      <c r="AE155" s="18">
        <v>504.19</v>
      </c>
      <c r="AF155" s="18">
        <v>0</v>
      </c>
      <c r="AG155" s="18">
        <v>504.19</v>
      </c>
      <c r="AH155" s="18">
        <v>0</v>
      </c>
      <c r="AI155" s="18">
        <v>427.16</v>
      </c>
      <c r="AJ155" s="18">
        <v>0</v>
      </c>
      <c r="AK155" s="18">
        <f t="shared" si="15"/>
        <v>2520.9499999999998</v>
      </c>
      <c r="AL155" s="18">
        <f t="shared" si="14"/>
        <v>280.11000000000013</v>
      </c>
    </row>
    <row r="156" spans="1:38" s="6" customFormat="1" ht="50.1" customHeight="1">
      <c r="A156" s="38" t="s">
        <v>645</v>
      </c>
      <c r="B156" s="16" t="s">
        <v>99</v>
      </c>
      <c r="C156" s="16" t="s">
        <v>657</v>
      </c>
      <c r="D156" s="16" t="s">
        <v>97</v>
      </c>
      <c r="E156" s="16" t="s">
        <v>654</v>
      </c>
      <c r="F156" s="19" t="s">
        <v>658</v>
      </c>
      <c r="G156" s="19" t="s">
        <v>1050</v>
      </c>
      <c r="H156" s="16" t="s">
        <v>659</v>
      </c>
      <c r="I156" s="20">
        <v>41222</v>
      </c>
      <c r="J156" s="18">
        <v>2801.06</v>
      </c>
      <c r="K156" s="18">
        <f t="shared" si="16"/>
        <v>280.10599999999999</v>
      </c>
      <c r="L156" s="18">
        <f t="shared" si="17"/>
        <v>2520.9539999999997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21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77.03</v>
      </c>
      <c r="AB156" s="18">
        <v>0</v>
      </c>
      <c r="AC156" s="18">
        <v>504.19</v>
      </c>
      <c r="AD156" s="18">
        <v>504.19</v>
      </c>
      <c r="AE156" s="18">
        <v>504.19</v>
      </c>
      <c r="AF156" s="18">
        <v>0</v>
      </c>
      <c r="AG156" s="18">
        <v>504.19</v>
      </c>
      <c r="AH156" s="18">
        <v>0</v>
      </c>
      <c r="AI156" s="18">
        <v>427.16</v>
      </c>
      <c r="AJ156" s="18">
        <v>0</v>
      </c>
      <c r="AK156" s="18">
        <f t="shared" si="15"/>
        <v>2520.9499999999998</v>
      </c>
      <c r="AL156" s="18">
        <f t="shared" si="14"/>
        <v>280.11000000000013</v>
      </c>
    </row>
    <row r="157" spans="1:38" s="6" customFormat="1" ht="50.1" customHeight="1">
      <c r="A157" s="38" t="s">
        <v>646</v>
      </c>
      <c r="B157" s="16" t="s">
        <v>99</v>
      </c>
      <c r="C157" s="16" t="s">
        <v>657</v>
      </c>
      <c r="D157" s="16" t="s">
        <v>97</v>
      </c>
      <c r="E157" s="16" t="s">
        <v>655</v>
      </c>
      <c r="F157" s="19" t="s">
        <v>658</v>
      </c>
      <c r="G157" s="19" t="s">
        <v>1050</v>
      </c>
      <c r="H157" s="16" t="s">
        <v>659</v>
      </c>
      <c r="I157" s="20">
        <v>41222</v>
      </c>
      <c r="J157" s="18">
        <v>2801.06</v>
      </c>
      <c r="K157" s="18">
        <f t="shared" si="16"/>
        <v>280.10599999999999</v>
      </c>
      <c r="L157" s="18">
        <f t="shared" si="17"/>
        <v>2520.9539999999997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21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77.03</v>
      </c>
      <c r="AB157" s="18">
        <v>0</v>
      </c>
      <c r="AC157" s="18">
        <v>504.19</v>
      </c>
      <c r="AD157" s="18">
        <v>504.19</v>
      </c>
      <c r="AE157" s="18">
        <v>504.19</v>
      </c>
      <c r="AF157" s="18">
        <v>0</v>
      </c>
      <c r="AG157" s="18">
        <v>504.19</v>
      </c>
      <c r="AH157" s="18">
        <v>0</v>
      </c>
      <c r="AI157" s="18">
        <v>427.16</v>
      </c>
      <c r="AJ157" s="18">
        <v>0</v>
      </c>
      <c r="AK157" s="18">
        <f t="shared" si="15"/>
        <v>2520.9499999999998</v>
      </c>
      <c r="AL157" s="18">
        <f t="shared" si="14"/>
        <v>280.11000000000013</v>
      </c>
    </row>
    <row r="158" spans="1:38" s="6" customFormat="1" ht="50.1" customHeight="1">
      <c r="A158" s="38" t="s">
        <v>647</v>
      </c>
      <c r="B158" s="16" t="s">
        <v>99</v>
      </c>
      <c r="C158" s="16" t="s">
        <v>657</v>
      </c>
      <c r="D158" s="16" t="s">
        <v>97</v>
      </c>
      <c r="E158" s="16" t="s">
        <v>656</v>
      </c>
      <c r="F158" s="19" t="s">
        <v>658</v>
      </c>
      <c r="G158" s="19" t="s">
        <v>1050</v>
      </c>
      <c r="H158" s="16" t="s">
        <v>659</v>
      </c>
      <c r="I158" s="20">
        <v>41222</v>
      </c>
      <c r="J158" s="18">
        <v>2801.06</v>
      </c>
      <c r="K158" s="18">
        <f t="shared" si="16"/>
        <v>280.10599999999999</v>
      </c>
      <c r="L158" s="18">
        <f t="shared" si="17"/>
        <v>2520.9539999999997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21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77.03</v>
      </c>
      <c r="AB158" s="18">
        <v>0</v>
      </c>
      <c r="AC158" s="18">
        <v>504.19</v>
      </c>
      <c r="AD158" s="18">
        <v>504.19</v>
      </c>
      <c r="AE158" s="18">
        <v>504.19</v>
      </c>
      <c r="AF158" s="18">
        <v>0</v>
      </c>
      <c r="AG158" s="18">
        <v>504.19</v>
      </c>
      <c r="AH158" s="18">
        <v>0</v>
      </c>
      <c r="AI158" s="18">
        <v>427.16</v>
      </c>
      <c r="AJ158" s="18">
        <v>0</v>
      </c>
      <c r="AK158" s="18">
        <f t="shared" si="15"/>
        <v>2520.9499999999998</v>
      </c>
      <c r="AL158" s="18">
        <f t="shared" ref="AL158:AL225" si="18">J158-AK158</f>
        <v>280.11000000000013</v>
      </c>
    </row>
    <row r="159" spans="1:38" s="6" customFormat="1" ht="50.1" customHeight="1">
      <c r="A159" s="53" t="s">
        <v>1024</v>
      </c>
      <c r="B159" s="19" t="s">
        <v>99</v>
      </c>
      <c r="C159" s="19" t="s">
        <v>134</v>
      </c>
      <c r="D159" s="19" t="s">
        <v>1028</v>
      </c>
      <c r="E159" s="19" t="s">
        <v>1029</v>
      </c>
      <c r="F159" s="19" t="s">
        <v>1033</v>
      </c>
      <c r="G159" s="19" t="s">
        <v>1050</v>
      </c>
      <c r="H159" s="19" t="s">
        <v>30</v>
      </c>
      <c r="I159" s="20">
        <v>41579</v>
      </c>
      <c r="J159" s="18">
        <v>2399.9499999999998</v>
      </c>
      <c r="K159" s="18">
        <f t="shared" si="16"/>
        <v>239.995</v>
      </c>
      <c r="L159" s="18">
        <f t="shared" si="17"/>
        <v>2159.9549999999999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21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72</v>
      </c>
      <c r="AD159" s="18">
        <v>431.99</v>
      </c>
      <c r="AE159" s="18">
        <v>431.99</v>
      </c>
      <c r="AF159" s="18">
        <v>0</v>
      </c>
      <c r="AG159" s="18">
        <v>431.99</v>
      </c>
      <c r="AH159" s="18">
        <v>0</v>
      </c>
      <c r="AI159" s="18">
        <v>431.99</v>
      </c>
      <c r="AJ159" s="18">
        <v>359.99</v>
      </c>
      <c r="AK159" s="18">
        <f t="shared" ref="AK159:AK226" si="19">SUM(M159:AJ159)</f>
        <v>2159.9499999999998</v>
      </c>
      <c r="AL159" s="18">
        <f t="shared" si="18"/>
        <v>240</v>
      </c>
    </row>
    <row r="160" spans="1:38" s="6" customFormat="1" ht="50.1" customHeight="1">
      <c r="A160" s="53" t="s">
        <v>1025</v>
      </c>
      <c r="B160" s="19" t="s">
        <v>99</v>
      </c>
      <c r="C160" s="19" t="s">
        <v>134</v>
      </c>
      <c r="D160" s="19" t="s">
        <v>1028</v>
      </c>
      <c r="E160" s="19" t="s">
        <v>1030</v>
      </c>
      <c r="F160" s="19" t="s">
        <v>1033</v>
      </c>
      <c r="G160" s="19" t="s">
        <v>1050</v>
      </c>
      <c r="H160" s="19" t="s">
        <v>30</v>
      </c>
      <c r="I160" s="20">
        <v>41867</v>
      </c>
      <c r="J160" s="18">
        <v>2312</v>
      </c>
      <c r="K160" s="18">
        <f t="shared" si="16"/>
        <v>231.20000000000002</v>
      </c>
      <c r="L160" s="18">
        <f t="shared" si="17"/>
        <v>2080.8000000000002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21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35.840000000000003</v>
      </c>
      <c r="AE160" s="18">
        <v>416.16</v>
      </c>
      <c r="AF160" s="18">
        <v>0</v>
      </c>
      <c r="AG160" s="18">
        <v>416.16</v>
      </c>
      <c r="AH160" s="18">
        <v>0</v>
      </c>
      <c r="AI160" s="18">
        <v>416.16</v>
      </c>
      <c r="AJ160" s="18">
        <v>416.16</v>
      </c>
      <c r="AK160" s="18">
        <f t="shared" si="19"/>
        <v>1700.4800000000002</v>
      </c>
      <c r="AL160" s="18">
        <f t="shared" si="18"/>
        <v>611.51999999999975</v>
      </c>
    </row>
    <row r="161" spans="1:38" s="6" customFormat="1" ht="50.1" customHeight="1">
      <c r="A161" s="53" t="s">
        <v>1026</v>
      </c>
      <c r="B161" s="19" t="s">
        <v>99</v>
      </c>
      <c r="C161" s="19" t="s">
        <v>134</v>
      </c>
      <c r="D161" s="19" t="s">
        <v>1028</v>
      </c>
      <c r="E161" s="19" t="s">
        <v>1031</v>
      </c>
      <c r="F161" s="19" t="s">
        <v>1033</v>
      </c>
      <c r="G161" s="19" t="s">
        <v>1050</v>
      </c>
      <c r="H161" s="19" t="s">
        <v>30</v>
      </c>
      <c r="I161" s="20">
        <v>41579</v>
      </c>
      <c r="J161" s="18">
        <v>2399.9499999999998</v>
      </c>
      <c r="K161" s="18">
        <f t="shared" si="16"/>
        <v>239.995</v>
      </c>
      <c r="L161" s="18">
        <f t="shared" si="17"/>
        <v>2159.9549999999999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21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72</v>
      </c>
      <c r="AD161" s="18">
        <v>431.99</v>
      </c>
      <c r="AE161" s="18">
        <v>431.99</v>
      </c>
      <c r="AF161" s="18">
        <v>0</v>
      </c>
      <c r="AG161" s="18">
        <v>431.99</v>
      </c>
      <c r="AH161" s="18">
        <v>0</v>
      </c>
      <c r="AI161" s="18">
        <v>431.99</v>
      </c>
      <c r="AJ161" s="18">
        <v>359.99</v>
      </c>
      <c r="AK161" s="18">
        <f t="shared" si="19"/>
        <v>2159.9499999999998</v>
      </c>
      <c r="AL161" s="18">
        <f t="shared" si="18"/>
        <v>240</v>
      </c>
    </row>
    <row r="162" spans="1:38" s="6" customFormat="1" ht="50.1" customHeight="1">
      <c r="A162" s="53" t="s">
        <v>1027</v>
      </c>
      <c r="B162" s="19" t="s">
        <v>99</v>
      </c>
      <c r="C162" s="19" t="s">
        <v>134</v>
      </c>
      <c r="D162" s="19" t="s">
        <v>1028</v>
      </c>
      <c r="E162" s="19" t="s">
        <v>1032</v>
      </c>
      <c r="F162" s="19" t="s">
        <v>1033</v>
      </c>
      <c r="G162" s="19" t="s">
        <v>1050</v>
      </c>
      <c r="H162" s="19" t="s">
        <v>30</v>
      </c>
      <c r="I162" s="20">
        <v>41579</v>
      </c>
      <c r="J162" s="18">
        <v>2399.9499999999998</v>
      </c>
      <c r="K162" s="18">
        <f t="shared" si="16"/>
        <v>239.995</v>
      </c>
      <c r="L162" s="18">
        <f t="shared" si="17"/>
        <v>2159.9549999999999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21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72</v>
      </c>
      <c r="AD162" s="18">
        <v>431.99</v>
      </c>
      <c r="AE162" s="18">
        <v>431.99</v>
      </c>
      <c r="AF162" s="18">
        <v>0</v>
      </c>
      <c r="AG162" s="18">
        <v>431.99</v>
      </c>
      <c r="AH162" s="18">
        <v>0</v>
      </c>
      <c r="AI162" s="18">
        <v>431.99</v>
      </c>
      <c r="AJ162" s="18">
        <v>359.99</v>
      </c>
      <c r="AK162" s="18">
        <f t="shared" si="19"/>
        <v>2159.9499999999998</v>
      </c>
      <c r="AL162" s="18">
        <f t="shared" si="18"/>
        <v>240</v>
      </c>
    </row>
    <row r="163" spans="1:38" s="6" customFormat="1" ht="50.1" customHeight="1">
      <c r="A163" s="38" t="s">
        <v>1417</v>
      </c>
      <c r="B163" s="16" t="s">
        <v>623</v>
      </c>
      <c r="C163" s="16" t="s">
        <v>134</v>
      </c>
      <c r="D163" s="16" t="s">
        <v>94</v>
      </c>
      <c r="E163" s="16" t="s">
        <v>1418</v>
      </c>
      <c r="F163" s="16" t="s">
        <v>1419</v>
      </c>
      <c r="G163" s="16" t="s">
        <v>1050</v>
      </c>
      <c r="H163" s="68" t="s">
        <v>30</v>
      </c>
      <c r="I163" s="24">
        <v>42741</v>
      </c>
      <c r="J163" s="18">
        <v>2978.68</v>
      </c>
      <c r="K163" s="18">
        <f t="shared" si="16"/>
        <v>297.86799999999999</v>
      </c>
      <c r="L163" s="18">
        <f t="shared" si="17"/>
        <v>2680.8119999999999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536.16</v>
      </c>
      <c r="AJ163" s="18">
        <v>536.16</v>
      </c>
      <c r="AK163" s="18">
        <f t="shared" si="19"/>
        <v>1072.32</v>
      </c>
      <c r="AL163" s="18">
        <f t="shared" si="18"/>
        <v>1906.36</v>
      </c>
    </row>
    <row r="164" spans="1:38" s="6" customFormat="1" ht="50.1" customHeight="1">
      <c r="A164" s="38" t="s">
        <v>1437</v>
      </c>
      <c r="B164" s="16" t="s">
        <v>623</v>
      </c>
      <c r="C164" s="16" t="s">
        <v>130</v>
      </c>
      <c r="D164" s="16" t="s">
        <v>94</v>
      </c>
      <c r="E164" s="16" t="s">
        <v>1439</v>
      </c>
      <c r="F164" s="16" t="s">
        <v>1440</v>
      </c>
      <c r="G164" s="16" t="s">
        <v>1050</v>
      </c>
      <c r="H164" s="68" t="s">
        <v>9</v>
      </c>
      <c r="I164" s="24">
        <v>42887</v>
      </c>
      <c r="J164" s="18">
        <v>750</v>
      </c>
      <c r="K164" s="18">
        <f t="shared" si="16"/>
        <v>75</v>
      </c>
      <c r="L164" s="18">
        <f t="shared" si="17"/>
        <v>675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78.77</v>
      </c>
      <c r="AJ164" s="18">
        <v>135</v>
      </c>
      <c r="AK164" s="18">
        <f t="shared" si="19"/>
        <v>213.76999999999998</v>
      </c>
      <c r="AL164" s="18">
        <f t="shared" si="18"/>
        <v>536.23</v>
      </c>
    </row>
    <row r="165" spans="1:38" s="6" customFormat="1" ht="50.1" customHeight="1">
      <c r="A165" s="38" t="s">
        <v>1438</v>
      </c>
      <c r="B165" s="16" t="s">
        <v>623</v>
      </c>
      <c r="C165" s="16" t="s">
        <v>130</v>
      </c>
      <c r="D165" s="16" t="s">
        <v>94</v>
      </c>
      <c r="E165" s="16" t="s">
        <v>1441</v>
      </c>
      <c r="F165" s="16" t="s">
        <v>1440</v>
      </c>
      <c r="G165" s="16" t="s">
        <v>1050</v>
      </c>
      <c r="H165" s="68" t="s">
        <v>9</v>
      </c>
      <c r="I165" s="24">
        <v>42887</v>
      </c>
      <c r="J165" s="18">
        <v>750</v>
      </c>
      <c r="K165" s="18">
        <f t="shared" si="16"/>
        <v>75</v>
      </c>
      <c r="L165" s="18">
        <f t="shared" si="17"/>
        <v>675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78.77</v>
      </c>
      <c r="AJ165" s="18">
        <v>135</v>
      </c>
      <c r="AK165" s="18">
        <f t="shared" si="19"/>
        <v>213.76999999999998</v>
      </c>
      <c r="AL165" s="18">
        <f t="shared" si="18"/>
        <v>536.23</v>
      </c>
    </row>
    <row r="166" spans="1:38" s="6" customFormat="1" ht="50.1" customHeight="1">
      <c r="A166" s="38" t="s">
        <v>1577</v>
      </c>
      <c r="B166" s="16" t="s">
        <v>1578</v>
      </c>
      <c r="C166" s="16" t="s">
        <v>130</v>
      </c>
      <c r="D166" s="16" t="s">
        <v>94</v>
      </c>
      <c r="E166" s="16" t="s">
        <v>1579</v>
      </c>
      <c r="F166" s="16" t="s">
        <v>1580</v>
      </c>
      <c r="G166" s="16" t="s">
        <v>1050</v>
      </c>
      <c r="H166" s="68" t="s">
        <v>30</v>
      </c>
      <c r="I166" s="24">
        <v>43348</v>
      </c>
      <c r="J166" s="18">
        <v>735</v>
      </c>
      <c r="K166" s="18">
        <f t="shared" si="16"/>
        <v>73.5</v>
      </c>
      <c r="L166" s="18">
        <f t="shared" si="17"/>
        <v>661.5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44.1</v>
      </c>
      <c r="AK166" s="18">
        <f t="shared" si="19"/>
        <v>44.1</v>
      </c>
      <c r="AL166" s="18">
        <f t="shared" si="18"/>
        <v>690.9</v>
      </c>
    </row>
    <row r="167" spans="1:38" s="6" customFormat="1" ht="50.1" customHeight="1">
      <c r="A167" s="38" t="s">
        <v>1587</v>
      </c>
      <c r="B167" s="16" t="s">
        <v>1578</v>
      </c>
      <c r="C167" s="16" t="s">
        <v>1588</v>
      </c>
      <c r="D167" s="16" t="s">
        <v>1451</v>
      </c>
      <c r="E167" s="16" t="s">
        <v>1589</v>
      </c>
      <c r="F167" s="16" t="s">
        <v>1590</v>
      </c>
      <c r="G167" s="16" t="s">
        <v>1050</v>
      </c>
      <c r="H167" s="68" t="s">
        <v>30</v>
      </c>
      <c r="I167" s="24">
        <v>43452</v>
      </c>
      <c r="J167" s="18">
        <v>908.52</v>
      </c>
      <c r="K167" s="18">
        <f t="shared" si="16"/>
        <v>90.852000000000004</v>
      </c>
      <c r="L167" s="18">
        <f t="shared" si="17"/>
        <v>817.66800000000001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f t="shared" si="19"/>
        <v>0</v>
      </c>
      <c r="AL167" s="18">
        <f t="shared" si="18"/>
        <v>908.52</v>
      </c>
    </row>
    <row r="168" spans="1:38" s="6" customFormat="1" ht="50.1" customHeight="1">
      <c r="A168" s="38" t="s">
        <v>1610</v>
      </c>
      <c r="B168" s="16" t="s">
        <v>1578</v>
      </c>
      <c r="C168" s="16" t="s">
        <v>130</v>
      </c>
      <c r="D168" s="16" t="s">
        <v>97</v>
      </c>
      <c r="E168" s="16" t="s">
        <v>1611</v>
      </c>
      <c r="F168" s="16" t="s">
        <v>1612</v>
      </c>
      <c r="G168" s="16" t="s">
        <v>1050</v>
      </c>
      <c r="H168" s="68" t="s">
        <v>9</v>
      </c>
      <c r="I168" s="24">
        <v>43677</v>
      </c>
      <c r="J168" s="18">
        <v>840</v>
      </c>
      <c r="K168" s="18">
        <f t="shared" si="16"/>
        <v>84</v>
      </c>
      <c r="L168" s="18">
        <f t="shared" si="17"/>
        <v>756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f t="shared" si="19"/>
        <v>0</v>
      </c>
      <c r="AL168" s="18">
        <f t="shared" si="18"/>
        <v>840</v>
      </c>
    </row>
    <row r="169" spans="1:38" s="6" customFormat="1" ht="50.1" customHeight="1">
      <c r="A169" s="38" t="s">
        <v>1614</v>
      </c>
      <c r="B169" s="16" t="s">
        <v>1578</v>
      </c>
      <c r="C169" s="16" t="s">
        <v>130</v>
      </c>
      <c r="D169" s="16" t="s">
        <v>97</v>
      </c>
      <c r="E169" s="16" t="s">
        <v>1613</v>
      </c>
      <c r="F169" s="16" t="s">
        <v>1612</v>
      </c>
      <c r="G169" s="16" t="s">
        <v>1050</v>
      </c>
      <c r="H169" s="68" t="s">
        <v>9</v>
      </c>
      <c r="I169" s="24">
        <v>43677</v>
      </c>
      <c r="J169" s="18">
        <v>840</v>
      </c>
      <c r="K169" s="18">
        <f t="shared" si="16"/>
        <v>84</v>
      </c>
      <c r="L169" s="18">
        <f t="shared" si="17"/>
        <v>756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18">
        <f t="shared" si="19"/>
        <v>0</v>
      </c>
      <c r="AL169" s="18">
        <f t="shared" si="18"/>
        <v>840</v>
      </c>
    </row>
    <row r="170" spans="1:38" s="6" customFormat="1" ht="50.1" customHeight="1">
      <c r="A170" s="53" t="s">
        <v>95</v>
      </c>
      <c r="B170" s="19" t="s">
        <v>90</v>
      </c>
      <c r="C170" s="19" t="s">
        <v>12</v>
      </c>
      <c r="D170" s="19" t="s">
        <v>88</v>
      </c>
      <c r="E170" s="19" t="s">
        <v>96</v>
      </c>
      <c r="F170" s="19" t="s">
        <v>91</v>
      </c>
      <c r="G170" s="19" t="s">
        <v>1050</v>
      </c>
      <c r="H170" s="19" t="s">
        <v>16</v>
      </c>
      <c r="I170" s="20">
        <v>37438</v>
      </c>
      <c r="J170" s="18">
        <v>1585.98</v>
      </c>
      <c r="K170" s="18">
        <f t="shared" si="16"/>
        <v>158.59800000000001</v>
      </c>
      <c r="L170" s="18">
        <f t="shared" si="17"/>
        <v>1427.3820000000001</v>
      </c>
      <c r="M170" s="18">
        <v>0</v>
      </c>
      <c r="N170" s="18">
        <v>0</v>
      </c>
      <c r="O170" s="18">
        <v>0</v>
      </c>
      <c r="P170" s="18">
        <v>0</v>
      </c>
      <c r="Q170" s="18">
        <v>142.74</v>
      </c>
      <c r="R170" s="18">
        <v>737.49</v>
      </c>
      <c r="S170" s="18">
        <v>285.48</v>
      </c>
      <c r="T170" s="18">
        <v>261.67</v>
      </c>
      <c r="U170" s="18">
        <v>0</v>
      </c>
      <c r="V170" s="21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f t="shared" si="19"/>
        <v>1427.38</v>
      </c>
      <c r="AL170" s="18">
        <f t="shared" si="18"/>
        <v>158.59999999999991</v>
      </c>
    </row>
    <row r="171" spans="1:38" s="6" customFormat="1" ht="50.1" customHeight="1">
      <c r="A171" s="53" t="s">
        <v>92</v>
      </c>
      <c r="B171" s="19" t="s">
        <v>90</v>
      </c>
      <c r="C171" s="19" t="s">
        <v>12</v>
      </c>
      <c r="D171" s="19" t="s">
        <v>88</v>
      </c>
      <c r="E171" s="19" t="s">
        <v>93</v>
      </c>
      <c r="F171" s="19" t="s">
        <v>91</v>
      </c>
      <c r="G171" s="19" t="s">
        <v>1050</v>
      </c>
      <c r="H171" s="19" t="s">
        <v>16</v>
      </c>
      <c r="I171" s="20">
        <v>37438</v>
      </c>
      <c r="J171" s="18">
        <v>1585.98</v>
      </c>
      <c r="K171" s="18">
        <f t="shared" si="16"/>
        <v>158.59800000000001</v>
      </c>
      <c r="L171" s="18">
        <f t="shared" si="17"/>
        <v>1427.3820000000001</v>
      </c>
      <c r="M171" s="18">
        <v>0</v>
      </c>
      <c r="N171" s="18">
        <v>0</v>
      </c>
      <c r="O171" s="18">
        <v>0</v>
      </c>
      <c r="P171" s="18">
        <v>0</v>
      </c>
      <c r="Q171" s="18">
        <v>142.74</v>
      </c>
      <c r="R171" s="18">
        <v>737.49</v>
      </c>
      <c r="S171" s="18">
        <v>285.48</v>
      </c>
      <c r="T171" s="18">
        <v>261.67</v>
      </c>
      <c r="U171" s="18">
        <v>0</v>
      </c>
      <c r="V171" s="21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f t="shared" si="19"/>
        <v>1427.38</v>
      </c>
      <c r="AL171" s="18">
        <f t="shared" si="18"/>
        <v>158.59999999999991</v>
      </c>
    </row>
    <row r="172" spans="1:38" s="6" customFormat="1" ht="50.1" customHeight="1">
      <c r="A172" s="38" t="s">
        <v>145</v>
      </c>
      <c r="B172" s="16" t="s">
        <v>90</v>
      </c>
      <c r="C172" s="16" t="s">
        <v>12</v>
      </c>
      <c r="D172" s="16" t="s">
        <v>143</v>
      </c>
      <c r="E172" s="16" t="s">
        <v>146</v>
      </c>
      <c r="F172" s="16" t="s">
        <v>144</v>
      </c>
      <c r="G172" s="19" t="s">
        <v>1050</v>
      </c>
      <c r="H172" s="16" t="s">
        <v>9</v>
      </c>
      <c r="I172" s="20">
        <v>37530</v>
      </c>
      <c r="J172" s="18">
        <v>1275</v>
      </c>
      <c r="K172" s="18">
        <f t="shared" ref="K172:K207" si="20">+J172*0.1</f>
        <v>127.5</v>
      </c>
      <c r="L172" s="18">
        <f t="shared" ref="L172:L207" si="21">+J172-K172</f>
        <v>1147.5</v>
      </c>
      <c r="M172" s="18">
        <v>0</v>
      </c>
      <c r="N172" s="18">
        <v>0</v>
      </c>
      <c r="O172" s="18">
        <v>0</v>
      </c>
      <c r="P172" s="18">
        <v>0</v>
      </c>
      <c r="Q172" s="18">
        <v>57.38</v>
      </c>
      <c r="R172" s="18">
        <v>229.5</v>
      </c>
      <c r="S172" s="18">
        <v>229.5</v>
      </c>
      <c r="T172" s="18">
        <v>229.5</v>
      </c>
      <c r="U172" s="18">
        <v>229.5</v>
      </c>
      <c r="V172" s="21">
        <v>172.12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f t="shared" si="19"/>
        <v>1147.5</v>
      </c>
      <c r="AL172" s="18">
        <f t="shared" si="18"/>
        <v>127.5</v>
      </c>
    </row>
    <row r="173" spans="1:38" s="6" customFormat="1" ht="50.1" customHeight="1">
      <c r="A173" s="38" t="s">
        <v>139</v>
      </c>
      <c r="B173" s="16" t="s">
        <v>140</v>
      </c>
      <c r="C173" s="16" t="s">
        <v>12</v>
      </c>
      <c r="D173" s="16" t="s">
        <v>88</v>
      </c>
      <c r="E173" s="16" t="s">
        <v>141</v>
      </c>
      <c r="F173" s="16" t="s">
        <v>142</v>
      </c>
      <c r="G173" s="19" t="s">
        <v>1050</v>
      </c>
      <c r="H173" s="16" t="s">
        <v>100</v>
      </c>
      <c r="I173" s="20">
        <v>37561</v>
      </c>
      <c r="J173" s="18">
        <v>11326.84</v>
      </c>
      <c r="K173" s="18">
        <f t="shared" si="20"/>
        <v>1132.684</v>
      </c>
      <c r="L173" s="18">
        <f t="shared" si="21"/>
        <v>10194.156000000001</v>
      </c>
      <c r="M173" s="18">
        <v>0</v>
      </c>
      <c r="N173" s="18">
        <v>0</v>
      </c>
      <c r="O173" s="18">
        <v>0</v>
      </c>
      <c r="P173" s="18">
        <v>0</v>
      </c>
      <c r="Q173" s="18">
        <v>339.8</v>
      </c>
      <c r="R173" s="18">
        <v>2038.83</v>
      </c>
      <c r="S173" s="18">
        <v>2038.83</v>
      </c>
      <c r="T173" s="18">
        <v>2038.83</v>
      </c>
      <c r="U173" s="18">
        <v>2038.83</v>
      </c>
      <c r="V173" s="21">
        <v>1699.04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f t="shared" si="19"/>
        <v>10194.16</v>
      </c>
      <c r="AL173" s="18">
        <f t="shared" si="18"/>
        <v>1132.6800000000003</v>
      </c>
    </row>
    <row r="174" spans="1:38" s="6" customFormat="1" ht="50.1" customHeight="1">
      <c r="A174" s="53" t="s">
        <v>377</v>
      </c>
      <c r="B174" s="19" t="s">
        <v>374</v>
      </c>
      <c r="C174" s="19" t="s">
        <v>375</v>
      </c>
      <c r="D174" s="19" t="s">
        <v>97</v>
      </c>
      <c r="E174" s="19" t="s">
        <v>378</v>
      </c>
      <c r="F174" s="19" t="s">
        <v>376</v>
      </c>
      <c r="G174" s="19" t="s">
        <v>1050</v>
      </c>
      <c r="H174" s="19" t="s">
        <v>9</v>
      </c>
      <c r="I174" s="20">
        <v>38322</v>
      </c>
      <c r="J174" s="18">
        <v>1140</v>
      </c>
      <c r="K174" s="18">
        <f t="shared" si="20"/>
        <v>114</v>
      </c>
      <c r="L174" s="18">
        <f t="shared" si="21"/>
        <v>1026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212.04</v>
      </c>
      <c r="U174" s="18">
        <v>205.2</v>
      </c>
      <c r="V174" s="21">
        <v>205.2</v>
      </c>
      <c r="W174" s="18">
        <v>205.2</v>
      </c>
      <c r="X174" s="18">
        <v>198.36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f t="shared" si="19"/>
        <v>1026</v>
      </c>
      <c r="AL174" s="18">
        <f t="shared" si="18"/>
        <v>114</v>
      </c>
    </row>
    <row r="175" spans="1:38" s="6" customFormat="1" ht="50.1" customHeight="1">
      <c r="A175" s="53" t="s">
        <v>379</v>
      </c>
      <c r="B175" s="19" t="s">
        <v>374</v>
      </c>
      <c r="C175" s="19" t="s">
        <v>375</v>
      </c>
      <c r="D175" s="19" t="s">
        <v>97</v>
      </c>
      <c r="E175" s="19" t="s">
        <v>380</v>
      </c>
      <c r="F175" s="19" t="s">
        <v>376</v>
      </c>
      <c r="G175" s="19" t="s">
        <v>1050</v>
      </c>
      <c r="H175" s="19" t="s">
        <v>9</v>
      </c>
      <c r="I175" s="20">
        <v>38322</v>
      </c>
      <c r="J175" s="18">
        <v>1140</v>
      </c>
      <c r="K175" s="18">
        <f t="shared" si="20"/>
        <v>114</v>
      </c>
      <c r="L175" s="18">
        <f t="shared" si="21"/>
        <v>1026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212.04</v>
      </c>
      <c r="U175" s="18">
        <v>205.2</v>
      </c>
      <c r="V175" s="21">
        <v>205.2</v>
      </c>
      <c r="W175" s="18">
        <v>205.2</v>
      </c>
      <c r="X175" s="18">
        <v>198.36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f t="shared" si="19"/>
        <v>1026</v>
      </c>
      <c r="AL175" s="18">
        <f t="shared" si="18"/>
        <v>114</v>
      </c>
    </row>
    <row r="176" spans="1:38" s="6" customFormat="1" ht="50.1" customHeight="1">
      <c r="A176" s="38" t="s">
        <v>162</v>
      </c>
      <c r="B176" s="16" t="s">
        <v>90</v>
      </c>
      <c r="C176" s="16" t="s">
        <v>106</v>
      </c>
      <c r="D176" s="16" t="s">
        <v>94</v>
      </c>
      <c r="E176" s="16" t="s">
        <v>163</v>
      </c>
      <c r="F176" s="16" t="s">
        <v>164</v>
      </c>
      <c r="G176" s="19" t="s">
        <v>1050</v>
      </c>
      <c r="H176" s="16" t="s">
        <v>100</v>
      </c>
      <c r="I176" s="20">
        <v>39569</v>
      </c>
      <c r="J176" s="18">
        <v>1372.95</v>
      </c>
      <c r="K176" s="18">
        <f t="shared" si="20"/>
        <v>137.29500000000002</v>
      </c>
      <c r="L176" s="18">
        <f t="shared" si="21"/>
        <v>1235.655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21">
        <v>0</v>
      </c>
      <c r="W176" s="18">
        <v>168.19</v>
      </c>
      <c r="X176" s="18">
        <v>247.13</v>
      </c>
      <c r="Y176" s="18">
        <v>247.13</v>
      </c>
      <c r="Z176" s="18">
        <v>247.13</v>
      </c>
      <c r="AA176" s="18">
        <v>247.13</v>
      </c>
      <c r="AB176" s="18">
        <v>0</v>
      </c>
      <c r="AC176" s="18">
        <v>78.94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f t="shared" si="19"/>
        <v>1235.6500000000001</v>
      </c>
      <c r="AL176" s="18">
        <f t="shared" si="18"/>
        <v>137.29999999999995</v>
      </c>
    </row>
    <row r="177" spans="1:38" s="6" customFormat="1" ht="50.1" customHeight="1">
      <c r="A177" s="38" t="s">
        <v>165</v>
      </c>
      <c r="B177" s="16" t="s">
        <v>90</v>
      </c>
      <c r="C177" s="16" t="s">
        <v>106</v>
      </c>
      <c r="D177" s="16" t="s">
        <v>94</v>
      </c>
      <c r="E177" s="16" t="s">
        <v>166</v>
      </c>
      <c r="F177" s="16" t="s">
        <v>164</v>
      </c>
      <c r="G177" s="19" t="s">
        <v>1050</v>
      </c>
      <c r="H177" s="16" t="s">
        <v>100</v>
      </c>
      <c r="I177" s="20">
        <v>39569</v>
      </c>
      <c r="J177" s="18">
        <v>1372.95</v>
      </c>
      <c r="K177" s="18">
        <f t="shared" si="20"/>
        <v>137.29500000000002</v>
      </c>
      <c r="L177" s="18">
        <f t="shared" si="21"/>
        <v>1235.655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21">
        <v>0</v>
      </c>
      <c r="W177" s="18">
        <v>168.19</v>
      </c>
      <c r="X177" s="18">
        <v>247.13</v>
      </c>
      <c r="Y177" s="18">
        <v>247.13</v>
      </c>
      <c r="Z177" s="18">
        <v>247.13</v>
      </c>
      <c r="AA177" s="18">
        <v>247.13</v>
      </c>
      <c r="AB177" s="18">
        <v>0</v>
      </c>
      <c r="AC177" s="18">
        <v>78.94</v>
      </c>
      <c r="AD177" s="18">
        <v>0</v>
      </c>
      <c r="AE177" s="18">
        <v>0</v>
      </c>
      <c r="AF177" s="18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f t="shared" si="19"/>
        <v>1235.6500000000001</v>
      </c>
      <c r="AL177" s="18">
        <f t="shared" si="18"/>
        <v>137.29999999999995</v>
      </c>
    </row>
    <row r="178" spans="1:38" s="6" customFormat="1" ht="50.1" customHeight="1">
      <c r="A178" s="38" t="s">
        <v>167</v>
      </c>
      <c r="B178" s="16" t="s">
        <v>90</v>
      </c>
      <c r="C178" s="16" t="s">
        <v>106</v>
      </c>
      <c r="D178" s="16" t="s">
        <v>94</v>
      </c>
      <c r="E178" s="16" t="s">
        <v>168</v>
      </c>
      <c r="F178" s="16" t="s">
        <v>164</v>
      </c>
      <c r="G178" s="19" t="s">
        <v>1050</v>
      </c>
      <c r="H178" s="16" t="s">
        <v>100</v>
      </c>
      <c r="I178" s="20">
        <v>39569</v>
      </c>
      <c r="J178" s="18">
        <v>1372.95</v>
      </c>
      <c r="K178" s="18">
        <f>+J178*0.1</f>
        <v>137.29500000000002</v>
      </c>
      <c r="L178" s="18">
        <f t="shared" si="21"/>
        <v>1235.655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21">
        <v>0</v>
      </c>
      <c r="W178" s="18">
        <v>168.19</v>
      </c>
      <c r="X178" s="18">
        <v>247.13</v>
      </c>
      <c r="Y178" s="18">
        <v>247.13</v>
      </c>
      <c r="Z178" s="18">
        <v>247.13</v>
      </c>
      <c r="AA178" s="18">
        <v>247.13</v>
      </c>
      <c r="AB178" s="18">
        <v>0</v>
      </c>
      <c r="AC178" s="18">
        <v>78.94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f t="shared" si="19"/>
        <v>1235.6500000000001</v>
      </c>
      <c r="AL178" s="18">
        <f t="shared" si="18"/>
        <v>137.29999999999995</v>
      </c>
    </row>
    <row r="179" spans="1:38" s="6" customFormat="1" ht="50.1" customHeight="1">
      <c r="A179" s="38" t="s">
        <v>169</v>
      </c>
      <c r="B179" s="16" t="s">
        <v>90</v>
      </c>
      <c r="C179" s="16" t="s">
        <v>106</v>
      </c>
      <c r="D179" s="16" t="s">
        <v>94</v>
      </c>
      <c r="E179" s="16" t="s">
        <v>170</v>
      </c>
      <c r="F179" s="16" t="s">
        <v>164</v>
      </c>
      <c r="G179" s="19" t="s">
        <v>1050</v>
      </c>
      <c r="H179" s="16" t="s">
        <v>100</v>
      </c>
      <c r="I179" s="20">
        <v>39569</v>
      </c>
      <c r="J179" s="18">
        <v>1372.95</v>
      </c>
      <c r="K179" s="18">
        <f t="shared" si="20"/>
        <v>137.29500000000002</v>
      </c>
      <c r="L179" s="18">
        <f t="shared" si="21"/>
        <v>1235.655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21">
        <v>0</v>
      </c>
      <c r="W179" s="18">
        <v>168.19</v>
      </c>
      <c r="X179" s="18">
        <v>247.13</v>
      </c>
      <c r="Y179" s="18">
        <v>247.13</v>
      </c>
      <c r="Z179" s="18">
        <v>247.13</v>
      </c>
      <c r="AA179" s="18">
        <v>247.13</v>
      </c>
      <c r="AB179" s="18">
        <v>0</v>
      </c>
      <c r="AC179" s="18">
        <v>78.94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f t="shared" si="19"/>
        <v>1235.6500000000001</v>
      </c>
      <c r="AL179" s="18">
        <f t="shared" si="18"/>
        <v>137.29999999999995</v>
      </c>
    </row>
    <row r="180" spans="1:38" s="6" customFormat="1" ht="50.1" customHeight="1">
      <c r="A180" s="38" t="s">
        <v>171</v>
      </c>
      <c r="B180" s="16" t="s">
        <v>90</v>
      </c>
      <c r="C180" s="16" t="s">
        <v>106</v>
      </c>
      <c r="D180" s="16" t="s">
        <v>94</v>
      </c>
      <c r="E180" s="16" t="s">
        <v>172</v>
      </c>
      <c r="F180" s="16" t="s">
        <v>164</v>
      </c>
      <c r="G180" s="19" t="s">
        <v>1050</v>
      </c>
      <c r="H180" s="16" t="s">
        <v>100</v>
      </c>
      <c r="I180" s="20">
        <v>39569</v>
      </c>
      <c r="J180" s="18">
        <v>1372.95</v>
      </c>
      <c r="K180" s="18">
        <f t="shared" si="20"/>
        <v>137.29500000000002</v>
      </c>
      <c r="L180" s="18">
        <f t="shared" si="21"/>
        <v>1235.655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21">
        <v>0</v>
      </c>
      <c r="W180" s="18">
        <v>168.19</v>
      </c>
      <c r="X180" s="18">
        <v>247.13</v>
      </c>
      <c r="Y180" s="18">
        <v>247.13</v>
      </c>
      <c r="Z180" s="18">
        <v>247.13</v>
      </c>
      <c r="AA180" s="18">
        <v>247.13</v>
      </c>
      <c r="AB180" s="18">
        <v>0</v>
      </c>
      <c r="AC180" s="18">
        <v>78.94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f t="shared" si="19"/>
        <v>1235.6500000000001</v>
      </c>
      <c r="AL180" s="18">
        <f t="shared" si="18"/>
        <v>137.29999999999995</v>
      </c>
    </row>
    <row r="181" spans="1:38" s="6" customFormat="1" ht="50.1" customHeight="1">
      <c r="A181" s="38" t="s">
        <v>173</v>
      </c>
      <c r="B181" s="16" t="s">
        <v>90</v>
      </c>
      <c r="C181" s="16" t="s">
        <v>106</v>
      </c>
      <c r="D181" s="16" t="s">
        <v>94</v>
      </c>
      <c r="E181" s="16" t="s">
        <v>174</v>
      </c>
      <c r="F181" s="16" t="s">
        <v>164</v>
      </c>
      <c r="G181" s="19" t="s">
        <v>1050</v>
      </c>
      <c r="H181" s="16" t="s">
        <v>100</v>
      </c>
      <c r="I181" s="20">
        <v>39569</v>
      </c>
      <c r="J181" s="18">
        <v>1372.95</v>
      </c>
      <c r="K181" s="18">
        <f t="shared" si="20"/>
        <v>137.29500000000002</v>
      </c>
      <c r="L181" s="18">
        <f t="shared" si="21"/>
        <v>1235.655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21">
        <v>0</v>
      </c>
      <c r="W181" s="18">
        <v>168.19</v>
      </c>
      <c r="X181" s="18">
        <v>247.13</v>
      </c>
      <c r="Y181" s="18">
        <v>247.13</v>
      </c>
      <c r="Z181" s="18">
        <v>247.13</v>
      </c>
      <c r="AA181" s="18">
        <v>247.13</v>
      </c>
      <c r="AB181" s="18">
        <v>0</v>
      </c>
      <c r="AC181" s="18">
        <v>78.94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f t="shared" si="19"/>
        <v>1235.6500000000001</v>
      </c>
      <c r="AL181" s="18">
        <f t="shared" si="18"/>
        <v>137.29999999999995</v>
      </c>
    </row>
    <row r="182" spans="1:38" s="6" customFormat="1" ht="50.1" customHeight="1">
      <c r="A182" s="38" t="s">
        <v>175</v>
      </c>
      <c r="B182" s="16" t="s">
        <v>90</v>
      </c>
      <c r="C182" s="16" t="s">
        <v>106</v>
      </c>
      <c r="D182" s="16" t="s">
        <v>94</v>
      </c>
      <c r="E182" s="16" t="s">
        <v>176</v>
      </c>
      <c r="F182" s="16" t="s">
        <v>164</v>
      </c>
      <c r="G182" s="19" t="s">
        <v>1050</v>
      </c>
      <c r="H182" s="16" t="s">
        <v>100</v>
      </c>
      <c r="I182" s="20">
        <v>39569</v>
      </c>
      <c r="J182" s="18">
        <v>1372.95</v>
      </c>
      <c r="K182" s="18">
        <f t="shared" si="20"/>
        <v>137.29500000000002</v>
      </c>
      <c r="L182" s="18">
        <f t="shared" si="21"/>
        <v>1235.655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21">
        <v>0</v>
      </c>
      <c r="W182" s="18">
        <v>168.19</v>
      </c>
      <c r="X182" s="18">
        <v>247.13</v>
      </c>
      <c r="Y182" s="18">
        <v>247.13</v>
      </c>
      <c r="Z182" s="18">
        <v>247.13</v>
      </c>
      <c r="AA182" s="18">
        <v>247.13</v>
      </c>
      <c r="AB182" s="18">
        <v>0</v>
      </c>
      <c r="AC182" s="18">
        <v>78.94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f t="shared" si="19"/>
        <v>1235.6500000000001</v>
      </c>
      <c r="AL182" s="18">
        <f t="shared" si="18"/>
        <v>137.29999999999995</v>
      </c>
    </row>
    <row r="183" spans="1:38" s="6" customFormat="1" ht="50.1" customHeight="1">
      <c r="A183" s="38" t="s">
        <v>177</v>
      </c>
      <c r="B183" s="16" t="s">
        <v>90</v>
      </c>
      <c r="C183" s="16" t="s">
        <v>106</v>
      </c>
      <c r="D183" s="16" t="s">
        <v>94</v>
      </c>
      <c r="E183" s="16" t="s">
        <v>178</v>
      </c>
      <c r="F183" s="16" t="s">
        <v>164</v>
      </c>
      <c r="G183" s="19" t="s">
        <v>1050</v>
      </c>
      <c r="H183" s="16" t="s">
        <v>100</v>
      </c>
      <c r="I183" s="20">
        <v>39569</v>
      </c>
      <c r="J183" s="18">
        <v>1372.95</v>
      </c>
      <c r="K183" s="18">
        <f t="shared" si="20"/>
        <v>137.29500000000002</v>
      </c>
      <c r="L183" s="18">
        <f t="shared" si="21"/>
        <v>1235.655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21">
        <v>0</v>
      </c>
      <c r="W183" s="18">
        <v>168.19</v>
      </c>
      <c r="X183" s="18">
        <v>247.13</v>
      </c>
      <c r="Y183" s="18">
        <v>247.13</v>
      </c>
      <c r="Z183" s="18">
        <v>247.13</v>
      </c>
      <c r="AA183" s="18">
        <v>247.13</v>
      </c>
      <c r="AB183" s="18">
        <v>0</v>
      </c>
      <c r="AC183" s="18">
        <v>78.94</v>
      </c>
      <c r="AD183" s="18"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f t="shared" si="19"/>
        <v>1235.6500000000001</v>
      </c>
      <c r="AL183" s="18">
        <f t="shared" si="18"/>
        <v>137.29999999999995</v>
      </c>
    </row>
    <row r="184" spans="1:38" s="6" customFormat="1" ht="50.1" customHeight="1">
      <c r="A184" s="38" t="s">
        <v>179</v>
      </c>
      <c r="B184" s="16" t="s">
        <v>90</v>
      </c>
      <c r="C184" s="16" t="s">
        <v>106</v>
      </c>
      <c r="D184" s="16" t="s">
        <v>94</v>
      </c>
      <c r="E184" s="16" t="s">
        <v>180</v>
      </c>
      <c r="F184" s="16" t="s">
        <v>164</v>
      </c>
      <c r="G184" s="19" t="s">
        <v>1050</v>
      </c>
      <c r="H184" s="16" t="s">
        <v>100</v>
      </c>
      <c r="I184" s="20">
        <v>39569</v>
      </c>
      <c r="J184" s="18">
        <v>1494.99</v>
      </c>
      <c r="K184" s="18">
        <f t="shared" si="20"/>
        <v>149.499</v>
      </c>
      <c r="L184" s="18">
        <f t="shared" si="21"/>
        <v>1345.491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21">
        <v>0</v>
      </c>
      <c r="W184" s="18">
        <v>183.14</v>
      </c>
      <c r="X184" s="18">
        <v>269.10000000000002</v>
      </c>
      <c r="Y184" s="18">
        <v>269.10000000000002</v>
      </c>
      <c r="Z184" s="18">
        <v>269.10000000000002</v>
      </c>
      <c r="AA184" s="18">
        <v>269.10000000000002</v>
      </c>
      <c r="AB184" s="18">
        <v>0</v>
      </c>
      <c r="AC184" s="18">
        <v>85.95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f t="shared" si="19"/>
        <v>1345.49</v>
      </c>
      <c r="AL184" s="18">
        <f t="shared" si="18"/>
        <v>149.5</v>
      </c>
    </row>
    <row r="185" spans="1:38" s="6" customFormat="1" ht="50.1" customHeight="1">
      <c r="A185" s="38" t="s">
        <v>181</v>
      </c>
      <c r="B185" s="16" t="s">
        <v>90</v>
      </c>
      <c r="C185" s="16" t="s">
        <v>106</v>
      </c>
      <c r="D185" s="16" t="s">
        <v>94</v>
      </c>
      <c r="E185" s="16" t="s">
        <v>182</v>
      </c>
      <c r="F185" s="16" t="s">
        <v>164</v>
      </c>
      <c r="G185" s="19" t="s">
        <v>1050</v>
      </c>
      <c r="H185" s="16" t="s">
        <v>100</v>
      </c>
      <c r="I185" s="20">
        <v>39569</v>
      </c>
      <c r="J185" s="18">
        <v>1372.95</v>
      </c>
      <c r="K185" s="18">
        <f t="shared" si="20"/>
        <v>137.29500000000002</v>
      </c>
      <c r="L185" s="18">
        <f t="shared" si="21"/>
        <v>1235.655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21">
        <v>0</v>
      </c>
      <c r="W185" s="18">
        <v>168.19</v>
      </c>
      <c r="X185" s="18">
        <v>247.13</v>
      </c>
      <c r="Y185" s="18">
        <v>247.13</v>
      </c>
      <c r="Z185" s="18">
        <v>247.13</v>
      </c>
      <c r="AA185" s="18">
        <v>247.13</v>
      </c>
      <c r="AB185" s="18">
        <v>0</v>
      </c>
      <c r="AC185" s="18">
        <v>78.94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f t="shared" si="19"/>
        <v>1235.6500000000001</v>
      </c>
      <c r="AL185" s="18">
        <f t="shared" si="18"/>
        <v>137.29999999999995</v>
      </c>
    </row>
    <row r="186" spans="1:38" s="6" customFormat="1" ht="50.1" customHeight="1">
      <c r="A186" s="38" t="s">
        <v>183</v>
      </c>
      <c r="B186" s="16" t="s">
        <v>90</v>
      </c>
      <c r="C186" s="16" t="s">
        <v>106</v>
      </c>
      <c r="D186" s="16" t="s">
        <v>94</v>
      </c>
      <c r="E186" s="16" t="s">
        <v>184</v>
      </c>
      <c r="F186" s="16" t="s">
        <v>164</v>
      </c>
      <c r="G186" s="19" t="s">
        <v>1050</v>
      </c>
      <c r="H186" s="16" t="s">
        <v>100</v>
      </c>
      <c r="I186" s="20">
        <v>39569</v>
      </c>
      <c r="J186" s="18">
        <v>1372.95</v>
      </c>
      <c r="K186" s="18">
        <f t="shared" si="20"/>
        <v>137.29500000000002</v>
      </c>
      <c r="L186" s="18">
        <f t="shared" si="21"/>
        <v>1235.655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21">
        <v>0</v>
      </c>
      <c r="W186" s="18">
        <v>168.19</v>
      </c>
      <c r="X186" s="18">
        <v>247.13</v>
      </c>
      <c r="Y186" s="18">
        <v>247.13</v>
      </c>
      <c r="Z186" s="18">
        <v>247.13</v>
      </c>
      <c r="AA186" s="18">
        <v>247.13</v>
      </c>
      <c r="AB186" s="18">
        <v>0</v>
      </c>
      <c r="AC186" s="18">
        <v>78.94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f t="shared" si="19"/>
        <v>1235.6500000000001</v>
      </c>
      <c r="AL186" s="18">
        <f t="shared" si="18"/>
        <v>137.29999999999995</v>
      </c>
    </row>
    <row r="187" spans="1:38" s="6" customFormat="1" ht="50.1" customHeight="1">
      <c r="A187" s="38" t="s">
        <v>185</v>
      </c>
      <c r="B187" s="16" t="s">
        <v>90</v>
      </c>
      <c r="C187" s="16" t="s">
        <v>106</v>
      </c>
      <c r="D187" s="16" t="s">
        <v>94</v>
      </c>
      <c r="E187" s="16" t="s">
        <v>186</v>
      </c>
      <c r="F187" s="16" t="s">
        <v>164</v>
      </c>
      <c r="G187" s="19" t="s">
        <v>1050</v>
      </c>
      <c r="H187" s="16" t="s">
        <v>100</v>
      </c>
      <c r="I187" s="20">
        <v>39569</v>
      </c>
      <c r="J187" s="18">
        <v>1372.95</v>
      </c>
      <c r="K187" s="18">
        <f t="shared" si="20"/>
        <v>137.29500000000002</v>
      </c>
      <c r="L187" s="18">
        <f t="shared" si="21"/>
        <v>1235.655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21">
        <v>0</v>
      </c>
      <c r="W187" s="18">
        <v>168.19</v>
      </c>
      <c r="X187" s="18">
        <v>247.13</v>
      </c>
      <c r="Y187" s="18">
        <v>247.13</v>
      </c>
      <c r="Z187" s="18">
        <v>247.13</v>
      </c>
      <c r="AA187" s="18">
        <v>247.13</v>
      </c>
      <c r="AB187" s="18">
        <v>0</v>
      </c>
      <c r="AC187" s="18">
        <v>78.94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f t="shared" si="19"/>
        <v>1235.6500000000001</v>
      </c>
      <c r="AL187" s="18">
        <f t="shared" si="18"/>
        <v>137.29999999999995</v>
      </c>
    </row>
    <row r="188" spans="1:38" s="6" customFormat="1" ht="50.1" customHeight="1">
      <c r="A188" s="38" t="s">
        <v>187</v>
      </c>
      <c r="B188" s="16" t="s">
        <v>90</v>
      </c>
      <c r="C188" s="16" t="s">
        <v>106</v>
      </c>
      <c r="D188" s="16" t="s">
        <v>94</v>
      </c>
      <c r="E188" s="16" t="s">
        <v>188</v>
      </c>
      <c r="F188" s="16" t="s">
        <v>164</v>
      </c>
      <c r="G188" s="19" t="s">
        <v>1050</v>
      </c>
      <c r="H188" s="16" t="s">
        <v>100</v>
      </c>
      <c r="I188" s="20">
        <v>39569</v>
      </c>
      <c r="J188" s="18">
        <v>1372.95</v>
      </c>
      <c r="K188" s="18">
        <f t="shared" si="20"/>
        <v>137.29500000000002</v>
      </c>
      <c r="L188" s="18">
        <f t="shared" si="21"/>
        <v>1235.655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21">
        <v>0</v>
      </c>
      <c r="W188" s="18">
        <v>168.19</v>
      </c>
      <c r="X188" s="18">
        <v>247.13</v>
      </c>
      <c r="Y188" s="18">
        <v>247.13</v>
      </c>
      <c r="Z188" s="18">
        <v>247.13</v>
      </c>
      <c r="AA188" s="18">
        <v>247.13</v>
      </c>
      <c r="AB188" s="18">
        <v>0</v>
      </c>
      <c r="AC188" s="18">
        <v>78.94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f t="shared" si="19"/>
        <v>1235.6500000000001</v>
      </c>
      <c r="AL188" s="18">
        <f t="shared" si="18"/>
        <v>137.29999999999995</v>
      </c>
    </row>
    <row r="189" spans="1:38" s="6" customFormat="1" ht="50.1" customHeight="1">
      <c r="A189" s="38" t="s">
        <v>189</v>
      </c>
      <c r="B189" s="16" t="s">
        <v>90</v>
      </c>
      <c r="C189" s="16" t="s">
        <v>106</v>
      </c>
      <c r="D189" s="16" t="s">
        <v>94</v>
      </c>
      <c r="E189" s="16" t="s">
        <v>190</v>
      </c>
      <c r="F189" s="16" t="s">
        <v>164</v>
      </c>
      <c r="G189" s="19" t="s">
        <v>1050</v>
      </c>
      <c r="H189" s="16" t="s">
        <v>100</v>
      </c>
      <c r="I189" s="20">
        <v>39569</v>
      </c>
      <c r="J189" s="18">
        <v>1372.95</v>
      </c>
      <c r="K189" s="18">
        <f t="shared" si="20"/>
        <v>137.29500000000002</v>
      </c>
      <c r="L189" s="18">
        <f t="shared" si="21"/>
        <v>1235.655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21">
        <v>0</v>
      </c>
      <c r="W189" s="18">
        <v>168.19</v>
      </c>
      <c r="X189" s="18">
        <v>247.13</v>
      </c>
      <c r="Y189" s="18">
        <v>247.13</v>
      </c>
      <c r="Z189" s="18">
        <v>247.13</v>
      </c>
      <c r="AA189" s="18">
        <v>247.13</v>
      </c>
      <c r="AB189" s="18">
        <v>0</v>
      </c>
      <c r="AC189" s="18">
        <v>78.94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f t="shared" si="19"/>
        <v>1235.6500000000001</v>
      </c>
      <c r="AL189" s="18">
        <f t="shared" si="18"/>
        <v>137.29999999999995</v>
      </c>
    </row>
    <row r="190" spans="1:38" s="6" customFormat="1" ht="50.1" customHeight="1">
      <c r="A190" s="38" t="s">
        <v>191</v>
      </c>
      <c r="B190" s="16" t="s">
        <v>90</v>
      </c>
      <c r="C190" s="16" t="s">
        <v>106</v>
      </c>
      <c r="D190" s="16" t="s">
        <v>94</v>
      </c>
      <c r="E190" s="16" t="s">
        <v>192</v>
      </c>
      <c r="F190" s="16" t="s">
        <v>193</v>
      </c>
      <c r="G190" s="19" t="s">
        <v>1050</v>
      </c>
      <c r="H190" s="16" t="s">
        <v>100</v>
      </c>
      <c r="I190" s="20">
        <v>39569</v>
      </c>
      <c r="J190" s="18">
        <v>1372.95</v>
      </c>
      <c r="K190" s="18">
        <f t="shared" si="20"/>
        <v>137.29500000000002</v>
      </c>
      <c r="L190" s="18">
        <f t="shared" si="21"/>
        <v>1235.655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21">
        <v>0</v>
      </c>
      <c r="W190" s="18">
        <v>168.19</v>
      </c>
      <c r="X190" s="18">
        <v>247.13</v>
      </c>
      <c r="Y190" s="18">
        <v>247.13</v>
      </c>
      <c r="Z190" s="18">
        <v>247.13</v>
      </c>
      <c r="AA190" s="18">
        <v>247.13</v>
      </c>
      <c r="AB190" s="18">
        <v>0</v>
      </c>
      <c r="AC190" s="18">
        <v>78.94</v>
      </c>
      <c r="AD190" s="18">
        <v>0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f t="shared" si="19"/>
        <v>1235.6500000000001</v>
      </c>
      <c r="AL190" s="18">
        <f t="shared" si="18"/>
        <v>137.29999999999995</v>
      </c>
    </row>
    <row r="191" spans="1:38" s="6" customFormat="1" ht="50.1" customHeight="1">
      <c r="A191" s="38" t="s">
        <v>194</v>
      </c>
      <c r="B191" s="16" t="s">
        <v>90</v>
      </c>
      <c r="C191" s="16" t="s">
        <v>106</v>
      </c>
      <c r="D191" s="16" t="s">
        <v>94</v>
      </c>
      <c r="E191" s="16" t="s">
        <v>195</v>
      </c>
      <c r="F191" s="16" t="s">
        <v>164</v>
      </c>
      <c r="G191" s="19" t="s">
        <v>1050</v>
      </c>
      <c r="H191" s="16" t="s">
        <v>100</v>
      </c>
      <c r="I191" s="20">
        <v>39569</v>
      </c>
      <c r="J191" s="18">
        <v>1494.99</v>
      </c>
      <c r="K191" s="18">
        <f t="shared" si="20"/>
        <v>149.499</v>
      </c>
      <c r="L191" s="18">
        <f t="shared" si="21"/>
        <v>1345.491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21">
        <v>0</v>
      </c>
      <c r="W191" s="18">
        <v>183.14</v>
      </c>
      <c r="X191" s="18">
        <v>269.10000000000002</v>
      </c>
      <c r="Y191" s="18">
        <v>269.10000000000002</v>
      </c>
      <c r="Z191" s="18">
        <v>269.10000000000002</v>
      </c>
      <c r="AA191" s="18">
        <v>269.10000000000002</v>
      </c>
      <c r="AB191" s="18">
        <v>0</v>
      </c>
      <c r="AC191" s="18">
        <v>85.95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f t="shared" si="19"/>
        <v>1345.49</v>
      </c>
      <c r="AL191" s="18">
        <f t="shared" si="18"/>
        <v>149.5</v>
      </c>
    </row>
    <row r="192" spans="1:38" s="6" customFormat="1" ht="50.1" customHeight="1">
      <c r="A192" s="38" t="s">
        <v>196</v>
      </c>
      <c r="B192" s="16" t="s">
        <v>90</v>
      </c>
      <c r="C192" s="16" t="s">
        <v>106</v>
      </c>
      <c r="D192" s="16" t="s">
        <v>94</v>
      </c>
      <c r="E192" s="16" t="s">
        <v>197</v>
      </c>
      <c r="F192" s="16" t="s">
        <v>164</v>
      </c>
      <c r="G192" s="19" t="s">
        <v>1050</v>
      </c>
      <c r="H192" s="16" t="s">
        <v>100</v>
      </c>
      <c r="I192" s="20">
        <v>39569</v>
      </c>
      <c r="J192" s="18">
        <v>1494.99</v>
      </c>
      <c r="K192" s="18">
        <f t="shared" si="20"/>
        <v>149.499</v>
      </c>
      <c r="L192" s="18">
        <f t="shared" si="21"/>
        <v>1345.491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21">
        <v>0</v>
      </c>
      <c r="W192" s="18">
        <v>183.14</v>
      </c>
      <c r="X192" s="18">
        <v>269.10000000000002</v>
      </c>
      <c r="Y192" s="18">
        <v>269.10000000000002</v>
      </c>
      <c r="Z192" s="18">
        <v>269.10000000000002</v>
      </c>
      <c r="AA192" s="18">
        <v>269.10000000000002</v>
      </c>
      <c r="AB192" s="18">
        <v>0</v>
      </c>
      <c r="AC192" s="18">
        <v>85.95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f t="shared" si="19"/>
        <v>1345.49</v>
      </c>
      <c r="AL192" s="18">
        <f t="shared" si="18"/>
        <v>149.5</v>
      </c>
    </row>
    <row r="193" spans="1:38" s="6" customFormat="1" ht="50.1" customHeight="1">
      <c r="A193" s="38" t="s">
        <v>198</v>
      </c>
      <c r="B193" s="16" t="s">
        <v>90</v>
      </c>
      <c r="C193" s="16" t="s">
        <v>106</v>
      </c>
      <c r="D193" s="16" t="s">
        <v>94</v>
      </c>
      <c r="E193" s="16" t="s">
        <v>199</v>
      </c>
      <c r="F193" s="16" t="s">
        <v>164</v>
      </c>
      <c r="G193" s="19" t="s">
        <v>1050</v>
      </c>
      <c r="H193" s="16" t="s">
        <v>100</v>
      </c>
      <c r="I193" s="20">
        <v>39569</v>
      </c>
      <c r="J193" s="18">
        <v>1494.99</v>
      </c>
      <c r="K193" s="18">
        <f t="shared" si="20"/>
        <v>149.499</v>
      </c>
      <c r="L193" s="18">
        <f t="shared" si="21"/>
        <v>1345.491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21">
        <v>0</v>
      </c>
      <c r="W193" s="18">
        <v>183.14</v>
      </c>
      <c r="X193" s="18">
        <v>269.10000000000002</v>
      </c>
      <c r="Y193" s="18">
        <v>269.10000000000002</v>
      </c>
      <c r="Z193" s="18">
        <v>269.10000000000002</v>
      </c>
      <c r="AA193" s="18">
        <v>269.10000000000002</v>
      </c>
      <c r="AB193" s="18">
        <v>0</v>
      </c>
      <c r="AC193" s="18">
        <v>85.95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f t="shared" si="19"/>
        <v>1345.49</v>
      </c>
      <c r="AL193" s="18">
        <f t="shared" si="18"/>
        <v>149.5</v>
      </c>
    </row>
    <row r="194" spans="1:38" s="6" customFormat="1" ht="50.1" customHeight="1">
      <c r="A194" s="38" t="s">
        <v>200</v>
      </c>
      <c r="B194" s="16" t="s">
        <v>90</v>
      </c>
      <c r="C194" s="16" t="s">
        <v>106</v>
      </c>
      <c r="D194" s="16" t="s">
        <v>94</v>
      </c>
      <c r="E194" s="16" t="s">
        <v>201</v>
      </c>
      <c r="F194" s="16" t="s">
        <v>164</v>
      </c>
      <c r="G194" s="19" t="s">
        <v>1050</v>
      </c>
      <c r="H194" s="16" t="s">
        <v>100</v>
      </c>
      <c r="I194" s="20">
        <v>39569</v>
      </c>
      <c r="J194" s="18">
        <v>1494.99</v>
      </c>
      <c r="K194" s="18">
        <f t="shared" si="20"/>
        <v>149.499</v>
      </c>
      <c r="L194" s="18">
        <f t="shared" si="21"/>
        <v>1345.491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21">
        <v>0</v>
      </c>
      <c r="W194" s="18">
        <v>183.14</v>
      </c>
      <c r="X194" s="18">
        <v>269.10000000000002</v>
      </c>
      <c r="Y194" s="18">
        <v>269.10000000000002</v>
      </c>
      <c r="Z194" s="18">
        <v>269.10000000000002</v>
      </c>
      <c r="AA194" s="18">
        <v>269.10000000000002</v>
      </c>
      <c r="AB194" s="18">
        <v>0</v>
      </c>
      <c r="AC194" s="18">
        <v>85.95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f t="shared" si="19"/>
        <v>1345.49</v>
      </c>
      <c r="AL194" s="18">
        <f t="shared" si="18"/>
        <v>149.5</v>
      </c>
    </row>
    <row r="195" spans="1:38" s="6" customFormat="1" ht="50.1" customHeight="1">
      <c r="A195" s="38" t="s">
        <v>202</v>
      </c>
      <c r="B195" s="16" t="s">
        <v>90</v>
      </c>
      <c r="C195" s="16" t="s">
        <v>106</v>
      </c>
      <c r="D195" s="16" t="s">
        <v>94</v>
      </c>
      <c r="E195" s="16" t="s">
        <v>203</v>
      </c>
      <c r="F195" s="16" t="s">
        <v>164</v>
      </c>
      <c r="G195" s="19" t="s">
        <v>1050</v>
      </c>
      <c r="H195" s="16" t="s">
        <v>100</v>
      </c>
      <c r="I195" s="20">
        <v>39569</v>
      </c>
      <c r="J195" s="18">
        <v>1494.99</v>
      </c>
      <c r="K195" s="18">
        <f t="shared" si="20"/>
        <v>149.499</v>
      </c>
      <c r="L195" s="18">
        <f t="shared" si="21"/>
        <v>1345.491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21">
        <v>0</v>
      </c>
      <c r="W195" s="18">
        <v>183.14</v>
      </c>
      <c r="X195" s="18">
        <v>269.10000000000002</v>
      </c>
      <c r="Y195" s="18">
        <v>269.10000000000002</v>
      </c>
      <c r="Z195" s="18">
        <v>269.10000000000002</v>
      </c>
      <c r="AA195" s="18">
        <v>269.10000000000002</v>
      </c>
      <c r="AB195" s="18">
        <v>0</v>
      </c>
      <c r="AC195" s="18">
        <v>85.95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f t="shared" si="19"/>
        <v>1345.49</v>
      </c>
      <c r="AL195" s="18">
        <f t="shared" si="18"/>
        <v>149.5</v>
      </c>
    </row>
    <row r="196" spans="1:38" s="6" customFormat="1" ht="50.1" customHeight="1">
      <c r="A196" s="38" t="s">
        <v>204</v>
      </c>
      <c r="B196" s="16" t="s">
        <v>90</v>
      </c>
      <c r="C196" s="16" t="s">
        <v>106</v>
      </c>
      <c r="D196" s="16" t="s">
        <v>94</v>
      </c>
      <c r="E196" s="16" t="s">
        <v>205</v>
      </c>
      <c r="F196" s="16" t="s">
        <v>164</v>
      </c>
      <c r="G196" s="19" t="s">
        <v>1050</v>
      </c>
      <c r="H196" s="16" t="s">
        <v>100</v>
      </c>
      <c r="I196" s="20">
        <v>39569</v>
      </c>
      <c r="J196" s="18">
        <v>1372.95</v>
      </c>
      <c r="K196" s="18">
        <f t="shared" si="20"/>
        <v>137.29500000000002</v>
      </c>
      <c r="L196" s="18">
        <f t="shared" si="21"/>
        <v>1235.655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21">
        <v>0</v>
      </c>
      <c r="W196" s="18">
        <v>168.19</v>
      </c>
      <c r="X196" s="18">
        <v>247.13</v>
      </c>
      <c r="Y196" s="18">
        <v>247.13</v>
      </c>
      <c r="Z196" s="18">
        <v>247.13</v>
      </c>
      <c r="AA196" s="18">
        <v>247.13</v>
      </c>
      <c r="AB196" s="18">
        <v>0</v>
      </c>
      <c r="AC196" s="18">
        <v>78.94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f t="shared" si="19"/>
        <v>1235.6500000000001</v>
      </c>
      <c r="AL196" s="18">
        <f t="shared" si="18"/>
        <v>137.29999999999995</v>
      </c>
    </row>
    <row r="197" spans="1:38" s="6" customFormat="1" ht="50.1" customHeight="1">
      <c r="A197" s="38" t="s">
        <v>206</v>
      </c>
      <c r="B197" s="16" t="s">
        <v>90</v>
      </c>
      <c r="C197" s="16" t="s">
        <v>106</v>
      </c>
      <c r="D197" s="16" t="s">
        <v>94</v>
      </c>
      <c r="E197" s="16" t="s">
        <v>207</v>
      </c>
      <c r="F197" s="16" t="s">
        <v>164</v>
      </c>
      <c r="G197" s="19" t="s">
        <v>1050</v>
      </c>
      <c r="H197" s="16" t="s">
        <v>100</v>
      </c>
      <c r="I197" s="20">
        <v>39569</v>
      </c>
      <c r="J197" s="18">
        <v>1372.95</v>
      </c>
      <c r="K197" s="18">
        <f t="shared" si="20"/>
        <v>137.29500000000002</v>
      </c>
      <c r="L197" s="18">
        <f t="shared" si="21"/>
        <v>1235.655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1">
        <v>0</v>
      </c>
      <c r="W197" s="18">
        <v>168.19</v>
      </c>
      <c r="X197" s="18">
        <v>247.13</v>
      </c>
      <c r="Y197" s="18">
        <v>247.13</v>
      </c>
      <c r="Z197" s="18">
        <v>247.13</v>
      </c>
      <c r="AA197" s="18">
        <v>247.13</v>
      </c>
      <c r="AB197" s="18">
        <v>0</v>
      </c>
      <c r="AC197" s="18">
        <v>78.94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f t="shared" si="19"/>
        <v>1235.6500000000001</v>
      </c>
      <c r="AL197" s="18">
        <f t="shared" si="18"/>
        <v>137.29999999999995</v>
      </c>
    </row>
    <row r="198" spans="1:38" s="6" customFormat="1" ht="50.1" customHeight="1">
      <c r="A198" s="38" t="s">
        <v>208</v>
      </c>
      <c r="B198" s="16" t="s">
        <v>98</v>
      </c>
      <c r="C198" s="16" t="s">
        <v>106</v>
      </c>
      <c r="D198" s="16" t="s">
        <v>94</v>
      </c>
      <c r="E198" s="16" t="s">
        <v>209</v>
      </c>
      <c r="F198" s="16" t="s">
        <v>210</v>
      </c>
      <c r="G198" s="19" t="s">
        <v>1050</v>
      </c>
      <c r="H198" s="16" t="s">
        <v>100</v>
      </c>
      <c r="I198" s="20">
        <v>39569</v>
      </c>
      <c r="J198" s="18">
        <v>4474.8</v>
      </c>
      <c r="K198" s="18">
        <f t="shared" si="20"/>
        <v>447.48</v>
      </c>
      <c r="L198" s="18">
        <f t="shared" si="21"/>
        <v>4027.32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21">
        <v>0</v>
      </c>
      <c r="W198" s="18">
        <v>548.16</v>
      </c>
      <c r="X198" s="18">
        <v>805.46</v>
      </c>
      <c r="Y198" s="18">
        <v>805.46</v>
      </c>
      <c r="Z198" s="18">
        <v>805.46</v>
      </c>
      <c r="AA198" s="18">
        <v>805.46</v>
      </c>
      <c r="AB198" s="18">
        <v>0</v>
      </c>
      <c r="AC198" s="18">
        <v>257.32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f t="shared" si="19"/>
        <v>4027.32</v>
      </c>
      <c r="AL198" s="18">
        <f t="shared" si="18"/>
        <v>447.48</v>
      </c>
    </row>
    <row r="199" spans="1:38" s="6" customFormat="1" ht="50.1" customHeight="1">
      <c r="A199" s="38" t="s">
        <v>211</v>
      </c>
      <c r="B199" s="16" t="s">
        <v>98</v>
      </c>
      <c r="C199" s="16" t="s">
        <v>106</v>
      </c>
      <c r="D199" s="16" t="s">
        <v>94</v>
      </c>
      <c r="E199" s="16" t="s">
        <v>212</v>
      </c>
      <c r="F199" s="16" t="s">
        <v>210</v>
      </c>
      <c r="G199" s="19" t="s">
        <v>1050</v>
      </c>
      <c r="H199" s="16" t="s">
        <v>100</v>
      </c>
      <c r="I199" s="20">
        <v>39569</v>
      </c>
      <c r="J199" s="18">
        <v>4474.8</v>
      </c>
      <c r="K199" s="18">
        <f t="shared" si="20"/>
        <v>447.48</v>
      </c>
      <c r="L199" s="18">
        <f t="shared" si="21"/>
        <v>4027.32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21">
        <v>0</v>
      </c>
      <c r="W199" s="18">
        <v>548.16</v>
      </c>
      <c r="X199" s="18">
        <v>805.46</v>
      </c>
      <c r="Y199" s="18">
        <v>805.46</v>
      </c>
      <c r="Z199" s="18">
        <v>805.46</v>
      </c>
      <c r="AA199" s="18">
        <v>805.46</v>
      </c>
      <c r="AB199" s="18">
        <v>0</v>
      </c>
      <c r="AC199" s="18">
        <v>257.32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f t="shared" si="19"/>
        <v>4027.32</v>
      </c>
      <c r="AL199" s="18">
        <f t="shared" si="18"/>
        <v>447.48</v>
      </c>
    </row>
    <row r="200" spans="1:38" s="6" customFormat="1" ht="50.1" customHeight="1">
      <c r="A200" s="38" t="s">
        <v>213</v>
      </c>
      <c r="B200" s="16" t="s">
        <v>90</v>
      </c>
      <c r="C200" s="16" t="s">
        <v>106</v>
      </c>
      <c r="D200" s="16" t="s">
        <v>94</v>
      </c>
      <c r="E200" s="16" t="s">
        <v>214</v>
      </c>
      <c r="F200" s="16" t="s">
        <v>215</v>
      </c>
      <c r="G200" s="19" t="s">
        <v>1050</v>
      </c>
      <c r="H200" s="16" t="s">
        <v>100</v>
      </c>
      <c r="I200" s="20">
        <v>39783</v>
      </c>
      <c r="J200" s="18">
        <v>975</v>
      </c>
      <c r="K200" s="18">
        <f t="shared" si="20"/>
        <v>97.5</v>
      </c>
      <c r="L200" s="18">
        <f t="shared" si="21"/>
        <v>877.5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21">
        <v>0</v>
      </c>
      <c r="W200" s="18">
        <v>0</v>
      </c>
      <c r="X200" s="18">
        <v>175.5</v>
      </c>
      <c r="Y200" s="18">
        <v>175.5</v>
      </c>
      <c r="Z200" s="18">
        <v>175.5</v>
      </c>
      <c r="AA200" s="18">
        <v>175.5</v>
      </c>
      <c r="AB200" s="18">
        <v>0</v>
      </c>
      <c r="AC200" s="18">
        <v>175.5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f t="shared" si="19"/>
        <v>877.5</v>
      </c>
      <c r="AL200" s="18">
        <f t="shared" si="18"/>
        <v>97.5</v>
      </c>
    </row>
    <row r="201" spans="1:38" s="6" customFormat="1" ht="50.1" customHeight="1">
      <c r="A201" s="38" t="s">
        <v>216</v>
      </c>
      <c r="B201" s="16" t="s">
        <v>90</v>
      </c>
      <c r="C201" s="16" t="s">
        <v>106</v>
      </c>
      <c r="D201" s="16" t="s">
        <v>94</v>
      </c>
      <c r="E201" s="16" t="s">
        <v>217</v>
      </c>
      <c r="F201" s="16" t="s">
        <v>215</v>
      </c>
      <c r="G201" s="19" t="s">
        <v>1050</v>
      </c>
      <c r="H201" s="16" t="s">
        <v>100</v>
      </c>
      <c r="I201" s="20">
        <v>39783</v>
      </c>
      <c r="J201" s="18">
        <v>975</v>
      </c>
      <c r="K201" s="18">
        <f t="shared" si="20"/>
        <v>97.5</v>
      </c>
      <c r="L201" s="18">
        <f t="shared" si="21"/>
        <v>877.5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21">
        <v>0</v>
      </c>
      <c r="W201" s="18">
        <v>0</v>
      </c>
      <c r="X201" s="18">
        <v>175.5</v>
      </c>
      <c r="Y201" s="18">
        <v>175.5</v>
      </c>
      <c r="Z201" s="18">
        <v>175.5</v>
      </c>
      <c r="AA201" s="18">
        <v>175.5</v>
      </c>
      <c r="AB201" s="18">
        <v>0</v>
      </c>
      <c r="AC201" s="18">
        <v>175.5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f t="shared" si="19"/>
        <v>877.5</v>
      </c>
      <c r="AL201" s="18">
        <f t="shared" si="18"/>
        <v>97.5</v>
      </c>
    </row>
    <row r="202" spans="1:38" s="6" customFormat="1" ht="50.1" customHeight="1">
      <c r="A202" s="38" t="s">
        <v>218</v>
      </c>
      <c r="B202" s="16" t="s">
        <v>90</v>
      </c>
      <c r="C202" s="16" t="s">
        <v>106</v>
      </c>
      <c r="D202" s="16" t="s">
        <v>94</v>
      </c>
      <c r="E202" s="16" t="s">
        <v>219</v>
      </c>
      <c r="F202" s="16" t="s">
        <v>215</v>
      </c>
      <c r="G202" s="19" t="s">
        <v>1050</v>
      </c>
      <c r="H202" s="16" t="s">
        <v>100</v>
      </c>
      <c r="I202" s="20">
        <v>39783</v>
      </c>
      <c r="J202" s="18">
        <v>975</v>
      </c>
      <c r="K202" s="18">
        <f t="shared" si="20"/>
        <v>97.5</v>
      </c>
      <c r="L202" s="18">
        <f t="shared" si="21"/>
        <v>877.5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21">
        <v>0</v>
      </c>
      <c r="W202" s="18">
        <v>0</v>
      </c>
      <c r="X202" s="18">
        <v>175.5</v>
      </c>
      <c r="Y202" s="18">
        <v>175.5</v>
      </c>
      <c r="Z202" s="18">
        <v>175.5</v>
      </c>
      <c r="AA202" s="18">
        <v>175.5</v>
      </c>
      <c r="AB202" s="18">
        <v>0</v>
      </c>
      <c r="AC202" s="18">
        <v>175.5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f t="shared" si="19"/>
        <v>877.5</v>
      </c>
      <c r="AL202" s="18">
        <f t="shared" si="18"/>
        <v>97.5</v>
      </c>
    </row>
    <row r="203" spans="1:38" s="6" customFormat="1" ht="50.1" customHeight="1">
      <c r="A203" s="38" t="s">
        <v>220</v>
      </c>
      <c r="B203" s="16" t="s">
        <v>90</v>
      </c>
      <c r="C203" s="16" t="s">
        <v>106</v>
      </c>
      <c r="D203" s="16" t="s">
        <v>94</v>
      </c>
      <c r="E203" s="16" t="s">
        <v>221</v>
      </c>
      <c r="F203" s="16" t="s">
        <v>215</v>
      </c>
      <c r="G203" s="19" t="s">
        <v>1050</v>
      </c>
      <c r="H203" s="16" t="s">
        <v>100</v>
      </c>
      <c r="I203" s="20">
        <v>39783</v>
      </c>
      <c r="J203" s="18">
        <v>975</v>
      </c>
      <c r="K203" s="18">
        <f t="shared" si="20"/>
        <v>97.5</v>
      </c>
      <c r="L203" s="18">
        <f t="shared" si="21"/>
        <v>877.5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21">
        <v>0</v>
      </c>
      <c r="W203" s="18">
        <v>0</v>
      </c>
      <c r="X203" s="18">
        <v>175.5</v>
      </c>
      <c r="Y203" s="18">
        <v>175.5</v>
      </c>
      <c r="Z203" s="18">
        <v>175.5</v>
      </c>
      <c r="AA203" s="18">
        <v>175.5</v>
      </c>
      <c r="AB203" s="18">
        <v>0</v>
      </c>
      <c r="AC203" s="18">
        <v>175.5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f t="shared" si="19"/>
        <v>877.5</v>
      </c>
      <c r="AL203" s="18">
        <f t="shared" si="18"/>
        <v>97.5</v>
      </c>
    </row>
    <row r="204" spans="1:38" s="6" customFormat="1" ht="50.1" customHeight="1">
      <c r="A204" s="38" t="s">
        <v>222</v>
      </c>
      <c r="B204" s="16" t="s">
        <v>90</v>
      </c>
      <c r="C204" s="16" t="s">
        <v>106</v>
      </c>
      <c r="D204" s="16" t="s">
        <v>94</v>
      </c>
      <c r="E204" s="16" t="s">
        <v>223</v>
      </c>
      <c r="F204" s="16" t="s">
        <v>215</v>
      </c>
      <c r="G204" s="19" t="s">
        <v>1050</v>
      </c>
      <c r="H204" s="16" t="s">
        <v>100</v>
      </c>
      <c r="I204" s="20">
        <v>39783</v>
      </c>
      <c r="J204" s="18">
        <v>975</v>
      </c>
      <c r="K204" s="18">
        <f t="shared" si="20"/>
        <v>97.5</v>
      </c>
      <c r="L204" s="18">
        <f t="shared" si="21"/>
        <v>877.5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21">
        <v>0</v>
      </c>
      <c r="W204" s="18">
        <v>0</v>
      </c>
      <c r="X204" s="18">
        <v>175.5</v>
      </c>
      <c r="Y204" s="18">
        <v>175.5</v>
      </c>
      <c r="Z204" s="18">
        <v>175.5</v>
      </c>
      <c r="AA204" s="18">
        <v>175.5</v>
      </c>
      <c r="AB204" s="18">
        <v>0</v>
      </c>
      <c r="AC204" s="18">
        <v>175.5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f t="shared" si="19"/>
        <v>877.5</v>
      </c>
      <c r="AL204" s="18">
        <f t="shared" si="18"/>
        <v>97.5</v>
      </c>
    </row>
    <row r="205" spans="1:38" s="6" customFormat="1" ht="50.1" customHeight="1">
      <c r="A205" s="38" t="s">
        <v>224</v>
      </c>
      <c r="B205" s="16" t="s">
        <v>90</v>
      </c>
      <c r="C205" s="16" t="s">
        <v>106</v>
      </c>
      <c r="D205" s="16" t="s">
        <v>94</v>
      </c>
      <c r="E205" s="16" t="s">
        <v>225</v>
      </c>
      <c r="F205" s="16" t="s">
        <v>215</v>
      </c>
      <c r="G205" s="19" t="s">
        <v>1050</v>
      </c>
      <c r="H205" s="16" t="s">
        <v>100</v>
      </c>
      <c r="I205" s="20">
        <v>39783</v>
      </c>
      <c r="J205" s="18">
        <v>975</v>
      </c>
      <c r="K205" s="18">
        <f t="shared" si="20"/>
        <v>97.5</v>
      </c>
      <c r="L205" s="18">
        <f t="shared" si="21"/>
        <v>877.5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21">
        <v>0</v>
      </c>
      <c r="W205" s="18">
        <v>0</v>
      </c>
      <c r="X205" s="18">
        <v>175.5</v>
      </c>
      <c r="Y205" s="18">
        <v>175.5</v>
      </c>
      <c r="Z205" s="18">
        <v>175.5</v>
      </c>
      <c r="AA205" s="18">
        <v>175.5</v>
      </c>
      <c r="AB205" s="18">
        <v>0</v>
      </c>
      <c r="AC205" s="18">
        <v>175.5</v>
      </c>
      <c r="AD205" s="18">
        <v>0</v>
      </c>
      <c r="AE205" s="18">
        <v>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f t="shared" si="19"/>
        <v>877.5</v>
      </c>
      <c r="AL205" s="18">
        <f t="shared" si="18"/>
        <v>97.5</v>
      </c>
    </row>
    <row r="206" spans="1:38" s="6" customFormat="1" ht="50.1" customHeight="1">
      <c r="A206" s="38" t="s">
        <v>226</v>
      </c>
      <c r="B206" s="16" t="s">
        <v>90</v>
      </c>
      <c r="C206" s="16" t="s">
        <v>106</v>
      </c>
      <c r="D206" s="16" t="s">
        <v>94</v>
      </c>
      <c r="E206" s="16" t="s">
        <v>227</v>
      </c>
      <c r="F206" s="16" t="s">
        <v>215</v>
      </c>
      <c r="G206" s="19" t="s">
        <v>1050</v>
      </c>
      <c r="H206" s="16" t="s">
        <v>100</v>
      </c>
      <c r="I206" s="20">
        <v>39783</v>
      </c>
      <c r="J206" s="18">
        <v>975</v>
      </c>
      <c r="K206" s="18">
        <f t="shared" si="20"/>
        <v>97.5</v>
      </c>
      <c r="L206" s="18">
        <f t="shared" si="21"/>
        <v>877.5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21">
        <v>0</v>
      </c>
      <c r="W206" s="18">
        <v>0</v>
      </c>
      <c r="X206" s="18">
        <v>175.5</v>
      </c>
      <c r="Y206" s="18">
        <v>175.5</v>
      </c>
      <c r="Z206" s="18">
        <v>175.5</v>
      </c>
      <c r="AA206" s="18">
        <v>175.5</v>
      </c>
      <c r="AB206" s="18">
        <v>0</v>
      </c>
      <c r="AC206" s="18">
        <v>175.5</v>
      </c>
      <c r="AD206" s="18">
        <v>0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f t="shared" si="19"/>
        <v>877.5</v>
      </c>
      <c r="AL206" s="18">
        <f t="shared" si="18"/>
        <v>97.5</v>
      </c>
    </row>
    <row r="207" spans="1:38" s="6" customFormat="1" ht="50.1" customHeight="1">
      <c r="A207" s="38" t="s">
        <v>228</v>
      </c>
      <c r="B207" s="16" t="s">
        <v>229</v>
      </c>
      <c r="C207" s="16" t="s">
        <v>230</v>
      </c>
      <c r="D207" s="16" t="s">
        <v>97</v>
      </c>
      <c r="E207" s="16" t="s">
        <v>231</v>
      </c>
      <c r="F207" s="16" t="s">
        <v>232</v>
      </c>
      <c r="G207" s="19" t="s">
        <v>1050</v>
      </c>
      <c r="H207" s="16" t="s">
        <v>100</v>
      </c>
      <c r="I207" s="20">
        <v>39934</v>
      </c>
      <c r="J207" s="18">
        <v>990.21</v>
      </c>
      <c r="K207" s="18">
        <f t="shared" si="20"/>
        <v>99.021000000000015</v>
      </c>
      <c r="L207" s="18">
        <f t="shared" si="21"/>
        <v>891.18900000000008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21">
        <v>0</v>
      </c>
      <c r="W207" s="18">
        <v>0</v>
      </c>
      <c r="X207" s="18">
        <v>121.3</v>
      </c>
      <c r="Y207" s="18">
        <v>121.3</v>
      </c>
      <c r="Z207" s="18">
        <v>121.3</v>
      </c>
      <c r="AA207" s="18">
        <v>121.3</v>
      </c>
      <c r="AB207" s="18">
        <v>0</v>
      </c>
      <c r="AC207" s="18">
        <v>121.3</v>
      </c>
      <c r="AD207" s="18">
        <v>121.3</v>
      </c>
      <c r="AE207" s="18">
        <v>121.3</v>
      </c>
      <c r="AF207" s="18">
        <v>0</v>
      </c>
      <c r="AG207" s="18">
        <v>42.09</v>
      </c>
      <c r="AH207" s="18">
        <v>0</v>
      </c>
      <c r="AI207" s="18">
        <v>0</v>
      </c>
      <c r="AJ207" s="18">
        <v>0</v>
      </c>
      <c r="AK207" s="18">
        <f t="shared" si="19"/>
        <v>891.18999999999994</v>
      </c>
      <c r="AL207" s="18">
        <f t="shared" si="18"/>
        <v>99.020000000000095</v>
      </c>
    </row>
    <row r="208" spans="1:38" s="6" customFormat="1" ht="50.1" customHeight="1">
      <c r="A208" s="38" t="s">
        <v>233</v>
      </c>
      <c r="B208" s="16" t="s">
        <v>229</v>
      </c>
      <c r="C208" s="16" t="s">
        <v>122</v>
      </c>
      <c r="D208" s="16" t="s">
        <v>123</v>
      </c>
      <c r="E208" s="16" t="s">
        <v>234</v>
      </c>
      <c r="F208" s="19" t="s">
        <v>235</v>
      </c>
      <c r="G208" s="19" t="s">
        <v>1050</v>
      </c>
      <c r="H208" s="16" t="s">
        <v>100</v>
      </c>
      <c r="I208" s="20">
        <v>40452</v>
      </c>
      <c r="J208" s="18">
        <v>1214.1199999999999</v>
      </c>
      <c r="K208" s="18">
        <f t="shared" ref="K208:K270" si="22">+J208*0.1</f>
        <v>121.41199999999999</v>
      </c>
      <c r="L208" s="18">
        <f t="shared" ref="L208:L270" si="23">+J208-K208</f>
        <v>1092.7079999999999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21">
        <v>0</v>
      </c>
      <c r="W208" s="18">
        <v>0</v>
      </c>
      <c r="X208" s="18">
        <v>0</v>
      </c>
      <c r="Y208" s="18">
        <v>54.64</v>
      </c>
      <c r="Z208" s="18">
        <v>218.54</v>
      </c>
      <c r="AA208" s="18">
        <v>218.54</v>
      </c>
      <c r="AB208" s="18">
        <v>0</v>
      </c>
      <c r="AC208" s="18">
        <v>218.54</v>
      </c>
      <c r="AD208" s="18">
        <v>218.54</v>
      </c>
      <c r="AE208" s="18">
        <v>163.91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f t="shared" si="19"/>
        <v>1092.71</v>
      </c>
      <c r="AL208" s="18">
        <f t="shared" si="18"/>
        <v>121.40999999999985</v>
      </c>
    </row>
    <row r="209" spans="1:38" s="6" customFormat="1" ht="50.1" customHeight="1">
      <c r="A209" s="38" t="s">
        <v>236</v>
      </c>
      <c r="B209" s="16" t="s">
        <v>229</v>
      </c>
      <c r="C209" s="16" t="s">
        <v>122</v>
      </c>
      <c r="D209" s="16" t="s">
        <v>123</v>
      </c>
      <c r="E209" s="16" t="s">
        <v>237</v>
      </c>
      <c r="F209" s="19" t="s">
        <v>235</v>
      </c>
      <c r="G209" s="19" t="s">
        <v>1050</v>
      </c>
      <c r="H209" s="16" t="s">
        <v>100</v>
      </c>
      <c r="I209" s="20">
        <v>40452</v>
      </c>
      <c r="J209" s="18">
        <v>1214.1199999999999</v>
      </c>
      <c r="K209" s="18">
        <f t="shared" si="22"/>
        <v>121.41199999999999</v>
      </c>
      <c r="L209" s="18">
        <f t="shared" si="23"/>
        <v>1092.7079999999999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21">
        <v>0</v>
      </c>
      <c r="W209" s="18">
        <v>0</v>
      </c>
      <c r="X209" s="18">
        <v>0</v>
      </c>
      <c r="Y209" s="18">
        <v>54.64</v>
      </c>
      <c r="Z209" s="18">
        <v>218.54</v>
      </c>
      <c r="AA209" s="18">
        <v>218.54</v>
      </c>
      <c r="AB209" s="18">
        <v>0</v>
      </c>
      <c r="AC209" s="18">
        <v>218.54</v>
      </c>
      <c r="AD209" s="18">
        <v>218.54</v>
      </c>
      <c r="AE209" s="18">
        <v>163.91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f t="shared" si="19"/>
        <v>1092.71</v>
      </c>
      <c r="AL209" s="18">
        <f t="shared" si="18"/>
        <v>121.40999999999985</v>
      </c>
    </row>
    <row r="210" spans="1:38" s="6" customFormat="1" ht="50.1" customHeight="1">
      <c r="A210" s="38" t="s">
        <v>238</v>
      </c>
      <c r="B210" s="16" t="s">
        <v>229</v>
      </c>
      <c r="C210" s="16" t="s">
        <v>122</v>
      </c>
      <c r="D210" s="16" t="s">
        <v>123</v>
      </c>
      <c r="E210" s="16" t="s">
        <v>239</v>
      </c>
      <c r="F210" s="19" t="s">
        <v>235</v>
      </c>
      <c r="G210" s="19" t="s">
        <v>1050</v>
      </c>
      <c r="H210" s="16" t="s">
        <v>100</v>
      </c>
      <c r="I210" s="20">
        <v>40452</v>
      </c>
      <c r="J210" s="18">
        <v>1214.1199999999999</v>
      </c>
      <c r="K210" s="18">
        <f t="shared" si="22"/>
        <v>121.41199999999999</v>
      </c>
      <c r="L210" s="18">
        <f t="shared" si="23"/>
        <v>1092.7079999999999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21">
        <v>0</v>
      </c>
      <c r="W210" s="18">
        <v>0</v>
      </c>
      <c r="X210" s="18">
        <v>0</v>
      </c>
      <c r="Y210" s="18">
        <v>54.64</v>
      </c>
      <c r="Z210" s="18">
        <v>218.54</v>
      </c>
      <c r="AA210" s="18">
        <v>218.54</v>
      </c>
      <c r="AB210" s="18">
        <v>0</v>
      </c>
      <c r="AC210" s="18">
        <v>218.54</v>
      </c>
      <c r="AD210" s="18">
        <v>218.54</v>
      </c>
      <c r="AE210" s="18">
        <v>163.91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f t="shared" si="19"/>
        <v>1092.71</v>
      </c>
      <c r="AL210" s="18">
        <f t="shared" si="18"/>
        <v>121.40999999999985</v>
      </c>
    </row>
    <row r="211" spans="1:38" s="6" customFormat="1" ht="50.1" customHeight="1">
      <c r="A211" s="38" t="s">
        <v>240</v>
      </c>
      <c r="B211" s="16" t="s">
        <v>229</v>
      </c>
      <c r="C211" s="16" t="s">
        <v>122</v>
      </c>
      <c r="D211" s="16" t="s">
        <v>123</v>
      </c>
      <c r="E211" s="16" t="s">
        <v>241</v>
      </c>
      <c r="F211" s="19" t="s">
        <v>235</v>
      </c>
      <c r="G211" s="19" t="s">
        <v>1050</v>
      </c>
      <c r="H211" s="16" t="s">
        <v>100</v>
      </c>
      <c r="I211" s="20">
        <v>40452</v>
      </c>
      <c r="J211" s="18">
        <v>1214.1199999999999</v>
      </c>
      <c r="K211" s="18">
        <f t="shared" si="22"/>
        <v>121.41199999999999</v>
      </c>
      <c r="L211" s="18">
        <f t="shared" si="23"/>
        <v>1092.7079999999999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21">
        <v>0</v>
      </c>
      <c r="W211" s="18">
        <v>0</v>
      </c>
      <c r="X211" s="18">
        <v>0</v>
      </c>
      <c r="Y211" s="18">
        <v>54.64</v>
      </c>
      <c r="Z211" s="18">
        <v>218.54</v>
      </c>
      <c r="AA211" s="18">
        <v>218.54</v>
      </c>
      <c r="AB211" s="18">
        <v>0</v>
      </c>
      <c r="AC211" s="18">
        <v>218.54</v>
      </c>
      <c r="AD211" s="18">
        <v>218.54</v>
      </c>
      <c r="AE211" s="18">
        <v>163.91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f t="shared" si="19"/>
        <v>1092.71</v>
      </c>
      <c r="AL211" s="18">
        <f t="shared" si="18"/>
        <v>121.40999999999985</v>
      </c>
    </row>
    <row r="212" spans="1:38" s="6" customFormat="1" ht="50.1" customHeight="1">
      <c r="A212" s="38" t="s">
        <v>242</v>
      </c>
      <c r="B212" s="16" t="s">
        <v>229</v>
      </c>
      <c r="C212" s="16" t="s">
        <v>122</v>
      </c>
      <c r="D212" s="16" t="s">
        <v>123</v>
      </c>
      <c r="E212" s="16" t="s">
        <v>243</v>
      </c>
      <c r="F212" s="19" t="s">
        <v>235</v>
      </c>
      <c r="G212" s="19" t="s">
        <v>1050</v>
      </c>
      <c r="H212" s="16" t="s">
        <v>100</v>
      </c>
      <c r="I212" s="20">
        <v>40452</v>
      </c>
      <c r="J212" s="18">
        <v>1214.1199999999999</v>
      </c>
      <c r="K212" s="18">
        <f t="shared" si="22"/>
        <v>121.41199999999999</v>
      </c>
      <c r="L212" s="18">
        <f t="shared" si="23"/>
        <v>1092.7079999999999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21">
        <v>0</v>
      </c>
      <c r="W212" s="18">
        <v>0</v>
      </c>
      <c r="X212" s="18">
        <v>0</v>
      </c>
      <c r="Y212" s="18">
        <v>54.64</v>
      </c>
      <c r="Z212" s="18">
        <v>218.54</v>
      </c>
      <c r="AA212" s="18">
        <v>218.54</v>
      </c>
      <c r="AB212" s="18">
        <v>0</v>
      </c>
      <c r="AC212" s="18">
        <v>218.54</v>
      </c>
      <c r="AD212" s="18">
        <v>218.54</v>
      </c>
      <c r="AE212" s="18">
        <v>163.91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f t="shared" si="19"/>
        <v>1092.71</v>
      </c>
      <c r="AL212" s="18">
        <f t="shared" si="18"/>
        <v>121.40999999999985</v>
      </c>
    </row>
    <row r="213" spans="1:38" s="6" customFormat="1" ht="50.1" customHeight="1">
      <c r="A213" s="38" t="s">
        <v>244</v>
      </c>
      <c r="B213" s="16" t="s">
        <v>229</v>
      </c>
      <c r="C213" s="16" t="s">
        <v>122</v>
      </c>
      <c r="D213" s="16" t="s">
        <v>123</v>
      </c>
      <c r="E213" s="16" t="s">
        <v>245</v>
      </c>
      <c r="F213" s="19" t="s">
        <v>235</v>
      </c>
      <c r="G213" s="19" t="s">
        <v>1050</v>
      </c>
      <c r="H213" s="16" t="s">
        <v>100</v>
      </c>
      <c r="I213" s="20">
        <v>40452</v>
      </c>
      <c r="J213" s="18">
        <v>1214.1199999999999</v>
      </c>
      <c r="K213" s="18">
        <f t="shared" si="22"/>
        <v>121.41199999999999</v>
      </c>
      <c r="L213" s="18">
        <f t="shared" si="23"/>
        <v>1092.7079999999999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21">
        <v>0</v>
      </c>
      <c r="W213" s="18">
        <v>0</v>
      </c>
      <c r="X213" s="18">
        <v>0</v>
      </c>
      <c r="Y213" s="18">
        <v>54.64</v>
      </c>
      <c r="Z213" s="18">
        <v>218.54</v>
      </c>
      <c r="AA213" s="18">
        <v>218.54</v>
      </c>
      <c r="AB213" s="18">
        <v>0</v>
      </c>
      <c r="AC213" s="18">
        <v>218.54</v>
      </c>
      <c r="AD213" s="18">
        <v>218.54</v>
      </c>
      <c r="AE213" s="18">
        <v>163.91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f t="shared" si="19"/>
        <v>1092.71</v>
      </c>
      <c r="AL213" s="18">
        <f t="shared" si="18"/>
        <v>121.40999999999985</v>
      </c>
    </row>
    <row r="214" spans="1:38" s="6" customFormat="1" ht="50.1" customHeight="1">
      <c r="A214" s="38" t="s">
        <v>246</v>
      </c>
      <c r="B214" s="16" t="s">
        <v>229</v>
      </c>
      <c r="C214" s="16" t="s">
        <v>122</v>
      </c>
      <c r="D214" s="16" t="s">
        <v>123</v>
      </c>
      <c r="E214" s="16" t="s">
        <v>247</v>
      </c>
      <c r="F214" s="19" t="s">
        <v>235</v>
      </c>
      <c r="G214" s="19" t="s">
        <v>1050</v>
      </c>
      <c r="H214" s="16" t="s">
        <v>100</v>
      </c>
      <c r="I214" s="20">
        <v>40452</v>
      </c>
      <c r="J214" s="18">
        <v>1214.1199999999999</v>
      </c>
      <c r="K214" s="18">
        <f t="shared" si="22"/>
        <v>121.41199999999999</v>
      </c>
      <c r="L214" s="18">
        <f t="shared" si="23"/>
        <v>1092.7079999999999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21">
        <v>0</v>
      </c>
      <c r="W214" s="18">
        <v>0</v>
      </c>
      <c r="X214" s="18">
        <v>0</v>
      </c>
      <c r="Y214" s="18">
        <v>54.64</v>
      </c>
      <c r="Z214" s="18">
        <v>218.54</v>
      </c>
      <c r="AA214" s="18">
        <v>218.54</v>
      </c>
      <c r="AB214" s="18">
        <v>0</v>
      </c>
      <c r="AC214" s="18">
        <v>218.54</v>
      </c>
      <c r="AD214" s="18">
        <v>218.54</v>
      </c>
      <c r="AE214" s="18">
        <v>163.91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f t="shared" si="19"/>
        <v>1092.71</v>
      </c>
      <c r="AL214" s="18">
        <f t="shared" si="18"/>
        <v>121.40999999999985</v>
      </c>
    </row>
    <row r="215" spans="1:38" s="6" customFormat="1" ht="50.1" customHeight="1">
      <c r="A215" s="38" t="s">
        <v>248</v>
      </c>
      <c r="B215" s="16" t="s">
        <v>229</v>
      </c>
      <c r="C215" s="16" t="s">
        <v>122</v>
      </c>
      <c r="D215" s="16" t="s">
        <v>123</v>
      </c>
      <c r="E215" s="16" t="s">
        <v>249</v>
      </c>
      <c r="F215" s="19" t="s">
        <v>235</v>
      </c>
      <c r="G215" s="19" t="s">
        <v>1050</v>
      </c>
      <c r="H215" s="16" t="s">
        <v>100</v>
      </c>
      <c r="I215" s="20">
        <v>40452</v>
      </c>
      <c r="J215" s="18">
        <v>1214.1199999999999</v>
      </c>
      <c r="K215" s="18">
        <f t="shared" si="22"/>
        <v>121.41199999999999</v>
      </c>
      <c r="L215" s="18">
        <f t="shared" si="23"/>
        <v>1092.7079999999999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21">
        <v>0</v>
      </c>
      <c r="W215" s="18">
        <v>0</v>
      </c>
      <c r="X215" s="18">
        <v>0</v>
      </c>
      <c r="Y215" s="18">
        <v>54.64</v>
      </c>
      <c r="Z215" s="18">
        <v>218.54</v>
      </c>
      <c r="AA215" s="18">
        <v>218.54</v>
      </c>
      <c r="AB215" s="18">
        <v>0</v>
      </c>
      <c r="AC215" s="18">
        <v>218.54</v>
      </c>
      <c r="AD215" s="18">
        <v>218.54</v>
      </c>
      <c r="AE215" s="18">
        <v>163.91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f t="shared" si="19"/>
        <v>1092.71</v>
      </c>
      <c r="AL215" s="18">
        <f t="shared" si="18"/>
        <v>121.40999999999985</v>
      </c>
    </row>
    <row r="216" spans="1:38" s="6" customFormat="1" ht="50.1" customHeight="1">
      <c r="A216" s="38" t="s">
        <v>250</v>
      </c>
      <c r="B216" s="16" t="s">
        <v>229</v>
      </c>
      <c r="C216" s="16" t="s">
        <v>122</v>
      </c>
      <c r="D216" s="16" t="s">
        <v>123</v>
      </c>
      <c r="E216" s="16" t="s">
        <v>251</v>
      </c>
      <c r="F216" s="19" t="s">
        <v>235</v>
      </c>
      <c r="G216" s="19" t="s">
        <v>1050</v>
      </c>
      <c r="H216" s="16" t="s">
        <v>100</v>
      </c>
      <c r="I216" s="20">
        <v>40452</v>
      </c>
      <c r="J216" s="18">
        <v>1214.1199999999999</v>
      </c>
      <c r="K216" s="18">
        <f t="shared" si="22"/>
        <v>121.41199999999999</v>
      </c>
      <c r="L216" s="18">
        <f t="shared" si="23"/>
        <v>1092.7079999999999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21">
        <v>0</v>
      </c>
      <c r="W216" s="18">
        <v>0</v>
      </c>
      <c r="X216" s="18">
        <v>0</v>
      </c>
      <c r="Y216" s="18">
        <v>54.64</v>
      </c>
      <c r="Z216" s="18">
        <v>218.54</v>
      </c>
      <c r="AA216" s="18">
        <v>218.54</v>
      </c>
      <c r="AB216" s="18">
        <v>0</v>
      </c>
      <c r="AC216" s="18">
        <v>218.54</v>
      </c>
      <c r="AD216" s="18">
        <v>218.54</v>
      </c>
      <c r="AE216" s="18">
        <v>163.91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f t="shared" si="19"/>
        <v>1092.71</v>
      </c>
      <c r="AL216" s="18">
        <f t="shared" si="18"/>
        <v>121.40999999999985</v>
      </c>
    </row>
    <row r="217" spans="1:38" s="6" customFormat="1" ht="50.1" customHeight="1">
      <c r="A217" s="38" t="s">
        <v>252</v>
      </c>
      <c r="B217" s="16" t="s">
        <v>229</v>
      </c>
      <c r="C217" s="16" t="s">
        <v>122</v>
      </c>
      <c r="D217" s="16" t="s">
        <v>123</v>
      </c>
      <c r="E217" s="16" t="s">
        <v>253</v>
      </c>
      <c r="F217" s="19" t="s">
        <v>235</v>
      </c>
      <c r="G217" s="19" t="s">
        <v>1050</v>
      </c>
      <c r="H217" s="16" t="s">
        <v>100</v>
      </c>
      <c r="I217" s="20">
        <v>40452</v>
      </c>
      <c r="J217" s="18">
        <v>1214.1199999999999</v>
      </c>
      <c r="K217" s="18">
        <f t="shared" si="22"/>
        <v>121.41199999999999</v>
      </c>
      <c r="L217" s="18">
        <f t="shared" si="23"/>
        <v>1092.7079999999999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21">
        <v>0</v>
      </c>
      <c r="W217" s="18">
        <v>0</v>
      </c>
      <c r="X217" s="18">
        <v>0</v>
      </c>
      <c r="Y217" s="18">
        <v>54.64</v>
      </c>
      <c r="Z217" s="18">
        <v>218.54</v>
      </c>
      <c r="AA217" s="18">
        <v>218.54</v>
      </c>
      <c r="AB217" s="18">
        <v>0</v>
      </c>
      <c r="AC217" s="18">
        <v>218.54</v>
      </c>
      <c r="AD217" s="18">
        <v>218.54</v>
      </c>
      <c r="AE217" s="18">
        <v>163.91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f t="shared" si="19"/>
        <v>1092.71</v>
      </c>
      <c r="AL217" s="18">
        <f t="shared" si="18"/>
        <v>121.40999999999985</v>
      </c>
    </row>
    <row r="218" spans="1:38" s="6" customFormat="1" ht="50.1" customHeight="1">
      <c r="A218" s="38" t="s">
        <v>254</v>
      </c>
      <c r="B218" s="16" t="s">
        <v>229</v>
      </c>
      <c r="C218" s="16" t="s">
        <v>122</v>
      </c>
      <c r="D218" s="16" t="s">
        <v>123</v>
      </c>
      <c r="E218" s="16" t="s">
        <v>255</v>
      </c>
      <c r="F218" s="19" t="s">
        <v>235</v>
      </c>
      <c r="G218" s="19" t="s">
        <v>1050</v>
      </c>
      <c r="H218" s="16" t="s">
        <v>100</v>
      </c>
      <c r="I218" s="20">
        <v>40452</v>
      </c>
      <c r="J218" s="18">
        <v>1214.1199999999999</v>
      </c>
      <c r="K218" s="18">
        <f t="shared" si="22"/>
        <v>121.41199999999999</v>
      </c>
      <c r="L218" s="18">
        <f t="shared" si="23"/>
        <v>1092.7079999999999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21">
        <v>0</v>
      </c>
      <c r="W218" s="18">
        <v>0</v>
      </c>
      <c r="X218" s="18">
        <v>0</v>
      </c>
      <c r="Y218" s="18">
        <v>54.64</v>
      </c>
      <c r="Z218" s="18">
        <v>218.54</v>
      </c>
      <c r="AA218" s="18">
        <v>218.54</v>
      </c>
      <c r="AB218" s="18">
        <v>0</v>
      </c>
      <c r="AC218" s="18">
        <v>218.54</v>
      </c>
      <c r="AD218" s="18">
        <v>218.54</v>
      </c>
      <c r="AE218" s="18">
        <v>163.91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f t="shared" si="19"/>
        <v>1092.71</v>
      </c>
      <c r="AL218" s="18">
        <f t="shared" si="18"/>
        <v>121.40999999999985</v>
      </c>
    </row>
    <row r="219" spans="1:38" s="6" customFormat="1" ht="50.1" customHeight="1">
      <c r="A219" s="38" t="s">
        <v>256</v>
      </c>
      <c r="B219" s="16" t="s">
        <v>229</v>
      </c>
      <c r="C219" s="16" t="s">
        <v>122</v>
      </c>
      <c r="D219" s="16" t="s">
        <v>123</v>
      </c>
      <c r="E219" s="16" t="s">
        <v>257</v>
      </c>
      <c r="F219" s="19" t="s">
        <v>235</v>
      </c>
      <c r="G219" s="19" t="s">
        <v>1050</v>
      </c>
      <c r="H219" s="16" t="s">
        <v>100</v>
      </c>
      <c r="I219" s="20">
        <v>40452</v>
      </c>
      <c r="J219" s="18">
        <v>1214.1199999999999</v>
      </c>
      <c r="K219" s="18">
        <f t="shared" si="22"/>
        <v>121.41199999999999</v>
      </c>
      <c r="L219" s="18">
        <f t="shared" si="23"/>
        <v>1092.7079999999999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21">
        <v>0</v>
      </c>
      <c r="W219" s="18">
        <v>0</v>
      </c>
      <c r="X219" s="18">
        <v>0</v>
      </c>
      <c r="Y219" s="18">
        <v>54.64</v>
      </c>
      <c r="Z219" s="18">
        <v>218.54</v>
      </c>
      <c r="AA219" s="18">
        <v>218.54</v>
      </c>
      <c r="AB219" s="18">
        <v>0</v>
      </c>
      <c r="AC219" s="18">
        <v>218.54</v>
      </c>
      <c r="AD219" s="18">
        <v>218.54</v>
      </c>
      <c r="AE219" s="18">
        <v>163.91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f t="shared" si="19"/>
        <v>1092.71</v>
      </c>
      <c r="AL219" s="18">
        <f t="shared" si="18"/>
        <v>121.40999999999985</v>
      </c>
    </row>
    <row r="220" spans="1:38" s="6" customFormat="1" ht="50.1" customHeight="1">
      <c r="A220" s="38" t="s">
        <v>258</v>
      </c>
      <c r="B220" s="16" t="s">
        <v>229</v>
      </c>
      <c r="C220" s="16" t="s">
        <v>122</v>
      </c>
      <c r="D220" s="16" t="s">
        <v>123</v>
      </c>
      <c r="E220" s="16" t="s">
        <v>259</v>
      </c>
      <c r="F220" s="19" t="s">
        <v>235</v>
      </c>
      <c r="G220" s="19" t="s">
        <v>1050</v>
      </c>
      <c r="H220" s="16" t="s">
        <v>100</v>
      </c>
      <c r="I220" s="20">
        <v>40452</v>
      </c>
      <c r="J220" s="18">
        <v>1214.1199999999999</v>
      </c>
      <c r="K220" s="18">
        <f t="shared" si="22"/>
        <v>121.41199999999999</v>
      </c>
      <c r="L220" s="18">
        <f t="shared" si="23"/>
        <v>1092.7079999999999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21">
        <v>0</v>
      </c>
      <c r="W220" s="18">
        <v>0</v>
      </c>
      <c r="X220" s="18">
        <v>0</v>
      </c>
      <c r="Y220" s="18">
        <v>54.64</v>
      </c>
      <c r="Z220" s="18">
        <v>218.54</v>
      </c>
      <c r="AA220" s="18">
        <v>218.54</v>
      </c>
      <c r="AB220" s="18">
        <v>0</v>
      </c>
      <c r="AC220" s="18">
        <v>218.54</v>
      </c>
      <c r="AD220" s="18">
        <v>218.54</v>
      </c>
      <c r="AE220" s="18">
        <v>163.91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f t="shared" si="19"/>
        <v>1092.71</v>
      </c>
      <c r="AL220" s="18">
        <f t="shared" si="18"/>
        <v>121.40999999999985</v>
      </c>
    </row>
    <row r="221" spans="1:38" s="6" customFormat="1" ht="50.1" customHeight="1">
      <c r="A221" s="38" t="s">
        <v>260</v>
      </c>
      <c r="B221" s="16" t="s">
        <v>229</v>
      </c>
      <c r="C221" s="16" t="s">
        <v>122</v>
      </c>
      <c r="D221" s="16" t="s">
        <v>123</v>
      </c>
      <c r="E221" s="16" t="s">
        <v>261</v>
      </c>
      <c r="F221" s="19" t="s">
        <v>235</v>
      </c>
      <c r="G221" s="19" t="s">
        <v>1050</v>
      </c>
      <c r="H221" s="16" t="s">
        <v>100</v>
      </c>
      <c r="I221" s="20">
        <v>40452</v>
      </c>
      <c r="J221" s="18">
        <v>1214.1199999999999</v>
      </c>
      <c r="K221" s="18">
        <f t="shared" si="22"/>
        <v>121.41199999999999</v>
      </c>
      <c r="L221" s="18">
        <f t="shared" si="23"/>
        <v>1092.7079999999999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21">
        <v>0</v>
      </c>
      <c r="W221" s="18">
        <v>0</v>
      </c>
      <c r="X221" s="18">
        <v>0</v>
      </c>
      <c r="Y221" s="18">
        <v>54.64</v>
      </c>
      <c r="Z221" s="18">
        <v>218.54</v>
      </c>
      <c r="AA221" s="18">
        <v>218.54</v>
      </c>
      <c r="AB221" s="18">
        <v>0</v>
      </c>
      <c r="AC221" s="18">
        <v>218.54</v>
      </c>
      <c r="AD221" s="18">
        <v>218.54</v>
      </c>
      <c r="AE221" s="18">
        <v>163.91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f t="shared" si="19"/>
        <v>1092.71</v>
      </c>
      <c r="AL221" s="18">
        <f t="shared" si="18"/>
        <v>121.40999999999985</v>
      </c>
    </row>
    <row r="222" spans="1:38" s="6" customFormat="1" ht="50.1" customHeight="1">
      <c r="A222" s="38" t="s">
        <v>262</v>
      </c>
      <c r="B222" s="16" t="s">
        <v>229</v>
      </c>
      <c r="C222" s="16" t="s">
        <v>122</v>
      </c>
      <c r="D222" s="16" t="s">
        <v>123</v>
      </c>
      <c r="E222" s="16" t="s">
        <v>263</v>
      </c>
      <c r="F222" s="19" t="s">
        <v>235</v>
      </c>
      <c r="G222" s="19" t="s">
        <v>1050</v>
      </c>
      <c r="H222" s="16" t="s">
        <v>100</v>
      </c>
      <c r="I222" s="20">
        <v>40452</v>
      </c>
      <c r="J222" s="18">
        <v>1214.1199999999999</v>
      </c>
      <c r="K222" s="18">
        <f t="shared" si="22"/>
        <v>121.41199999999999</v>
      </c>
      <c r="L222" s="18">
        <f t="shared" si="23"/>
        <v>1092.7079999999999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21">
        <v>0</v>
      </c>
      <c r="W222" s="18">
        <v>0</v>
      </c>
      <c r="X222" s="18">
        <v>0</v>
      </c>
      <c r="Y222" s="18">
        <v>54.64</v>
      </c>
      <c r="Z222" s="18">
        <v>218.54</v>
      </c>
      <c r="AA222" s="18">
        <v>218.54</v>
      </c>
      <c r="AB222" s="18">
        <v>0</v>
      </c>
      <c r="AC222" s="18">
        <v>218.54</v>
      </c>
      <c r="AD222" s="18">
        <v>218.54</v>
      </c>
      <c r="AE222" s="18">
        <v>163.91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f t="shared" si="19"/>
        <v>1092.71</v>
      </c>
      <c r="AL222" s="18">
        <f t="shared" si="18"/>
        <v>121.40999999999985</v>
      </c>
    </row>
    <row r="223" spans="1:38" s="6" customFormat="1" ht="50.1" customHeight="1">
      <c r="A223" s="38" t="s">
        <v>264</v>
      </c>
      <c r="B223" s="16" t="s">
        <v>229</v>
      </c>
      <c r="C223" s="16" t="s">
        <v>122</v>
      </c>
      <c r="D223" s="16" t="s">
        <v>123</v>
      </c>
      <c r="E223" s="16" t="s">
        <v>265</v>
      </c>
      <c r="F223" s="19" t="s">
        <v>235</v>
      </c>
      <c r="G223" s="19" t="s">
        <v>1050</v>
      </c>
      <c r="H223" s="16" t="s">
        <v>100</v>
      </c>
      <c r="I223" s="20">
        <v>40452</v>
      </c>
      <c r="J223" s="18">
        <v>1214.1199999999999</v>
      </c>
      <c r="K223" s="18">
        <f t="shared" si="22"/>
        <v>121.41199999999999</v>
      </c>
      <c r="L223" s="18">
        <f t="shared" si="23"/>
        <v>1092.7079999999999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21">
        <v>0</v>
      </c>
      <c r="W223" s="18">
        <v>0</v>
      </c>
      <c r="X223" s="18">
        <v>0</v>
      </c>
      <c r="Y223" s="18">
        <v>54.64</v>
      </c>
      <c r="Z223" s="18">
        <v>218.54</v>
      </c>
      <c r="AA223" s="18">
        <v>218.54</v>
      </c>
      <c r="AB223" s="18">
        <v>0</v>
      </c>
      <c r="AC223" s="18">
        <v>218.54</v>
      </c>
      <c r="AD223" s="18">
        <v>218.54</v>
      </c>
      <c r="AE223" s="18">
        <v>163.91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f t="shared" si="19"/>
        <v>1092.71</v>
      </c>
      <c r="AL223" s="18">
        <f t="shared" si="18"/>
        <v>121.40999999999985</v>
      </c>
    </row>
    <row r="224" spans="1:38" s="6" customFormat="1" ht="50.1" customHeight="1">
      <c r="A224" s="38" t="s">
        <v>266</v>
      </c>
      <c r="B224" s="16" t="s">
        <v>229</v>
      </c>
      <c r="C224" s="16" t="s">
        <v>122</v>
      </c>
      <c r="D224" s="16" t="s">
        <v>123</v>
      </c>
      <c r="E224" s="16" t="s">
        <v>267</v>
      </c>
      <c r="F224" s="19" t="s">
        <v>235</v>
      </c>
      <c r="G224" s="19" t="s">
        <v>1050</v>
      </c>
      <c r="H224" s="16" t="s">
        <v>100</v>
      </c>
      <c r="I224" s="20">
        <v>40452</v>
      </c>
      <c r="J224" s="18">
        <v>1214.1199999999999</v>
      </c>
      <c r="K224" s="18">
        <f t="shared" si="22"/>
        <v>121.41199999999999</v>
      </c>
      <c r="L224" s="18">
        <f t="shared" si="23"/>
        <v>1092.7079999999999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21">
        <v>0</v>
      </c>
      <c r="W224" s="18">
        <v>0</v>
      </c>
      <c r="X224" s="18">
        <v>0</v>
      </c>
      <c r="Y224" s="18">
        <v>54.64</v>
      </c>
      <c r="Z224" s="18">
        <v>218.54</v>
      </c>
      <c r="AA224" s="18">
        <v>218.54</v>
      </c>
      <c r="AB224" s="18">
        <v>0</v>
      </c>
      <c r="AC224" s="18">
        <v>218.54</v>
      </c>
      <c r="AD224" s="18">
        <v>218.54</v>
      </c>
      <c r="AE224" s="18">
        <v>163.91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f t="shared" si="19"/>
        <v>1092.71</v>
      </c>
      <c r="AL224" s="18">
        <f t="shared" si="18"/>
        <v>121.40999999999985</v>
      </c>
    </row>
    <row r="225" spans="1:38" s="6" customFormat="1" ht="50.1" customHeight="1">
      <c r="A225" s="38" t="s">
        <v>268</v>
      </c>
      <c r="B225" s="16" t="s">
        <v>229</v>
      </c>
      <c r="C225" s="16" t="s">
        <v>122</v>
      </c>
      <c r="D225" s="16" t="s">
        <v>123</v>
      </c>
      <c r="E225" s="16" t="s">
        <v>269</v>
      </c>
      <c r="F225" s="19" t="s">
        <v>235</v>
      </c>
      <c r="G225" s="19" t="s">
        <v>1050</v>
      </c>
      <c r="H225" s="16" t="s">
        <v>100</v>
      </c>
      <c r="I225" s="20">
        <v>40452</v>
      </c>
      <c r="J225" s="18">
        <v>1214.1199999999999</v>
      </c>
      <c r="K225" s="18">
        <f t="shared" si="22"/>
        <v>121.41199999999999</v>
      </c>
      <c r="L225" s="18">
        <f t="shared" si="23"/>
        <v>1092.7079999999999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21">
        <v>0</v>
      </c>
      <c r="W225" s="18">
        <v>0</v>
      </c>
      <c r="X225" s="18">
        <v>0</v>
      </c>
      <c r="Y225" s="18">
        <v>54.64</v>
      </c>
      <c r="Z225" s="18">
        <v>218.54</v>
      </c>
      <c r="AA225" s="18">
        <v>218.54</v>
      </c>
      <c r="AB225" s="18">
        <v>0</v>
      </c>
      <c r="AC225" s="18">
        <v>218.54</v>
      </c>
      <c r="AD225" s="18">
        <v>218.54</v>
      </c>
      <c r="AE225" s="18">
        <v>163.91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f t="shared" si="19"/>
        <v>1092.71</v>
      </c>
      <c r="AL225" s="18">
        <f t="shared" si="18"/>
        <v>121.40999999999985</v>
      </c>
    </row>
    <row r="226" spans="1:38" s="6" customFormat="1" ht="50.1" customHeight="1">
      <c r="A226" s="38" t="s">
        <v>270</v>
      </c>
      <c r="B226" s="16" t="s">
        <v>229</v>
      </c>
      <c r="C226" s="16" t="s">
        <v>122</v>
      </c>
      <c r="D226" s="16" t="s">
        <v>123</v>
      </c>
      <c r="E226" s="16" t="s">
        <v>271</v>
      </c>
      <c r="F226" s="19" t="s">
        <v>235</v>
      </c>
      <c r="G226" s="19" t="s">
        <v>1050</v>
      </c>
      <c r="H226" s="16" t="s">
        <v>100</v>
      </c>
      <c r="I226" s="20">
        <v>40452</v>
      </c>
      <c r="J226" s="18">
        <v>1214.1199999999999</v>
      </c>
      <c r="K226" s="18">
        <f t="shared" si="22"/>
        <v>121.41199999999999</v>
      </c>
      <c r="L226" s="18">
        <f t="shared" si="23"/>
        <v>1092.7079999999999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21">
        <v>0</v>
      </c>
      <c r="W226" s="18">
        <v>0</v>
      </c>
      <c r="X226" s="18">
        <v>0</v>
      </c>
      <c r="Y226" s="18">
        <v>54.64</v>
      </c>
      <c r="Z226" s="18">
        <v>218.54</v>
      </c>
      <c r="AA226" s="18">
        <v>218.54</v>
      </c>
      <c r="AB226" s="18">
        <v>0</v>
      </c>
      <c r="AC226" s="18">
        <v>218.54</v>
      </c>
      <c r="AD226" s="18">
        <v>218.54</v>
      </c>
      <c r="AE226" s="18">
        <v>163.91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f t="shared" si="19"/>
        <v>1092.71</v>
      </c>
      <c r="AL226" s="18">
        <f t="shared" ref="AL226:AL289" si="24">J226-AK226</f>
        <v>121.40999999999985</v>
      </c>
    </row>
    <row r="227" spans="1:38" s="6" customFormat="1" ht="50.1" customHeight="1">
      <c r="A227" s="38" t="s">
        <v>272</v>
      </c>
      <c r="B227" s="16" t="s">
        <v>229</v>
      </c>
      <c r="C227" s="16" t="s">
        <v>122</v>
      </c>
      <c r="D227" s="16" t="s">
        <v>123</v>
      </c>
      <c r="E227" s="16" t="s">
        <v>273</v>
      </c>
      <c r="F227" s="19" t="s">
        <v>235</v>
      </c>
      <c r="G227" s="19" t="s">
        <v>1050</v>
      </c>
      <c r="H227" s="16" t="s">
        <v>100</v>
      </c>
      <c r="I227" s="20">
        <v>40452</v>
      </c>
      <c r="J227" s="18">
        <v>1214.1199999999999</v>
      </c>
      <c r="K227" s="18">
        <f t="shared" si="22"/>
        <v>121.41199999999999</v>
      </c>
      <c r="L227" s="18">
        <f t="shared" si="23"/>
        <v>1092.7079999999999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21">
        <v>0</v>
      </c>
      <c r="W227" s="18">
        <v>0</v>
      </c>
      <c r="X227" s="18">
        <v>0</v>
      </c>
      <c r="Y227" s="18">
        <v>54.64</v>
      </c>
      <c r="Z227" s="18">
        <v>218.54</v>
      </c>
      <c r="AA227" s="18">
        <v>218.54</v>
      </c>
      <c r="AB227" s="18">
        <v>0</v>
      </c>
      <c r="AC227" s="18">
        <v>218.54</v>
      </c>
      <c r="AD227" s="18">
        <v>218.54</v>
      </c>
      <c r="AE227" s="18">
        <v>163.91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f t="shared" ref="AK227:AK290" si="25">SUM(M227:AJ227)</f>
        <v>1092.71</v>
      </c>
      <c r="AL227" s="18">
        <f t="shared" si="24"/>
        <v>121.40999999999985</v>
      </c>
    </row>
    <row r="228" spans="1:38" s="6" customFormat="1" ht="50.1" customHeight="1">
      <c r="A228" s="38" t="s">
        <v>274</v>
      </c>
      <c r="B228" s="16" t="s">
        <v>229</v>
      </c>
      <c r="C228" s="16" t="s">
        <v>122</v>
      </c>
      <c r="D228" s="16" t="s">
        <v>123</v>
      </c>
      <c r="E228" s="16" t="s">
        <v>275</v>
      </c>
      <c r="F228" s="19" t="s">
        <v>235</v>
      </c>
      <c r="G228" s="19" t="s">
        <v>1050</v>
      </c>
      <c r="H228" s="16" t="s">
        <v>100</v>
      </c>
      <c r="I228" s="20">
        <v>40452</v>
      </c>
      <c r="J228" s="18">
        <v>1319.99</v>
      </c>
      <c r="K228" s="18">
        <f t="shared" si="22"/>
        <v>131.999</v>
      </c>
      <c r="L228" s="18">
        <f t="shared" si="23"/>
        <v>1187.991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21">
        <v>0</v>
      </c>
      <c r="W228" s="18">
        <v>0</v>
      </c>
      <c r="X228" s="18">
        <v>0</v>
      </c>
      <c r="Y228" s="18">
        <v>59.4</v>
      </c>
      <c r="Z228" s="18">
        <v>237.6</v>
      </c>
      <c r="AA228" s="18">
        <v>237.6</v>
      </c>
      <c r="AB228" s="18">
        <v>0</v>
      </c>
      <c r="AC228" s="18">
        <v>237.6</v>
      </c>
      <c r="AD228" s="18">
        <v>237.6</v>
      </c>
      <c r="AE228" s="18">
        <v>178.19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f t="shared" si="25"/>
        <v>1187.99</v>
      </c>
      <c r="AL228" s="18">
        <f t="shared" si="24"/>
        <v>132</v>
      </c>
    </row>
    <row r="229" spans="1:38" s="6" customFormat="1" ht="50.1" customHeight="1">
      <c r="A229" s="38" t="s">
        <v>276</v>
      </c>
      <c r="B229" s="16" t="s">
        <v>229</v>
      </c>
      <c r="C229" s="16" t="s">
        <v>122</v>
      </c>
      <c r="D229" s="16" t="s">
        <v>123</v>
      </c>
      <c r="E229" s="16" t="s">
        <v>277</v>
      </c>
      <c r="F229" s="19" t="s">
        <v>235</v>
      </c>
      <c r="G229" s="19" t="s">
        <v>1050</v>
      </c>
      <c r="H229" s="16" t="s">
        <v>100</v>
      </c>
      <c r="I229" s="20">
        <v>40452</v>
      </c>
      <c r="J229" s="18">
        <v>1319.99</v>
      </c>
      <c r="K229" s="18">
        <f t="shared" si="22"/>
        <v>131.999</v>
      </c>
      <c r="L229" s="18">
        <f t="shared" si="23"/>
        <v>1187.991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21">
        <v>0</v>
      </c>
      <c r="W229" s="18">
        <v>0</v>
      </c>
      <c r="X229" s="18">
        <v>0</v>
      </c>
      <c r="Y229" s="18">
        <v>59.4</v>
      </c>
      <c r="Z229" s="18">
        <v>237.6</v>
      </c>
      <c r="AA229" s="18">
        <v>237.6</v>
      </c>
      <c r="AB229" s="18">
        <v>0</v>
      </c>
      <c r="AC229" s="18">
        <v>237.6</v>
      </c>
      <c r="AD229" s="18">
        <v>237.6</v>
      </c>
      <c r="AE229" s="18">
        <v>178.19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f t="shared" si="25"/>
        <v>1187.99</v>
      </c>
      <c r="AL229" s="18">
        <f t="shared" si="24"/>
        <v>132</v>
      </c>
    </row>
    <row r="230" spans="1:38" s="6" customFormat="1" ht="50.1" customHeight="1">
      <c r="A230" s="38" t="s">
        <v>278</v>
      </c>
      <c r="B230" s="16" t="s">
        <v>229</v>
      </c>
      <c r="C230" s="16" t="s">
        <v>122</v>
      </c>
      <c r="D230" s="16" t="s">
        <v>123</v>
      </c>
      <c r="E230" s="16" t="s">
        <v>279</v>
      </c>
      <c r="F230" s="19" t="s">
        <v>235</v>
      </c>
      <c r="G230" s="19" t="s">
        <v>1050</v>
      </c>
      <c r="H230" s="16" t="s">
        <v>100</v>
      </c>
      <c r="I230" s="20">
        <v>40452</v>
      </c>
      <c r="J230" s="18">
        <v>1319.99</v>
      </c>
      <c r="K230" s="18">
        <f t="shared" si="22"/>
        <v>131.999</v>
      </c>
      <c r="L230" s="18">
        <f t="shared" si="23"/>
        <v>1187.991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21">
        <v>0</v>
      </c>
      <c r="W230" s="18">
        <v>0</v>
      </c>
      <c r="X230" s="18">
        <v>0</v>
      </c>
      <c r="Y230" s="18">
        <v>59.4</v>
      </c>
      <c r="Z230" s="18">
        <v>237.6</v>
      </c>
      <c r="AA230" s="18">
        <v>237.6</v>
      </c>
      <c r="AB230" s="18">
        <v>0</v>
      </c>
      <c r="AC230" s="18">
        <v>237.6</v>
      </c>
      <c r="AD230" s="18">
        <v>237.6</v>
      </c>
      <c r="AE230" s="18">
        <v>178.19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f t="shared" si="25"/>
        <v>1187.99</v>
      </c>
      <c r="AL230" s="18">
        <f t="shared" si="24"/>
        <v>132</v>
      </c>
    </row>
    <row r="231" spans="1:38" s="6" customFormat="1" ht="50.1" customHeight="1">
      <c r="A231" s="38" t="s">
        <v>280</v>
      </c>
      <c r="B231" s="16" t="s">
        <v>229</v>
      </c>
      <c r="C231" s="16" t="s">
        <v>122</v>
      </c>
      <c r="D231" s="16" t="s">
        <v>123</v>
      </c>
      <c r="E231" s="16" t="s">
        <v>281</v>
      </c>
      <c r="F231" s="19" t="s">
        <v>235</v>
      </c>
      <c r="G231" s="19" t="s">
        <v>1050</v>
      </c>
      <c r="H231" s="16" t="s">
        <v>100</v>
      </c>
      <c r="I231" s="20">
        <v>40452</v>
      </c>
      <c r="J231" s="18">
        <v>1319.99</v>
      </c>
      <c r="K231" s="18">
        <f t="shared" si="22"/>
        <v>131.999</v>
      </c>
      <c r="L231" s="18">
        <f t="shared" si="23"/>
        <v>1187.991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21">
        <v>0</v>
      </c>
      <c r="W231" s="18">
        <v>0</v>
      </c>
      <c r="X231" s="18">
        <v>0</v>
      </c>
      <c r="Y231" s="18">
        <v>59.4</v>
      </c>
      <c r="Z231" s="18">
        <v>237.6</v>
      </c>
      <c r="AA231" s="18">
        <v>237.6</v>
      </c>
      <c r="AB231" s="18">
        <v>0</v>
      </c>
      <c r="AC231" s="18">
        <v>237.6</v>
      </c>
      <c r="AD231" s="18">
        <v>237.6</v>
      </c>
      <c r="AE231" s="18">
        <v>178.19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f t="shared" si="25"/>
        <v>1187.99</v>
      </c>
      <c r="AL231" s="18">
        <f t="shared" si="24"/>
        <v>132</v>
      </c>
    </row>
    <row r="232" spans="1:38" s="6" customFormat="1" ht="50.1" customHeight="1">
      <c r="A232" s="38" t="s">
        <v>282</v>
      </c>
      <c r="B232" s="16" t="s">
        <v>229</v>
      </c>
      <c r="C232" s="16" t="s">
        <v>122</v>
      </c>
      <c r="D232" s="16" t="s">
        <v>123</v>
      </c>
      <c r="E232" s="16" t="s">
        <v>283</v>
      </c>
      <c r="F232" s="19" t="s">
        <v>235</v>
      </c>
      <c r="G232" s="19" t="s">
        <v>1050</v>
      </c>
      <c r="H232" s="16" t="s">
        <v>100</v>
      </c>
      <c r="I232" s="20">
        <v>40452</v>
      </c>
      <c r="J232" s="18">
        <v>1319.99</v>
      </c>
      <c r="K232" s="18">
        <f t="shared" si="22"/>
        <v>131.999</v>
      </c>
      <c r="L232" s="18">
        <f t="shared" si="23"/>
        <v>1187.991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21">
        <v>0</v>
      </c>
      <c r="W232" s="18">
        <v>0</v>
      </c>
      <c r="X232" s="18">
        <v>0</v>
      </c>
      <c r="Y232" s="18">
        <v>59.4</v>
      </c>
      <c r="Z232" s="18">
        <v>237.6</v>
      </c>
      <c r="AA232" s="18">
        <v>237.6</v>
      </c>
      <c r="AB232" s="18">
        <v>0</v>
      </c>
      <c r="AC232" s="18">
        <v>237.6</v>
      </c>
      <c r="AD232" s="18">
        <v>237.6</v>
      </c>
      <c r="AE232" s="18">
        <v>178.19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f t="shared" si="25"/>
        <v>1187.99</v>
      </c>
      <c r="AL232" s="18">
        <f t="shared" si="24"/>
        <v>132</v>
      </c>
    </row>
    <row r="233" spans="1:38" s="6" customFormat="1" ht="50.1" customHeight="1">
      <c r="A233" s="38" t="s">
        <v>284</v>
      </c>
      <c r="B233" s="16" t="s">
        <v>229</v>
      </c>
      <c r="C233" s="16" t="s">
        <v>122</v>
      </c>
      <c r="D233" s="16" t="s">
        <v>123</v>
      </c>
      <c r="E233" s="16" t="s">
        <v>285</v>
      </c>
      <c r="F233" s="19" t="s">
        <v>235</v>
      </c>
      <c r="G233" s="19" t="s">
        <v>1050</v>
      </c>
      <c r="H233" s="16" t="s">
        <v>100</v>
      </c>
      <c r="I233" s="20">
        <v>40452</v>
      </c>
      <c r="J233" s="18">
        <v>1319.99</v>
      </c>
      <c r="K233" s="18">
        <f t="shared" si="22"/>
        <v>131.999</v>
      </c>
      <c r="L233" s="18">
        <f t="shared" si="23"/>
        <v>1187.991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21">
        <v>0</v>
      </c>
      <c r="W233" s="18">
        <v>0</v>
      </c>
      <c r="X233" s="18">
        <v>0</v>
      </c>
      <c r="Y233" s="18">
        <v>59.4</v>
      </c>
      <c r="Z233" s="18">
        <v>237.6</v>
      </c>
      <c r="AA233" s="18">
        <v>237.6</v>
      </c>
      <c r="AB233" s="18">
        <v>0</v>
      </c>
      <c r="AC233" s="18">
        <v>237.6</v>
      </c>
      <c r="AD233" s="18">
        <v>237.6</v>
      </c>
      <c r="AE233" s="18">
        <v>178.19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f t="shared" si="25"/>
        <v>1187.99</v>
      </c>
      <c r="AL233" s="18">
        <f t="shared" si="24"/>
        <v>132</v>
      </c>
    </row>
    <row r="234" spans="1:38" s="6" customFormat="1" ht="50.1" customHeight="1">
      <c r="A234" s="38" t="s">
        <v>286</v>
      </c>
      <c r="B234" s="16" t="s">
        <v>229</v>
      </c>
      <c r="C234" s="16" t="s">
        <v>122</v>
      </c>
      <c r="D234" s="16" t="s">
        <v>123</v>
      </c>
      <c r="E234" s="16" t="s">
        <v>287</v>
      </c>
      <c r="F234" s="19" t="s">
        <v>235</v>
      </c>
      <c r="G234" s="19" t="s">
        <v>1050</v>
      </c>
      <c r="H234" s="16" t="s">
        <v>100</v>
      </c>
      <c r="I234" s="20">
        <v>40452</v>
      </c>
      <c r="J234" s="18">
        <v>1319.99</v>
      </c>
      <c r="K234" s="18">
        <f t="shared" si="22"/>
        <v>131.999</v>
      </c>
      <c r="L234" s="18">
        <f t="shared" si="23"/>
        <v>1187.991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21">
        <v>0</v>
      </c>
      <c r="W234" s="18">
        <v>0</v>
      </c>
      <c r="X234" s="18">
        <v>0</v>
      </c>
      <c r="Y234" s="18">
        <v>59.4</v>
      </c>
      <c r="Z234" s="18">
        <v>237.6</v>
      </c>
      <c r="AA234" s="18">
        <v>237.6</v>
      </c>
      <c r="AB234" s="18">
        <v>0</v>
      </c>
      <c r="AC234" s="18">
        <v>237.6</v>
      </c>
      <c r="AD234" s="18">
        <v>237.6</v>
      </c>
      <c r="AE234" s="18">
        <v>178.19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f t="shared" si="25"/>
        <v>1187.99</v>
      </c>
      <c r="AL234" s="18">
        <f t="shared" si="24"/>
        <v>132</v>
      </c>
    </row>
    <row r="235" spans="1:38" s="6" customFormat="1" ht="50.1" customHeight="1">
      <c r="A235" s="38" t="s">
        <v>288</v>
      </c>
      <c r="B235" s="16" t="s">
        <v>229</v>
      </c>
      <c r="C235" s="16" t="s">
        <v>122</v>
      </c>
      <c r="D235" s="16" t="s">
        <v>123</v>
      </c>
      <c r="E235" s="16" t="s">
        <v>289</v>
      </c>
      <c r="F235" s="19" t="s">
        <v>235</v>
      </c>
      <c r="G235" s="19" t="s">
        <v>1050</v>
      </c>
      <c r="H235" s="16" t="s">
        <v>100</v>
      </c>
      <c r="I235" s="20">
        <v>40452</v>
      </c>
      <c r="J235" s="18">
        <v>1319.99</v>
      </c>
      <c r="K235" s="18">
        <f t="shared" si="22"/>
        <v>131.999</v>
      </c>
      <c r="L235" s="18">
        <f t="shared" si="23"/>
        <v>1187.991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21">
        <v>0</v>
      </c>
      <c r="W235" s="18">
        <v>0</v>
      </c>
      <c r="X235" s="18">
        <v>0</v>
      </c>
      <c r="Y235" s="18">
        <v>59.4</v>
      </c>
      <c r="Z235" s="18">
        <v>237.6</v>
      </c>
      <c r="AA235" s="18">
        <v>237.6</v>
      </c>
      <c r="AB235" s="18">
        <v>0</v>
      </c>
      <c r="AC235" s="18">
        <v>237.6</v>
      </c>
      <c r="AD235" s="18">
        <v>237.6</v>
      </c>
      <c r="AE235" s="18">
        <v>178.19</v>
      </c>
      <c r="AF235" s="18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f t="shared" si="25"/>
        <v>1187.99</v>
      </c>
      <c r="AL235" s="18">
        <f t="shared" si="24"/>
        <v>132</v>
      </c>
    </row>
    <row r="236" spans="1:38" s="6" customFormat="1" ht="50.1" customHeight="1">
      <c r="A236" s="38" t="s">
        <v>290</v>
      </c>
      <c r="B236" s="16" t="s">
        <v>229</v>
      </c>
      <c r="C236" s="16" t="s">
        <v>122</v>
      </c>
      <c r="D236" s="16" t="s">
        <v>123</v>
      </c>
      <c r="E236" s="16" t="s">
        <v>291</v>
      </c>
      <c r="F236" s="19" t="s">
        <v>235</v>
      </c>
      <c r="G236" s="19" t="s">
        <v>1050</v>
      </c>
      <c r="H236" s="16" t="s">
        <v>100</v>
      </c>
      <c r="I236" s="20">
        <v>40452</v>
      </c>
      <c r="J236" s="18">
        <v>1319.99</v>
      </c>
      <c r="K236" s="18">
        <f t="shared" si="22"/>
        <v>131.999</v>
      </c>
      <c r="L236" s="18">
        <f t="shared" si="23"/>
        <v>1187.991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21">
        <v>0</v>
      </c>
      <c r="W236" s="18">
        <v>0</v>
      </c>
      <c r="X236" s="18">
        <v>0</v>
      </c>
      <c r="Y236" s="18">
        <v>59.4</v>
      </c>
      <c r="Z236" s="18">
        <v>237.6</v>
      </c>
      <c r="AA236" s="18">
        <v>237.6</v>
      </c>
      <c r="AB236" s="18">
        <v>0</v>
      </c>
      <c r="AC236" s="18">
        <v>237.6</v>
      </c>
      <c r="AD236" s="18">
        <v>237.6</v>
      </c>
      <c r="AE236" s="18">
        <v>178.19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f t="shared" si="25"/>
        <v>1187.99</v>
      </c>
      <c r="AL236" s="18">
        <f t="shared" si="24"/>
        <v>132</v>
      </c>
    </row>
    <row r="237" spans="1:38" s="6" customFormat="1" ht="50.1" customHeight="1">
      <c r="A237" s="38" t="s">
        <v>292</v>
      </c>
      <c r="B237" s="16" t="s">
        <v>229</v>
      </c>
      <c r="C237" s="16" t="s">
        <v>293</v>
      </c>
      <c r="D237" s="16" t="s">
        <v>94</v>
      </c>
      <c r="E237" s="16" t="s">
        <v>294</v>
      </c>
      <c r="F237" s="19" t="s">
        <v>295</v>
      </c>
      <c r="G237" s="19" t="s">
        <v>1050</v>
      </c>
      <c r="H237" s="16" t="s">
        <v>100</v>
      </c>
      <c r="I237" s="20">
        <v>40634</v>
      </c>
      <c r="J237" s="18">
        <v>999.23</v>
      </c>
      <c r="K237" s="18">
        <f t="shared" si="22"/>
        <v>99.923000000000002</v>
      </c>
      <c r="L237" s="18">
        <f t="shared" si="23"/>
        <v>899.30700000000002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21">
        <v>0</v>
      </c>
      <c r="W237" s="18">
        <v>0</v>
      </c>
      <c r="X237" s="18">
        <v>0</v>
      </c>
      <c r="Y237" s="18">
        <v>0</v>
      </c>
      <c r="Z237" s="18">
        <v>119.91</v>
      </c>
      <c r="AA237" s="18">
        <v>179.86</v>
      </c>
      <c r="AB237" s="18">
        <v>0</v>
      </c>
      <c r="AC237" s="18">
        <v>179.86</v>
      </c>
      <c r="AD237" s="18">
        <v>179.86</v>
      </c>
      <c r="AE237" s="18">
        <v>179.86</v>
      </c>
      <c r="AF237" s="18">
        <v>0</v>
      </c>
      <c r="AG237" s="18">
        <v>59.96</v>
      </c>
      <c r="AH237" s="18">
        <v>0</v>
      </c>
      <c r="AI237" s="18">
        <v>0</v>
      </c>
      <c r="AJ237" s="18">
        <v>0</v>
      </c>
      <c r="AK237" s="18">
        <f t="shared" si="25"/>
        <v>899.31000000000006</v>
      </c>
      <c r="AL237" s="18">
        <f t="shared" si="24"/>
        <v>99.919999999999959</v>
      </c>
    </row>
    <row r="238" spans="1:38" s="6" customFormat="1" ht="50.1" customHeight="1">
      <c r="A238" s="38" t="s">
        <v>296</v>
      </c>
      <c r="B238" s="16" t="s">
        <v>229</v>
      </c>
      <c r="C238" s="16" t="s">
        <v>293</v>
      </c>
      <c r="D238" s="16" t="s">
        <v>94</v>
      </c>
      <c r="E238" s="16" t="s">
        <v>297</v>
      </c>
      <c r="F238" s="19" t="s">
        <v>295</v>
      </c>
      <c r="G238" s="19" t="s">
        <v>1050</v>
      </c>
      <c r="H238" s="16" t="s">
        <v>100</v>
      </c>
      <c r="I238" s="20">
        <v>40634</v>
      </c>
      <c r="J238" s="18">
        <v>999.23</v>
      </c>
      <c r="K238" s="18">
        <f t="shared" si="22"/>
        <v>99.923000000000002</v>
      </c>
      <c r="L238" s="18">
        <f t="shared" si="23"/>
        <v>899.30700000000002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21">
        <v>0</v>
      </c>
      <c r="W238" s="18">
        <v>0</v>
      </c>
      <c r="X238" s="18">
        <v>0</v>
      </c>
      <c r="Y238" s="18">
        <v>0</v>
      </c>
      <c r="Z238" s="18">
        <v>119.91</v>
      </c>
      <c r="AA238" s="18">
        <v>179.86</v>
      </c>
      <c r="AB238" s="18">
        <v>0</v>
      </c>
      <c r="AC238" s="18">
        <v>179.86</v>
      </c>
      <c r="AD238" s="18">
        <v>179.86</v>
      </c>
      <c r="AE238" s="18">
        <v>179.86</v>
      </c>
      <c r="AF238" s="18">
        <v>0</v>
      </c>
      <c r="AG238" s="18">
        <v>59.96</v>
      </c>
      <c r="AH238" s="18">
        <v>0</v>
      </c>
      <c r="AI238" s="18">
        <v>0</v>
      </c>
      <c r="AJ238" s="18">
        <v>0</v>
      </c>
      <c r="AK238" s="18">
        <f t="shared" si="25"/>
        <v>899.31000000000006</v>
      </c>
      <c r="AL238" s="18">
        <f t="shared" si="24"/>
        <v>99.919999999999959</v>
      </c>
    </row>
    <row r="239" spans="1:38" s="6" customFormat="1" ht="50.1" customHeight="1">
      <c r="A239" s="38" t="s">
        <v>298</v>
      </c>
      <c r="B239" s="16" t="s">
        <v>229</v>
      </c>
      <c r="C239" s="16" t="s">
        <v>293</v>
      </c>
      <c r="D239" s="16" t="s">
        <v>94</v>
      </c>
      <c r="E239" s="16" t="s">
        <v>299</v>
      </c>
      <c r="F239" s="19" t="s">
        <v>295</v>
      </c>
      <c r="G239" s="19" t="s">
        <v>1050</v>
      </c>
      <c r="H239" s="16" t="s">
        <v>100</v>
      </c>
      <c r="I239" s="20">
        <v>40634</v>
      </c>
      <c r="J239" s="18">
        <v>999.23</v>
      </c>
      <c r="K239" s="18">
        <f t="shared" si="22"/>
        <v>99.923000000000002</v>
      </c>
      <c r="L239" s="18">
        <f t="shared" si="23"/>
        <v>899.30700000000002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21">
        <v>0</v>
      </c>
      <c r="W239" s="18">
        <v>0</v>
      </c>
      <c r="X239" s="18">
        <v>0</v>
      </c>
      <c r="Y239" s="18">
        <v>0</v>
      </c>
      <c r="Z239" s="18">
        <v>119.91</v>
      </c>
      <c r="AA239" s="18">
        <v>179.86</v>
      </c>
      <c r="AB239" s="18">
        <v>0</v>
      </c>
      <c r="AC239" s="18">
        <v>179.86</v>
      </c>
      <c r="AD239" s="18">
        <v>179.86</v>
      </c>
      <c r="AE239" s="18">
        <v>179.86</v>
      </c>
      <c r="AF239" s="18">
        <v>0</v>
      </c>
      <c r="AG239" s="18">
        <v>59.96</v>
      </c>
      <c r="AH239" s="18">
        <v>0</v>
      </c>
      <c r="AI239" s="18">
        <v>0</v>
      </c>
      <c r="AJ239" s="18">
        <v>0</v>
      </c>
      <c r="AK239" s="18">
        <f t="shared" si="25"/>
        <v>899.31000000000006</v>
      </c>
      <c r="AL239" s="18">
        <f t="shared" si="24"/>
        <v>99.919999999999959</v>
      </c>
    </row>
    <row r="240" spans="1:38" s="6" customFormat="1" ht="50.1" customHeight="1">
      <c r="A240" s="38" t="s">
        <v>318</v>
      </c>
      <c r="B240" s="16" t="s">
        <v>229</v>
      </c>
      <c r="C240" s="16" t="s">
        <v>106</v>
      </c>
      <c r="D240" s="16" t="s">
        <v>94</v>
      </c>
      <c r="E240" s="16" t="s">
        <v>319</v>
      </c>
      <c r="F240" s="19" t="s">
        <v>320</v>
      </c>
      <c r="G240" s="19" t="s">
        <v>1050</v>
      </c>
      <c r="H240" s="16" t="s">
        <v>100</v>
      </c>
      <c r="I240" s="20">
        <v>40513</v>
      </c>
      <c r="J240" s="18">
        <v>1346.66</v>
      </c>
      <c r="K240" s="18">
        <f t="shared" si="22"/>
        <v>134.66600000000003</v>
      </c>
      <c r="L240" s="18">
        <f t="shared" si="23"/>
        <v>1211.9940000000001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21">
        <v>0</v>
      </c>
      <c r="W240" s="18">
        <v>0</v>
      </c>
      <c r="X240" s="18">
        <v>0</v>
      </c>
      <c r="Y240" s="18">
        <v>0</v>
      </c>
      <c r="Z240" s="18">
        <v>242.43</v>
      </c>
      <c r="AA240" s="18">
        <v>242.63</v>
      </c>
      <c r="AB240" s="18">
        <v>0</v>
      </c>
      <c r="AC240" s="18">
        <v>242.63</v>
      </c>
      <c r="AD240" s="18">
        <v>242.63</v>
      </c>
      <c r="AE240" s="18">
        <v>241.67</v>
      </c>
      <c r="AF240" s="18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f t="shared" si="25"/>
        <v>1211.99</v>
      </c>
      <c r="AL240" s="18">
        <f t="shared" si="24"/>
        <v>134.67000000000007</v>
      </c>
    </row>
    <row r="241" spans="1:38" s="6" customFormat="1" ht="50.1" customHeight="1">
      <c r="A241" s="38" t="s">
        <v>300</v>
      </c>
      <c r="B241" s="16" t="s">
        <v>229</v>
      </c>
      <c r="C241" s="16" t="s">
        <v>293</v>
      </c>
      <c r="D241" s="16" t="s">
        <v>94</v>
      </c>
      <c r="E241" s="16" t="s">
        <v>301</v>
      </c>
      <c r="F241" s="19" t="s">
        <v>295</v>
      </c>
      <c r="G241" s="19" t="s">
        <v>1050</v>
      </c>
      <c r="H241" s="16" t="s">
        <v>100</v>
      </c>
      <c r="I241" s="20">
        <v>40634</v>
      </c>
      <c r="J241" s="18">
        <v>999.23</v>
      </c>
      <c r="K241" s="18">
        <f t="shared" si="22"/>
        <v>99.923000000000002</v>
      </c>
      <c r="L241" s="18">
        <f t="shared" si="23"/>
        <v>899.30700000000002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21">
        <v>0</v>
      </c>
      <c r="W241" s="18">
        <v>0</v>
      </c>
      <c r="X241" s="18">
        <v>0</v>
      </c>
      <c r="Y241" s="18">
        <v>0</v>
      </c>
      <c r="Z241" s="18">
        <v>119.91</v>
      </c>
      <c r="AA241" s="18">
        <v>179.86</v>
      </c>
      <c r="AB241" s="18">
        <v>0</v>
      </c>
      <c r="AC241" s="18">
        <v>179.86</v>
      </c>
      <c r="AD241" s="18">
        <v>179.86</v>
      </c>
      <c r="AE241" s="18">
        <v>179.86</v>
      </c>
      <c r="AF241" s="18">
        <v>0</v>
      </c>
      <c r="AG241" s="18">
        <v>59.96</v>
      </c>
      <c r="AH241" s="18">
        <v>0</v>
      </c>
      <c r="AI241" s="18">
        <v>0</v>
      </c>
      <c r="AJ241" s="18">
        <v>0</v>
      </c>
      <c r="AK241" s="18">
        <f t="shared" si="25"/>
        <v>899.31000000000006</v>
      </c>
      <c r="AL241" s="18">
        <f t="shared" si="24"/>
        <v>99.919999999999959</v>
      </c>
    </row>
    <row r="242" spans="1:38" s="6" customFormat="1" ht="50.1" customHeight="1">
      <c r="A242" s="38" t="s">
        <v>302</v>
      </c>
      <c r="B242" s="16" t="s">
        <v>229</v>
      </c>
      <c r="C242" s="16" t="s">
        <v>293</v>
      </c>
      <c r="D242" s="16" t="s">
        <v>94</v>
      </c>
      <c r="E242" s="16" t="s">
        <v>303</v>
      </c>
      <c r="F242" s="19" t="s">
        <v>295</v>
      </c>
      <c r="G242" s="19" t="s">
        <v>1050</v>
      </c>
      <c r="H242" s="16" t="s">
        <v>100</v>
      </c>
      <c r="I242" s="20">
        <v>40634</v>
      </c>
      <c r="J242" s="18">
        <v>999.23</v>
      </c>
      <c r="K242" s="18">
        <f t="shared" si="22"/>
        <v>99.923000000000002</v>
      </c>
      <c r="L242" s="18">
        <f t="shared" si="23"/>
        <v>899.30700000000002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21">
        <v>0</v>
      </c>
      <c r="W242" s="18">
        <v>0</v>
      </c>
      <c r="X242" s="18">
        <v>0</v>
      </c>
      <c r="Y242" s="18">
        <v>0</v>
      </c>
      <c r="Z242" s="18">
        <v>119.91</v>
      </c>
      <c r="AA242" s="18">
        <v>179.86</v>
      </c>
      <c r="AB242" s="18">
        <v>0</v>
      </c>
      <c r="AC242" s="18">
        <v>179.86</v>
      </c>
      <c r="AD242" s="18">
        <v>179.86</v>
      </c>
      <c r="AE242" s="18">
        <v>179.86</v>
      </c>
      <c r="AF242" s="18">
        <v>0</v>
      </c>
      <c r="AG242" s="18">
        <v>59.96</v>
      </c>
      <c r="AH242" s="18">
        <v>0</v>
      </c>
      <c r="AI242" s="18">
        <v>0</v>
      </c>
      <c r="AJ242" s="18">
        <v>0</v>
      </c>
      <c r="AK242" s="18">
        <f t="shared" si="25"/>
        <v>899.31000000000006</v>
      </c>
      <c r="AL242" s="18">
        <f t="shared" si="24"/>
        <v>99.919999999999959</v>
      </c>
    </row>
    <row r="243" spans="1:38" s="6" customFormat="1" ht="50.1" customHeight="1">
      <c r="A243" s="38" t="s">
        <v>304</v>
      </c>
      <c r="B243" s="16" t="s">
        <v>229</v>
      </c>
      <c r="C243" s="16" t="s">
        <v>293</v>
      </c>
      <c r="D243" s="16" t="s">
        <v>94</v>
      </c>
      <c r="E243" s="16" t="s">
        <v>305</v>
      </c>
      <c r="F243" s="19" t="s">
        <v>295</v>
      </c>
      <c r="G243" s="19" t="s">
        <v>1050</v>
      </c>
      <c r="H243" s="16" t="s">
        <v>100</v>
      </c>
      <c r="I243" s="20">
        <v>40634</v>
      </c>
      <c r="J243" s="18">
        <v>999.23</v>
      </c>
      <c r="K243" s="18">
        <f t="shared" si="22"/>
        <v>99.923000000000002</v>
      </c>
      <c r="L243" s="18">
        <f t="shared" si="23"/>
        <v>899.30700000000002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21">
        <v>0</v>
      </c>
      <c r="W243" s="18">
        <v>0</v>
      </c>
      <c r="X243" s="18">
        <v>0</v>
      </c>
      <c r="Y243" s="18">
        <v>0</v>
      </c>
      <c r="Z243" s="18">
        <v>119.91</v>
      </c>
      <c r="AA243" s="18">
        <v>179.86</v>
      </c>
      <c r="AB243" s="18">
        <v>0</v>
      </c>
      <c r="AC243" s="18">
        <v>179.86</v>
      </c>
      <c r="AD243" s="18">
        <v>179.86</v>
      </c>
      <c r="AE243" s="18">
        <v>179.86</v>
      </c>
      <c r="AF243" s="18">
        <v>0</v>
      </c>
      <c r="AG243" s="18">
        <v>59.96</v>
      </c>
      <c r="AH243" s="18">
        <v>0</v>
      </c>
      <c r="AI243" s="18">
        <v>0</v>
      </c>
      <c r="AJ243" s="18">
        <v>0</v>
      </c>
      <c r="AK243" s="18">
        <f t="shared" si="25"/>
        <v>899.31000000000006</v>
      </c>
      <c r="AL243" s="18">
        <f t="shared" si="24"/>
        <v>99.919999999999959</v>
      </c>
    </row>
    <row r="244" spans="1:38" s="6" customFormat="1" ht="50.1" customHeight="1">
      <c r="A244" s="38" t="s">
        <v>306</v>
      </c>
      <c r="B244" s="16" t="s">
        <v>229</v>
      </c>
      <c r="C244" s="16" t="s">
        <v>293</v>
      </c>
      <c r="D244" s="16" t="s">
        <v>94</v>
      </c>
      <c r="E244" s="16" t="s">
        <v>307</v>
      </c>
      <c r="F244" s="19" t="s">
        <v>295</v>
      </c>
      <c r="G244" s="19" t="s">
        <v>1050</v>
      </c>
      <c r="H244" s="16" t="s">
        <v>100</v>
      </c>
      <c r="I244" s="20">
        <v>40634</v>
      </c>
      <c r="J244" s="18">
        <v>999.23</v>
      </c>
      <c r="K244" s="18">
        <f t="shared" si="22"/>
        <v>99.923000000000002</v>
      </c>
      <c r="L244" s="18">
        <f t="shared" si="23"/>
        <v>899.30700000000002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21">
        <v>0</v>
      </c>
      <c r="W244" s="18">
        <v>0</v>
      </c>
      <c r="X244" s="18">
        <v>0</v>
      </c>
      <c r="Y244" s="18">
        <v>0</v>
      </c>
      <c r="Z244" s="18">
        <v>119.91</v>
      </c>
      <c r="AA244" s="18">
        <v>179.86</v>
      </c>
      <c r="AB244" s="18">
        <v>0</v>
      </c>
      <c r="AC244" s="18">
        <v>179.86</v>
      </c>
      <c r="AD244" s="18">
        <v>179.86</v>
      </c>
      <c r="AE244" s="18">
        <v>179.86</v>
      </c>
      <c r="AF244" s="18">
        <v>0</v>
      </c>
      <c r="AG244" s="18">
        <v>59.96</v>
      </c>
      <c r="AH244" s="18">
        <v>0</v>
      </c>
      <c r="AI244" s="18">
        <v>0</v>
      </c>
      <c r="AJ244" s="18">
        <v>0</v>
      </c>
      <c r="AK244" s="18">
        <f t="shared" si="25"/>
        <v>899.31000000000006</v>
      </c>
      <c r="AL244" s="18">
        <f t="shared" si="24"/>
        <v>99.919999999999959</v>
      </c>
    </row>
    <row r="245" spans="1:38" s="6" customFormat="1" ht="50.1" customHeight="1">
      <c r="A245" s="38" t="s">
        <v>308</v>
      </c>
      <c r="B245" s="16" t="s">
        <v>229</v>
      </c>
      <c r="C245" s="16" t="s">
        <v>293</v>
      </c>
      <c r="D245" s="16" t="s">
        <v>94</v>
      </c>
      <c r="E245" s="16" t="s">
        <v>309</v>
      </c>
      <c r="F245" s="19" t="s">
        <v>295</v>
      </c>
      <c r="G245" s="19" t="s">
        <v>1050</v>
      </c>
      <c r="H245" s="16" t="s">
        <v>100</v>
      </c>
      <c r="I245" s="20">
        <v>40634</v>
      </c>
      <c r="J245" s="18">
        <v>999.23</v>
      </c>
      <c r="K245" s="18">
        <f t="shared" si="22"/>
        <v>99.923000000000002</v>
      </c>
      <c r="L245" s="18">
        <f t="shared" si="23"/>
        <v>899.30700000000002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21">
        <v>0</v>
      </c>
      <c r="W245" s="18">
        <v>0</v>
      </c>
      <c r="X245" s="18">
        <v>0</v>
      </c>
      <c r="Y245" s="18">
        <v>0</v>
      </c>
      <c r="Z245" s="18">
        <v>119.91</v>
      </c>
      <c r="AA245" s="18">
        <v>179.86</v>
      </c>
      <c r="AB245" s="18">
        <v>0</v>
      </c>
      <c r="AC245" s="18">
        <v>179.86</v>
      </c>
      <c r="AD245" s="18">
        <v>179.86</v>
      </c>
      <c r="AE245" s="18">
        <v>179.86</v>
      </c>
      <c r="AF245" s="18">
        <v>0</v>
      </c>
      <c r="AG245" s="18">
        <v>59.96</v>
      </c>
      <c r="AH245" s="18">
        <v>0</v>
      </c>
      <c r="AI245" s="18">
        <v>0</v>
      </c>
      <c r="AJ245" s="18">
        <v>0</v>
      </c>
      <c r="AK245" s="18">
        <f t="shared" si="25"/>
        <v>899.31000000000006</v>
      </c>
      <c r="AL245" s="18">
        <f t="shared" si="24"/>
        <v>99.919999999999959</v>
      </c>
    </row>
    <row r="246" spans="1:38" s="6" customFormat="1" ht="50.1" customHeight="1">
      <c r="A246" s="38" t="s">
        <v>310</v>
      </c>
      <c r="B246" s="16" t="s">
        <v>229</v>
      </c>
      <c r="C246" s="16" t="s">
        <v>293</v>
      </c>
      <c r="D246" s="16" t="s">
        <v>94</v>
      </c>
      <c r="E246" s="16" t="s">
        <v>311</v>
      </c>
      <c r="F246" s="19" t="s">
        <v>295</v>
      </c>
      <c r="G246" s="19" t="s">
        <v>1050</v>
      </c>
      <c r="H246" s="16" t="s">
        <v>100</v>
      </c>
      <c r="I246" s="20">
        <v>40634</v>
      </c>
      <c r="J246" s="18">
        <v>999.23</v>
      </c>
      <c r="K246" s="18">
        <f t="shared" si="22"/>
        <v>99.923000000000002</v>
      </c>
      <c r="L246" s="18">
        <f t="shared" si="23"/>
        <v>899.30700000000002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21">
        <v>0</v>
      </c>
      <c r="W246" s="18">
        <v>0</v>
      </c>
      <c r="X246" s="18">
        <v>0</v>
      </c>
      <c r="Y246" s="18">
        <v>0</v>
      </c>
      <c r="Z246" s="18">
        <v>119.91</v>
      </c>
      <c r="AA246" s="18">
        <v>179.86</v>
      </c>
      <c r="AB246" s="18">
        <v>0</v>
      </c>
      <c r="AC246" s="18">
        <v>179.86</v>
      </c>
      <c r="AD246" s="18">
        <v>179.86</v>
      </c>
      <c r="AE246" s="18">
        <v>179.86</v>
      </c>
      <c r="AF246" s="18">
        <v>0</v>
      </c>
      <c r="AG246" s="18">
        <v>59.96</v>
      </c>
      <c r="AH246" s="18">
        <v>0</v>
      </c>
      <c r="AI246" s="18">
        <v>0</v>
      </c>
      <c r="AJ246" s="18">
        <v>0</v>
      </c>
      <c r="AK246" s="18">
        <f t="shared" si="25"/>
        <v>899.31000000000006</v>
      </c>
      <c r="AL246" s="18">
        <f t="shared" si="24"/>
        <v>99.919999999999959</v>
      </c>
    </row>
    <row r="247" spans="1:38" s="6" customFormat="1" ht="50.1" customHeight="1">
      <c r="A247" s="38" t="s">
        <v>312</v>
      </c>
      <c r="B247" s="16" t="s">
        <v>229</v>
      </c>
      <c r="C247" s="16" t="s">
        <v>293</v>
      </c>
      <c r="D247" s="16" t="s">
        <v>94</v>
      </c>
      <c r="E247" s="16" t="s">
        <v>313</v>
      </c>
      <c r="F247" s="19" t="s">
        <v>295</v>
      </c>
      <c r="G247" s="19" t="s">
        <v>1050</v>
      </c>
      <c r="H247" s="16" t="s">
        <v>100</v>
      </c>
      <c r="I247" s="20">
        <v>40634</v>
      </c>
      <c r="J247" s="18">
        <v>999.23</v>
      </c>
      <c r="K247" s="18">
        <f t="shared" si="22"/>
        <v>99.923000000000002</v>
      </c>
      <c r="L247" s="18">
        <f t="shared" si="23"/>
        <v>899.30700000000002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21">
        <v>0</v>
      </c>
      <c r="W247" s="18">
        <v>0</v>
      </c>
      <c r="X247" s="18">
        <v>0</v>
      </c>
      <c r="Y247" s="18">
        <v>0</v>
      </c>
      <c r="Z247" s="18">
        <v>119.91</v>
      </c>
      <c r="AA247" s="18">
        <v>179.86</v>
      </c>
      <c r="AB247" s="18">
        <v>0</v>
      </c>
      <c r="AC247" s="18">
        <v>179.86</v>
      </c>
      <c r="AD247" s="18">
        <v>179.86</v>
      </c>
      <c r="AE247" s="18">
        <v>179.86</v>
      </c>
      <c r="AF247" s="18">
        <v>0</v>
      </c>
      <c r="AG247" s="18">
        <v>59.96</v>
      </c>
      <c r="AH247" s="18">
        <v>0</v>
      </c>
      <c r="AI247" s="18">
        <v>0</v>
      </c>
      <c r="AJ247" s="18">
        <v>0</v>
      </c>
      <c r="AK247" s="18">
        <f t="shared" si="25"/>
        <v>899.31000000000006</v>
      </c>
      <c r="AL247" s="18">
        <f t="shared" si="24"/>
        <v>99.919999999999959</v>
      </c>
    </row>
    <row r="248" spans="1:38" s="6" customFormat="1" ht="50.1" customHeight="1">
      <c r="A248" s="38" t="s">
        <v>314</v>
      </c>
      <c r="B248" s="16" t="s">
        <v>229</v>
      </c>
      <c r="C248" s="16" t="s">
        <v>293</v>
      </c>
      <c r="D248" s="16" t="s">
        <v>94</v>
      </c>
      <c r="E248" s="16" t="s">
        <v>315</v>
      </c>
      <c r="F248" s="19" t="s">
        <v>295</v>
      </c>
      <c r="G248" s="19" t="s">
        <v>1050</v>
      </c>
      <c r="H248" s="16" t="s">
        <v>100</v>
      </c>
      <c r="I248" s="20">
        <v>40634</v>
      </c>
      <c r="J248" s="18">
        <v>999.23</v>
      </c>
      <c r="K248" s="18">
        <f t="shared" si="22"/>
        <v>99.923000000000002</v>
      </c>
      <c r="L248" s="18">
        <f t="shared" si="23"/>
        <v>899.30700000000002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21">
        <v>0</v>
      </c>
      <c r="W248" s="18">
        <v>0</v>
      </c>
      <c r="X248" s="18">
        <v>0</v>
      </c>
      <c r="Y248" s="18">
        <v>0</v>
      </c>
      <c r="Z248" s="18">
        <v>119.91</v>
      </c>
      <c r="AA248" s="18">
        <v>179.86</v>
      </c>
      <c r="AB248" s="18">
        <v>0</v>
      </c>
      <c r="AC248" s="18">
        <v>179.86</v>
      </c>
      <c r="AD248" s="18">
        <v>179.86</v>
      </c>
      <c r="AE248" s="18">
        <v>179.86</v>
      </c>
      <c r="AF248" s="18">
        <v>0</v>
      </c>
      <c r="AG248" s="18">
        <v>59.96</v>
      </c>
      <c r="AH248" s="18">
        <v>0</v>
      </c>
      <c r="AI248" s="18">
        <v>0</v>
      </c>
      <c r="AJ248" s="18">
        <v>0</v>
      </c>
      <c r="AK248" s="18">
        <f t="shared" si="25"/>
        <v>899.31000000000006</v>
      </c>
      <c r="AL248" s="18">
        <f t="shared" si="24"/>
        <v>99.919999999999959</v>
      </c>
    </row>
    <row r="249" spans="1:38" s="6" customFormat="1" ht="50.1" customHeight="1">
      <c r="A249" s="38" t="s">
        <v>316</v>
      </c>
      <c r="B249" s="16" t="s">
        <v>229</v>
      </c>
      <c r="C249" s="16" t="s">
        <v>293</v>
      </c>
      <c r="D249" s="16" t="s">
        <v>94</v>
      </c>
      <c r="E249" s="16" t="s">
        <v>317</v>
      </c>
      <c r="F249" s="19" t="s">
        <v>295</v>
      </c>
      <c r="G249" s="19" t="s">
        <v>1050</v>
      </c>
      <c r="H249" s="16" t="s">
        <v>100</v>
      </c>
      <c r="I249" s="20">
        <v>40634</v>
      </c>
      <c r="J249" s="18">
        <v>999.23</v>
      </c>
      <c r="K249" s="18">
        <f t="shared" si="22"/>
        <v>99.923000000000002</v>
      </c>
      <c r="L249" s="18">
        <f t="shared" si="23"/>
        <v>899.30700000000002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21">
        <v>0</v>
      </c>
      <c r="W249" s="18">
        <v>0</v>
      </c>
      <c r="X249" s="18">
        <v>0</v>
      </c>
      <c r="Y249" s="18">
        <v>0</v>
      </c>
      <c r="Z249" s="18">
        <v>119.91</v>
      </c>
      <c r="AA249" s="18">
        <v>179.86</v>
      </c>
      <c r="AB249" s="18">
        <v>0</v>
      </c>
      <c r="AC249" s="18">
        <v>179.86</v>
      </c>
      <c r="AD249" s="18">
        <v>179.86</v>
      </c>
      <c r="AE249" s="18">
        <v>179.86</v>
      </c>
      <c r="AF249" s="18">
        <v>0</v>
      </c>
      <c r="AG249" s="18">
        <v>59.96</v>
      </c>
      <c r="AH249" s="18">
        <v>0</v>
      </c>
      <c r="AI249" s="18">
        <v>0</v>
      </c>
      <c r="AJ249" s="18">
        <v>0</v>
      </c>
      <c r="AK249" s="18">
        <f t="shared" si="25"/>
        <v>899.31000000000006</v>
      </c>
      <c r="AL249" s="18">
        <f t="shared" si="24"/>
        <v>99.919999999999959</v>
      </c>
    </row>
    <row r="250" spans="1:38" s="6" customFormat="1" ht="50.1" customHeight="1">
      <c r="A250" s="53" t="s">
        <v>321</v>
      </c>
      <c r="B250" s="16" t="s">
        <v>229</v>
      </c>
      <c r="C250" s="16" t="s">
        <v>106</v>
      </c>
      <c r="D250" s="16" t="s">
        <v>94</v>
      </c>
      <c r="E250" s="16" t="s">
        <v>322</v>
      </c>
      <c r="F250" s="19" t="s">
        <v>320</v>
      </c>
      <c r="G250" s="19" t="s">
        <v>1050</v>
      </c>
      <c r="H250" s="16" t="s">
        <v>100</v>
      </c>
      <c r="I250" s="20">
        <v>40513</v>
      </c>
      <c r="J250" s="18">
        <v>1346.66</v>
      </c>
      <c r="K250" s="18">
        <f>+J250*0.1</f>
        <v>134.66600000000003</v>
      </c>
      <c r="L250" s="18">
        <f>+J250-K250</f>
        <v>1211.9940000000001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21">
        <v>0</v>
      </c>
      <c r="W250" s="18">
        <v>0</v>
      </c>
      <c r="X250" s="18">
        <v>0</v>
      </c>
      <c r="Y250" s="18">
        <v>0</v>
      </c>
      <c r="Z250" s="18">
        <v>242.53</v>
      </c>
      <c r="AA250" s="18">
        <v>242.53</v>
      </c>
      <c r="AB250" s="18">
        <v>0</v>
      </c>
      <c r="AC250" s="18">
        <v>242.53</v>
      </c>
      <c r="AD250" s="18">
        <v>242.53</v>
      </c>
      <c r="AE250" s="18">
        <v>241.87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f t="shared" si="25"/>
        <v>1211.99</v>
      </c>
      <c r="AL250" s="18">
        <f t="shared" si="24"/>
        <v>134.67000000000007</v>
      </c>
    </row>
    <row r="251" spans="1:38" s="6" customFormat="1" ht="50.1" customHeight="1">
      <c r="A251" s="53" t="s">
        <v>1208</v>
      </c>
      <c r="B251" s="16" t="s">
        <v>229</v>
      </c>
      <c r="C251" s="16" t="s">
        <v>1209</v>
      </c>
      <c r="D251" s="16" t="s">
        <v>94</v>
      </c>
      <c r="E251" s="16" t="s">
        <v>1210</v>
      </c>
      <c r="F251" s="19" t="s">
        <v>1211</v>
      </c>
      <c r="G251" s="19" t="s">
        <v>1050</v>
      </c>
      <c r="H251" s="16" t="s">
        <v>9</v>
      </c>
      <c r="I251" s="20">
        <v>42186</v>
      </c>
      <c r="J251" s="18">
        <v>1200</v>
      </c>
      <c r="K251" s="18">
        <f t="shared" si="22"/>
        <v>120</v>
      </c>
      <c r="L251" s="18">
        <f t="shared" si="23"/>
        <v>1080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21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108</v>
      </c>
      <c r="AF251" s="18">
        <v>0</v>
      </c>
      <c r="AG251" s="18">
        <v>216</v>
      </c>
      <c r="AH251" s="18">
        <v>0</v>
      </c>
      <c r="AI251" s="18">
        <v>216</v>
      </c>
      <c r="AJ251" s="18">
        <v>216</v>
      </c>
      <c r="AK251" s="18">
        <f t="shared" si="25"/>
        <v>756</v>
      </c>
      <c r="AL251" s="18">
        <f t="shared" si="24"/>
        <v>444</v>
      </c>
    </row>
    <row r="252" spans="1:38" s="6" customFormat="1" ht="50.1" customHeight="1">
      <c r="A252" s="70" t="s">
        <v>1213</v>
      </c>
      <c r="B252" s="16" t="s">
        <v>1051</v>
      </c>
      <c r="C252" s="16" t="s">
        <v>130</v>
      </c>
      <c r="D252" s="27" t="s">
        <v>94</v>
      </c>
      <c r="E252" s="27" t="s">
        <v>1254</v>
      </c>
      <c r="F252" s="27" t="s">
        <v>1253</v>
      </c>
      <c r="G252" s="19" t="s">
        <v>1050</v>
      </c>
      <c r="H252" s="16" t="s">
        <v>9</v>
      </c>
      <c r="I252" s="20">
        <v>42217</v>
      </c>
      <c r="J252" s="18">
        <v>1152</v>
      </c>
      <c r="K252" s="18">
        <f t="shared" si="22"/>
        <v>115.2</v>
      </c>
      <c r="L252" s="18">
        <f t="shared" si="23"/>
        <v>1036.8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86.4</v>
      </c>
      <c r="AF252" s="18">
        <v>0</v>
      </c>
      <c r="AG252" s="18">
        <v>207.36</v>
      </c>
      <c r="AH252" s="18">
        <v>0</v>
      </c>
      <c r="AI252" s="18">
        <v>207.36</v>
      </c>
      <c r="AJ252" s="18">
        <v>207.36</v>
      </c>
      <c r="AK252" s="18">
        <f t="shared" si="25"/>
        <v>708.48</v>
      </c>
      <c r="AL252" s="18">
        <f t="shared" si="24"/>
        <v>443.52</v>
      </c>
    </row>
    <row r="253" spans="1:38" s="6" customFormat="1" ht="50.1" customHeight="1">
      <c r="A253" s="70" t="s">
        <v>1214</v>
      </c>
      <c r="B253" s="16" t="s">
        <v>1051</v>
      </c>
      <c r="C253" s="16" t="s">
        <v>130</v>
      </c>
      <c r="D253" s="27" t="s">
        <v>94</v>
      </c>
      <c r="E253" s="27" t="s">
        <v>1255</v>
      </c>
      <c r="F253" s="27" t="s">
        <v>1253</v>
      </c>
      <c r="G253" s="19" t="s">
        <v>1050</v>
      </c>
      <c r="H253" s="16" t="s">
        <v>9</v>
      </c>
      <c r="I253" s="20">
        <v>42217</v>
      </c>
      <c r="J253" s="18">
        <v>1152</v>
      </c>
      <c r="K253" s="18">
        <f t="shared" si="22"/>
        <v>115.2</v>
      </c>
      <c r="L253" s="18">
        <f t="shared" si="23"/>
        <v>1036.8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86.4</v>
      </c>
      <c r="AF253" s="18">
        <v>0</v>
      </c>
      <c r="AG253" s="18">
        <v>207.36</v>
      </c>
      <c r="AH253" s="18">
        <v>0</v>
      </c>
      <c r="AI253" s="18">
        <v>207.36</v>
      </c>
      <c r="AJ253" s="18">
        <v>207.36</v>
      </c>
      <c r="AK253" s="18">
        <f t="shared" si="25"/>
        <v>708.48</v>
      </c>
      <c r="AL253" s="18">
        <f t="shared" si="24"/>
        <v>443.52</v>
      </c>
    </row>
    <row r="254" spans="1:38" s="6" customFormat="1" ht="50.1" customHeight="1">
      <c r="A254" s="70" t="s">
        <v>1215</v>
      </c>
      <c r="B254" s="16" t="s">
        <v>1051</v>
      </c>
      <c r="C254" s="16" t="s">
        <v>130</v>
      </c>
      <c r="D254" s="27" t="s">
        <v>94</v>
      </c>
      <c r="E254" s="27" t="s">
        <v>1256</v>
      </c>
      <c r="F254" s="27" t="s">
        <v>1253</v>
      </c>
      <c r="G254" s="19" t="s">
        <v>1050</v>
      </c>
      <c r="H254" s="16" t="s">
        <v>9</v>
      </c>
      <c r="I254" s="20">
        <v>42217</v>
      </c>
      <c r="J254" s="18">
        <v>1152</v>
      </c>
      <c r="K254" s="18">
        <f t="shared" si="22"/>
        <v>115.2</v>
      </c>
      <c r="L254" s="18">
        <f t="shared" si="23"/>
        <v>1036.8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86.4</v>
      </c>
      <c r="AF254" s="18">
        <v>0</v>
      </c>
      <c r="AG254" s="18">
        <v>207.36</v>
      </c>
      <c r="AH254" s="18">
        <v>0</v>
      </c>
      <c r="AI254" s="18">
        <v>207.36</v>
      </c>
      <c r="AJ254" s="18">
        <v>207.36</v>
      </c>
      <c r="AK254" s="18">
        <f t="shared" si="25"/>
        <v>708.48</v>
      </c>
      <c r="AL254" s="18">
        <f t="shared" si="24"/>
        <v>443.52</v>
      </c>
    </row>
    <row r="255" spans="1:38" s="6" customFormat="1" ht="50.1" customHeight="1">
      <c r="A255" s="70" t="s">
        <v>1216</v>
      </c>
      <c r="B255" s="16" t="s">
        <v>1051</v>
      </c>
      <c r="C255" s="16" t="s">
        <v>130</v>
      </c>
      <c r="D255" s="27" t="s">
        <v>94</v>
      </c>
      <c r="E255" s="27" t="s">
        <v>1257</v>
      </c>
      <c r="F255" s="27" t="s">
        <v>1253</v>
      </c>
      <c r="G255" s="19" t="s">
        <v>1050</v>
      </c>
      <c r="H255" s="16" t="s">
        <v>9</v>
      </c>
      <c r="I255" s="20">
        <v>42217</v>
      </c>
      <c r="J255" s="18">
        <v>1152</v>
      </c>
      <c r="K255" s="18">
        <f t="shared" si="22"/>
        <v>115.2</v>
      </c>
      <c r="L255" s="18">
        <f t="shared" si="23"/>
        <v>1036.8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86.4</v>
      </c>
      <c r="AF255" s="18">
        <v>0</v>
      </c>
      <c r="AG255" s="18">
        <v>207.36</v>
      </c>
      <c r="AH255" s="18">
        <v>0</v>
      </c>
      <c r="AI255" s="18">
        <v>207.36</v>
      </c>
      <c r="AJ255" s="18">
        <v>207.36</v>
      </c>
      <c r="AK255" s="18">
        <f t="shared" si="25"/>
        <v>708.48</v>
      </c>
      <c r="AL255" s="18">
        <f t="shared" si="24"/>
        <v>443.52</v>
      </c>
    </row>
    <row r="256" spans="1:38" s="6" customFormat="1" ht="50.1" customHeight="1">
      <c r="A256" s="70" t="s">
        <v>1217</v>
      </c>
      <c r="B256" s="16" t="s">
        <v>1051</v>
      </c>
      <c r="C256" s="16" t="s">
        <v>130</v>
      </c>
      <c r="D256" s="27" t="s">
        <v>94</v>
      </c>
      <c r="E256" s="27" t="s">
        <v>1258</v>
      </c>
      <c r="F256" s="27" t="s">
        <v>1253</v>
      </c>
      <c r="G256" s="19" t="s">
        <v>1050</v>
      </c>
      <c r="H256" s="16" t="s">
        <v>9</v>
      </c>
      <c r="I256" s="20">
        <v>42217</v>
      </c>
      <c r="J256" s="18">
        <v>1152</v>
      </c>
      <c r="K256" s="18">
        <f t="shared" si="22"/>
        <v>115.2</v>
      </c>
      <c r="L256" s="18">
        <f t="shared" si="23"/>
        <v>1036.8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86.4</v>
      </c>
      <c r="AF256" s="18">
        <v>0</v>
      </c>
      <c r="AG256" s="18">
        <v>207.36</v>
      </c>
      <c r="AH256" s="18">
        <v>0</v>
      </c>
      <c r="AI256" s="18">
        <v>207.36</v>
      </c>
      <c r="AJ256" s="18">
        <v>207.36</v>
      </c>
      <c r="AK256" s="18">
        <f t="shared" si="25"/>
        <v>708.48</v>
      </c>
      <c r="AL256" s="18">
        <f t="shared" si="24"/>
        <v>443.52</v>
      </c>
    </row>
    <row r="257" spans="1:38" s="6" customFormat="1" ht="50.1" customHeight="1">
      <c r="A257" s="70" t="s">
        <v>1218</v>
      </c>
      <c r="B257" s="16" t="s">
        <v>1051</v>
      </c>
      <c r="C257" s="16" t="s">
        <v>130</v>
      </c>
      <c r="D257" s="27" t="s">
        <v>94</v>
      </c>
      <c r="E257" s="27" t="s">
        <v>1259</v>
      </c>
      <c r="F257" s="27" t="s">
        <v>1253</v>
      </c>
      <c r="G257" s="19" t="s">
        <v>1050</v>
      </c>
      <c r="H257" s="16" t="s">
        <v>9</v>
      </c>
      <c r="I257" s="20">
        <v>42217</v>
      </c>
      <c r="J257" s="18">
        <v>1152</v>
      </c>
      <c r="K257" s="18">
        <f t="shared" si="22"/>
        <v>115.2</v>
      </c>
      <c r="L257" s="18">
        <f t="shared" si="23"/>
        <v>1036.8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86.4</v>
      </c>
      <c r="AF257" s="18">
        <v>0</v>
      </c>
      <c r="AG257" s="18">
        <v>207.36</v>
      </c>
      <c r="AH257" s="18">
        <v>0</v>
      </c>
      <c r="AI257" s="18">
        <v>207.36</v>
      </c>
      <c r="AJ257" s="18">
        <v>207.36</v>
      </c>
      <c r="AK257" s="18">
        <f t="shared" si="25"/>
        <v>708.48</v>
      </c>
      <c r="AL257" s="18">
        <f t="shared" si="24"/>
        <v>443.52</v>
      </c>
    </row>
    <row r="258" spans="1:38" s="6" customFormat="1" ht="50.1" customHeight="1">
      <c r="A258" s="70" t="s">
        <v>1219</v>
      </c>
      <c r="B258" s="16" t="s">
        <v>1051</v>
      </c>
      <c r="C258" s="16" t="s">
        <v>130</v>
      </c>
      <c r="D258" s="27" t="s">
        <v>94</v>
      </c>
      <c r="E258" s="27" t="s">
        <v>1260</v>
      </c>
      <c r="F258" s="27" t="s">
        <v>1253</v>
      </c>
      <c r="G258" s="19" t="s">
        <v>1050</v>
      </c>
      <c r="H258" s="16" t="s">
        <v>9</v>
      </c>
      <c r="I258" s="20">
        <v>42217</v>
      </c>
      <c r="J258" s="18">
        <v>1152</v>
      </c>
      <c r="K258" s="18">
        <f t="shared" si="22"/>
        <v>115.2</v>
      </c>
      <c r="L258" s="18">
        <f t="shared" si="23"/>
        <v>1036.8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86.4</v>
      </c>
      <c r="AF258" s="18">
        <v>0</v>
      </c>
      <c r="AG258" s="18">
        <v>207.36</v>
      </c>
      <c r="AH258" s="18">
        <v>0</v>
      </c>
      <c r="AI258" s="18">
        <v>207.36</v>
      </c>
      <c r="AJ258" s="18">
        <v>207.36</v>
      </c>
      <c r="AK258" s="18">
        <f t="shared" si="25"/>
        <v>708.48</v>
      </c>
      <c r="AL258" s="18">
        <f t="shared" si="24"/>
        <v>443.52</v>
      </c>
    </row>
    <row r="259" spans="1:38" s="6" customFormat="1" ht="50.1" customHeight="1">
      <c r="A259" s="70" t="s">
        <v>1220</v>
      </c>
      <c r="B259" s="16" t="s">
        <v>1051</v>
      </c>
      <c r="C259" s="16" t="s">
        <v>130</v>
      </c>
      <c r="D259" s="27" t="s">
        <v>94</v>
      </c>
      <c r="E259" s="27" t="s">
        <v>1261</v>
      </c>
      <c r="F259" s="27" t="s">
        <v>1253</v>
      </c>
      <c r="G259" s="19" t="s">
        <v>1050</v>
      </c>
      <c r="H259" s="16" t="s">
        <v>9</v>
      </c>
      <c r="I259" s="20">
        <v>42217</v>
      </c>
      <c r="J259" s="18">
        <v>1152</v>
      </c>
      <c r="K259" s="18">
        <f t="shared" si="22"/>
        <v>115.2</v>
      </c>
      <c r="L259" s="18">
        <f t="shared" si="23"/>
        <v>1036.8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86.4</v>
      </c>
      <c r="AF259" s="18">
        <v>0</v>
      </c>
      <c r="AG259" s="18">
        <v>207.36</v>
      </c>
      <c r="AH259" s="18">
        <v>0</v>
      </c>
      <c r="AI259" s="18">
        <v>207.36</v>
      </c>
      <c r="AJ259" s="18">
        <v>207.36</v>
      </c>
      <c r="AK259" s="18">
        <f t="shared" si="25"/>
        <v>708.48</v>
      </c>
      <c r="AL259" s="18">
        <f t="shared" si="24"/>
        <v>443.52</v>
      </c>
    </row>
    <row r="260" spans="1:38" s="6" customFormat="1" ht="50.1" customHeight="1">
      <c r="A260" s="70" t="s">
        <v>1221</v>
      </c>
      <c r="B260" s="16" t="s">
        <v>1051</v>
      </c>
      <c r="C260" s="16" t="s">
        <v>130</v>
      </c>
      <c r="D260" s="27" t="s">
        <v>94</v>
      </c>
      <c r="E260" s="27" t="s">
        <v>1262</v>
      </c>
      <c r="F260" s="27" t="s">
        <v>1253</v>
      </c>
      <c r="G260" s="19" t="s">
        <v>1050</v>
      </c>
      <c r="H260" s="16" t="s">
        <v>9</v>
      </c>
      <c r="I260" s="20">
        <v>42217</v>
      </c>
      <c r="J260" s="18">
        <v>1152</v>
      </c>
      <c r="K260" s="18">
        <f t="shared" si="22"/>
        <v>115.2</v>
      </c>
      <c r="L260" s="18">
        <f t="shared" si="23"/>
        <v>1036.8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86.4</v>
      </c>
      <c r="AF260" s="18">
        <v>0</v>
      </c>
      <c r="AG260" s="18">
        <v>207.36</v>
      </c>
      <c r="AH260" s="18">
        <v>0</v>
      </c>
      <c r="AI260" s="18">
        <v>207.36</v>
      </c>
      <c r="AJ260" s="18">
        <v>207.36</v>
      </c>
      <c r="AK260" s="18">
        <f t="shared" si="25"/>
        <v>708.48</v>
      </c>
      <c r="AL260" s="18">
        <f t="shared" si="24"/>
        <v>443.52</v>
      </c>
    </row>
    <row r="261" spans="1:38" s="6" customFormat="1" ht="50.1" customHeight="1">
      <c r="A261" s="70" t="s">
        <v>1222</v>
      </c>
      <c r="B261" s="16" t="s">
        <v>1051</v>
      </c>
      <c r="C261" s="16" t="s">
        <v>130</v>
      </c>
      <c r="D261" s="27" t="s">
        <v>94</v>
      </c>
      <c r="E261" s="27" t="s">
        <v>1263</v>
      </c>
      <c r="F261" s="27" t="s">
        <v>1253</v>
      </c>
      <c r="G261" s="19" t="s">
        <v>1050</v>
      </c>
      <c r="H261" s="16" t="s">
        <v>9</v>
      </c>
      <c r="I261" s="20">
        <v>42217</v>
      </c>
      <c r="J261" s="18">
        <v>1152</v>
      </c>
      <c r="K261" s="18">
        <f t="shared" si="22"/>
        <v>115.2</v>
      </c>
      <c r="L261" s="18">
        <f t="shared" si="23"/>
        <v>1036.8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86.4</v>
      </c>
      <c r="AF261" s="18">
        <v>0</v>
      </c>
      <c r="AG261" s="18">
        <v>207.36</v>
      </c>
      <c r="AH261" s="18">
        <v>0</v>
      </c>
      <c r="AI261" s="18">
        <v>207.36</v>
      </c>
      <c r="AJ261" s="18">
        <v>207.36</v>
      </c>
      <c r="AK261" s="18">
        <f t="shared" si="25"/>
        <v>708.48</v>
      </c>
      <c r="AL261" s="18">
        <f t="shared" si="24"/>
        <v>443.52</v>
      </c>
    </row>
    <row r="262" spans="1:38" s="6" customFormat="1" ht="50.1" customHeight="1">
      <c r="A262" s="70" t="s">
        <v>1223</v>
      </c>
      <c r="B262" s="16" t="s">
        <v>1051</v>
      </c>
      <c r="C262" s="16" t="s">
        <v>130</v>
      </c>
      <c r="D262" s="27" t="s">
        <v>94</v>
      </c>
      <c r="E262" s="27" t="s">
        <v>1264</v>
      </c>
      <c r="F262" s="27" t="s">
        <v>1253</v>
      </c>
      <c r="G262" s="19" t="s">
        <v>1050</v>
      </c>
      <c r="H262" s="16" t="s">
        <v>9</v>
      </c>
      <c r="I262" s="20">
        <v>42217</v>
      </c>
      <c r="J262" s="18">
        <v>1152</v>
      </c>
      <c r="K262" s="18">
        <f t="shared" si="22"/>
        <v>115.2</v>
      </c>
      <c r="L262" s="18">
        <f t="shared" si="23"/>
        <v>1036.8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86.4</v>
      </c>
      <c r="AF262" s="18">
        <v>0</v>
      </c>
      <c r="AG262" s="18">
        <v>207.36</v>
      </c>
      <c r="AH262" s="18">
        <v>0</v>
      </c>
      <c r="AI262" s="18">
        <v>207.36</v>
      </c>
      <c r="AJ262" s="18">
        <v>207.36</v>
      </c>
      <c r="AK262" s="18">
        <f t="shared" si="25"/>
        <v>708.48</v>
      </c>
      <c r="AL262" s="18">
        <f t="shared" si="24"/>
        <v>443.52</v>
      </c>
    </row>
    <row r="263" spans="1:38" s="6" customFormat="1" ht="50.1" customHeight="1">
      <c r="A263" s="70" t="s">
        <v>1224</v>
      </c>
      <c r="B263" s="16" t="s">
        <v>1051</v>
      </c>
      <c r="C263" s="16" t="s">
        <v>130</v>
      </c>
      <c r="D263" s="27" t="s">
        <v>94</v>
      </c>
      <c r="E263" s="27" t="s">
        <v>1265</v>
      </c>
      <c r="F263" s="27" t="s">
        <v>1253</v>
      </c>
      <c r="G263" s="19" t="s">
        <v>1050</v>
      </c>
      <c r="H263" s="16" t="s">
        <v>9</v>
      </c>
      <c r="I263" s="20">
        <v>42217</v>
      </c>
      <c r="J263" s="18">
        <v>1152</v>
      </c>
      <c r="K263" s="18">
        <f t="shared" si="22"/>
        <v>115.2</v>
      </c>
      <c r="L263" s="18">
        <f t="shared" si="23"/>
        <v>1036.8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86.4</v>
      </c>
      <c r="AF263" s="18">
        <v>0</v>
      </c>
      <c r="AG263" s="18">
        <v>207.36</v>
      </c>
      <c r="AH263" s="18">
        <v>0</v>
      </c>
      <c r="AI263" s="18">
        <v>207.36</v>
      </c>
      <c r="AJ263" s="18">
        <v>207.36</v>
      </c>
      <c r="AK263" s="18">
        <f t="shared" si="25"/>
        <v>708.48</v>
      </c>
      <c r="AL263" s="18">
        <f t="shared" si="24"/>
        <v>443.52</v>
      </c>
    </row>
    <row r="264" spans="1:38" s="6" customFormat="1" ht="50.1" customHeight="1">
      <c r="A264" s="70" t="s">
        <v>1225</v>
      </c>
      <c r="B264" s="16" t="s">
        <v>1051</v>
      </c>
      <c r="C264" s="16" t="s">
        <v>130</v>
      </c>
      <c r="D264" s="27" t="s">
        <v>94</v>
      </c>
      <c r="E264" s="27" t="s">
        <v>1266</v>
      </c>
      <c r="F264" s="27" t="s">
        <v>1253</v>
      </c>
      <c r="G264" s="19" t="s">
        <v>1050</v>
      </c>
      <c r="H264" s="16" t="s">
        <v>9</v>
      </c>
      <c r="I264" s="20">
        <v>42217</v>
      </c>
      <c r="J264" s="18">
        <v>1152</v>
      </c>
      <c r="K264" s="18">
        <f t="shared" si="22"/>
        <v>115.2</v>
      </c>
      <c r="L264" s="18">
        <f t="shared" si="23"/>
        <v>1036.8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86.4</v>
      </c>
      <c r="AF264" s="18">
        <v>0</v>
      </c>
      <c r="AG264" s="18">
        <v>207.36</v>
      </c>
      <c r="AH264" s="18">
        <v>0</v>
      </c>
      <c r="AI264" s="18">
        <v>207.36</v>
      </c>
      <c r="AJ264" s="18">
        <v>207.36</v>
      </c>
      <c r="AK264" s="18">
        <f t="shared" si="25"/>
        <v>708.48</v>
      </c>
      <c r="AL264" s="18">
        <f t="shared" si="24"/>
        <v>443.52</v>
      </c>
    </row>
    <row r="265" spans="1:38" s="6" customFormat="1" ht="50.1" customHeight="1">
      <c r="A265" s="70" t="s">
        <v>1226</v>
      </c>
      <c r="B265" s="16" t="s">
        <v>1051</v>
      </c>
      <c r="C265" s="16" t="s">
        <v>130</v>
      </c>
      <c r="D265" s="27" t="s">
        <v>94</v>
      </c>
      <c r="E265" s="27" t="s">
        <v>1267</v>
      </c>
      <c r="F265" s="27" t="s">
        <v>1253</v>
      </c>
      <c r="G265" s="19" t="s">
        <v>1050</v>
      </c>
      <c r="H265" s="16" t="s">
        <v>9</v>
      </c>
      <c r="I265" s="20">
        <v>42217</v>
      </c>
      <c r="J265" s="18">
        <v>1152</v>
      </c>
      <c r="K265" s="18">
        <f t="shared" si="22"/>
        <v>115.2</v>
      </c>
      <c r="L265" s="18">
        <f t="shared" si="23"/>
        <v>1036.8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86.4</v>
      </c>
      <c r="AF265" s="18">
        <v>0</v>
      </c>
      <c r="AG265" s="18">
        <v>207.36</v>
      </c>
      <c r="AH265" s="18">
        <v>0</v>
      </c>
      <c r="AI265" s="18">
        <v>207.36</v>
      </c>
      <c r="AJ265" s="18">
        <v>207.36</v>
      </c>
      <c r="AK265" s="18">
        <f t="shared" si="25"/>
        <v>708.48</v>
      </c>
      <c r="AL265" s="18">
        <f t="shared" si="24"/>
        <v>443.52</v>
      </c>
    </row>
    <row r="266" spans="1:38" s="6" customFormat="1" ht="50.1" customHeight="1">
      <c r="A266" s="70" t="s">
        <v>1227</v>
      </c>
      <c r="B266" s="16" t="s">
        <v>1051</v>
      </c>
      <c r="C266" s="16" t="s">
        <v>130</v>
      </c>
      <c r="D266" s="27" t="s">
        <v>94</v>
      </c>
      <c r="E266" s="27" t="s">
        <v>1268</v>
      </c>
      <c r="F266" s="27" t="s">
        <v>1253</v>
      </c>
      <c r="G266" s="19" t="s">
        <v>1050</v>
      </c>
      <c r="H266" s="16" t="s">
        <v>9</v>
      </c>
      <c r="I266" s="20">
        <v>42217</v>
      </c>
      <c r="J266" s="18">
        <v>1152</v>
      </c>
      <c r="K266" s="18">
        <f t="shared" si="22"/>
        <v>115.2</v>
      </c>
      <c r="L266" s="18">
        <f t="shared" si="23"/>
        <v>1036.8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86.4</v>
      </c>
      <c r="AF266" s="18">
        <v>0</v>
      </c>
      <c r="AG266" s="18">
        <v>207.36</v>
      </c>
      <c r="AH266" s="18">
        <v>0</v>
      </c>
      <c r="AI266" s="18">
        <v>207.36</v>
      </c>
      <c r="AJ266" s="18">
        <v>207.36</v>
      </c>
      <c r="AK266" s="18">
        <f t="shared" si="25"/>
        <v>708.48</v>
      </c>
      <c r="AL266" s="18">
        <f t="shared" si="24"/>
        <v>443.52</v>
      </c>
    </row>
    <row r="267" spans="1:38" s="6" customFormat="1" ht="50.1" customHeight="1">
      <c r="A267" s="70" t="s">
        <v>1228</v>
      </c>
      <c r="B267" s="16" t="s">
        <v>1051</v>
      </c>
      <c r="C267" s="16" t="s">
        <v>130</v>
      </c>
      <c r="D267" s="27" t="s">
        <v>94</v>
      </c>
      <c r="E267" s="27" t="s">
        <v>1269</v>
      </c>
      <c r="F267" s="27" t="s">
        <v>1253</v>
      </c>
      <c r="G267" s="19" t="s">
        <v>1050</v>
      </c>
      <c r="H267" s="16" t="s">
        <v>9</v>
      </c>
      <c r="I267" s="20">
        <v>42217</v>
      </c>
      <c r="J267" s="18">
        <v>1152</v>
      </c>
      <c r="K267" s="18">
        <f t="shared" si="22"/>
        <v>115.2</v>
      </c>
      <c r="L267" s="18">
        <f t="shared" si="23"/>
        <v>1036.8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86.4</v>
      </c>
      <c r="AF267" s="18">
        <v>0</v>
      </c>
      <c r="AG267" s="18">
        <v>207.36</v>
      </c>
      <c r="AH267" s="18">
        <v>0</v>
      </c>
      <c r="AI267" s="18">
        <v>207.36</v>
      </c>
      <c r="AJ267" s="18">
        <v>207.36</v>
      </c>
      <c r="AK267" s="18">
        <f t="shared" si="25"/>
        <v>708.48</v>
      </c>
      <c r="AL267" s="18">
        <f t="shared" si="24"/>
        <v>443.52</v>
      </c>
    </row>
    <row r="268" spans="1:38" s="6" customFormat="1" ht="50.1" customHeight="1">
      <c r="A268" s="70" t="s">
        <v>1229</v>
      </c>
      <c r="B268" s="16" t="s">
        <v>1051</v>
      </c>
      <c r="C268" s="16" t="s">
        <v>130</v>
      </c>
      <c r="D268" s="27" t="s">
        <v>94</v>
      </c>
      <c r="E268" s="27" t="s">
        <v>1270</v>
      </c>
      <c r="F268" s="27" t="s">
        <v>1253</v>
      </c>
      <c r="G268" s="19" t="s">
        <v>1050</v>
      </c>
      <c r="H268" s="16" t="s">
        <v>9</v>
      </c>
      <c r="I268" s="20">
        <v>42217</v>
      </c>
      <c r="J268" s="18">
        <v>1152</v>
      </c>
      <c r="K268" s="18">
        <f t="shared" si="22"/>
        <v>115.2</v>
      </c>
      <c r="L268" s="18">
        <f t="shared" si="23"/>
        <v>1036.8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86.4</v>
      </c>
      <c r="AF268" s="18">
        <v>0</v>
      </c>
      <c r="AG268" s="18">
        <v>207.36</v>
      </c>
      <c r="AH268" s="18">
        <v>0</v>
      </c>
      <c r="AI268" s="18">
        <v>207.36</v>
      </c>
      <c r="AJ268" s="18">
        <v>207.36</v>
      </c>
      <c r="AK268" s="18">
        <f t="shared" si="25"/>
        <v>708.48</v>
      </c>
      <c r="AL268" s="18">
        <f t="shared" si="24"/>
        <v>443.52</v>
      </c>
    </row>
    <row r="269" spans="1:38" s="6" customFormat="1" ht="50.1" customHeight="1">
      <c r="A269" s="70" t="s">
        <v>1230</v>
      </c>
      <c r="B269" s="16" t="s">
        <v>1051</v>
      </c>
      <c r="C269" s="16" t="s">
        <v>130</v>
      </c>
      <c r="D269" s="27" t="s">
        <v>94</v>
      </c>
      <c r="E269" s="27" t="s">
        <v>1271</v>
      </c>
      <c r="F269" s="27" t="s">
        <v>1253</v>
      </c>
      <c r="G269" s="19" t="s">
        <v>1050</v>
      </c>
      <c r="H269" s="16" t="s">
        <v>9</v>
      </c>
      <c r="I269" s="20">
        <v>42217</v>
      </c>
      <c r="J269" s="18">
        <v>1152</v>
      </c>
      <c r="K269" s="18">
        <f t="shared" si="22"/>
        <v>115.2</v>
      </c>
      <c r="L269" s="18">
        <f t="shared" si="23"/>
        <v>1036.8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86.4</v>
      </c>
      <c r="AF269" s="18">
        <v>0</v>
      </c>
      <c r="AG269" s="18">
        <v>207.36</v>
      </c>
      <c r="AH269" s="18">
        <v>0</v>
      </c>
      <c r="AI269" s="18">
        <v>207.36</v>
      </c>
      <c r="AJ269" s="18">
        <v>207.36</v>
      </c>
      <c r="AK269" s="18">
        <f t="shared" si="25"/>
        <v>708.48</v>
      </c>
      <c r="AL269" s="18">
        <f t="shared" si="24"/>
        <v>443.52</v>
      </c>
    </row>
    <row r="270" spans="1:38" s="6" customFormat="1" ht="50.1" customHeight="1">
      <c r="A270" s="70" t="s">
        <v>1231</v>
      </c>
      <c r="B270" s="16" t="s">
        <v>1051</v>
      </c>
      <c r="C270" s="16" t="s">
        <v>130</v>
      </c>
      <c r="D270" s="27" t="s">
        <v>94</v>
      </c>
      <c r="E270" s="27" t="s">
        <v>1272</v>
      </c>
      <c r="F270" s="27" t="s">
        <v>1253</v>
      </c>
      <c r="G270" s="19" t="s">
        <v>1050</v>
      </c>
      <c r="H270" s="16" t="s">
        <v>9</v>
      </c>
      <c r="I270" s="20">
        <v>42217</v>
      </c>
      <c r="J270" s="18">
        <v>1152</v>
      </c>
      <c r="K270" s="18">
        <f t="shared" si="22"/>
        <v>115.2</v>
      </c>
      <c r="L270" s="18">
        <f t="shared" si="23"/>
        <v>1036.8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86.4</v>
      </c>
      <c r="AF270" s="18">
        <v>0</v>
      </c>
      <c r="AG270" s="18">
        <v>207.36</v>
      </c>
      <c r="AH270" s="18">
        <v>0</v>
      </c>
      <c r="AI270" s="18">
        <v>207.36</v>
      </c>
      <c r="AJ270" s="18">
        <v>207.36</v>
      </c>
      <c r="AK270" s="18">
        <f t="shared" si="25"/>
        <v>708.48</v>
      </c>
      <c r="AL270" s="18">
        <f t="shared" si="24"/>
        <v>443.52</v>
      </c>
    </row>
    <row r="271" spans="1:38" s="6" customFormat="1" ht="50.1" customHeight="1">
      <c r="A271" s="70" t="s">
        <v>1232</v>
      </c>
      <c r="B271" s="16" t="s">
        <v>1051</v>
      </c>
      <c r="C271" s="16" t="s">
        <v>130</v>
      </c>
      <c r="D271" s="27" t="s">
        <v>94</v>
      </c>
      <c r="E271" s="27" t="s">
        <v>1273</v>
      </c>
      <c r="F271" s="27" t="s">
        <v>1253</v>
      </c>
      <c r="G271" s="19" t="s">
        <v>1050</v>
      </c>
      <c r="H271" s="16" t="s">
        <v>9</v>
      </c>
      <c r="I271" s="20">
        <v>42217</v>
      </c>
      <c r="J271" s="18">
        <v>1152</v>
      </c>
      <c r="K271" s="18">
        <f t="shared" ref="K271:K346" si="26">+J271*0.1</f>
        <v>115.2</v>
      </c>
      <c r="L271" s="18">
        <f t="shared" ref="L271:L346" si="27">+J271-K271</f>
        <v>1036.8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86.4</v>
      </c>
      <c r="AF271" s="18">
        <v>0</v>
      </c>
      <c r="AG271" s="18">
        <v>207.36</v>
      </c>
      <c r="AH271" s="18">
        <v>0</v>
      </c>
      <c r="AI271" s="18">
        <v>207.36</v>
      </c>
      <c r="AJ271" s="18">
        <v>207.36</v>
      </c>
      <c r="AK271" s="18">
        <f t="shared" si="25"/>
        <v>708.48</v>
      </c>
      <c r="AL271" s="18">
        <f t="shared" si="24"/>
        <v>443.52</v>
      </c>
    </row>
    <row r="272" spans="1:38" s="6" customFormat="1" ht="50.1" customHeight="1">
      <c r="A272" s="70" t="s">
        <v>1233</v>
      </c>
      <c r="B272" s="16" t="s">
        <v>1051</v>
      </c>
      <c r="C272" s="16" t="s">
        <v>130</v>
      </c>
      <c r="D272" s="27" t="s">
        <v>94</v>
      </c>
      <c r="E272" s="27" t="s">
        <v>1274</v>
      </c>
      <c r="F272" s="27" t="s">
        <v>1253</v>
      </c>
      <c r="G272" s="19" t="s">
        <v>1050</v>
      </c>
      <c r="H272" s="16" t="s">
        <v>9</v>
      </c>
      <c r="I272" s="20">
        <v>42217</v>
      </c>
      <c r="J272" s="18">
        <v>1152</v>
      </c>
      <c r="K272" s="18">
        <f t="shared" si="26"/>
        <v>115.2</v>
      </c>
      <c r="L272" s="18">
        <f t="shared" si="27"/>
        <v>1036.8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86.4</v>
      </c>
      <c r="AF272" s="18">
        <v>0</v>
      </c>
      <c r="AG272" s="18">
        <v>207.36</v>
      </c>
      <c r="AH272" s="18">
        <v>0</v>
      </c>
      <c r="AI272" s="18">
        <v>207.36</v>
      </c>
      <c r="AJ272" s="18">
        <v>207.36</v>
      </c>
      <c r="AK272" s="18">
        <f t="shared" si="25"/>
        <v>708.48</v>
      </c>
      <c r="AL272" s="18">
        <f t="shared" si="24"/>
        <v>443.52</v>
      </c>
    </row>
    <row r="273" spans="1:38" s="6" customFormat="1" ht="50.1" customHeight="1">
      <c r="A273" s="70" t="s">
        <v>1234</v>
      </c>
      <c r="B273" s="16" t="s">
        <v>1051</v>
      </c>
      <c r="C273" s="16" t="s">
        <v>130</v>
      </c>
      <c r="D273" s="27" t="s">
        <v>94</v>
      </c>
      <c r="E273" s="27" t="s">
        <v>1275</v>
      </c>
      <c r="F273" s="27" t="s">
        <v>1253</v>
      </c>
      <c r="G273" s="19" t="s">
        <v>1050</v>
      </c>
      <c r="H273" s="16" t="s">
        <v>9</v>
      </c>
      <c r="I273" s="20">
        <v>42217</v>
      </c>
      <c r="J273" s="18">
        <v>1152</v>
      </c>
      <c r="K273" s="18">
        <f t="shared" si="26"/>
        <v>115.2</v>
      </c>
      <c r="L273" s="18">
        <f t="shared" si="27"/>
        <v>1036.8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86.4</v>
      </c>
      <c r="AF273" s="18">
        <v>0</v>
      </c>
      <c r="AG273" s="18">
        <v>207.36</v>
      </c>
      <c r="AH273" s="18">
        <v>0</v>
      </c>
      <c r="AI273" s="18">
        <v>207.36</v>
      </c>
      <c r="AJ273" s="18">
        <v>207.36</v>
      </c>
      <c r="AK273" s="18">
        <f t="shared" si="25"/>
        <v>708.48</v>
      </c>
      <c r="AL273" s="18">
        <f t="shared" si="24"/>
        <v>443.52</v>
      </c>
    </row>
    <row r="274" spans="1:38" s="6" customFormat="1" ht="50.1" customHeight="1">
      <c r="A274" s="70" t="s">
        <v>1235</v>
      </c>
      <c r="B274" s="16" t="s">
        <v>1051</v>
      </c>
      <c r="C274" s="16" t="s">
        <v>130</v>
      </c>
      <c r="D274" s="27" t="s">
        <v>94</v>
      </c>
      <c r="E274" s="27" t="s">
        <v>1276</v>
      </c>
      <c r="F274" s="27" t="s">
        <v>1253</v>
      </c>
      <c r="G274" s="19" t="s">
        <v>1050</v>
      </c>
      <c r="H274" s="16" t="s">
        <v>9</v>
      </c>
      <c r="I274" s="20">
        <v>42217</v>
      </c>
      <c r="J274" s="18">
        <v>1152</v>
      </c>
      <c r="K274" s="18">
        <f t="shared" si="26"/>
        <v>115.2</v>
      </c>
      <c r="L274" s="18">
        <f t="shared" si="27"/>
        <v>1036.8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86.4</v>
      </c>
      <c r="AF274" s="18">
        <v>0</v>
      </c>
      <c r="AG274" s="18">
        <v>207.36</v>
      </c>
      <c r="AH274" s="18">
        <v>0</v>
      </c>
      <c r="AI274" s="18">
        <v>207.36</v>
      </c>
      <c r="AJ274" s="18">
        <v>207.36</v>
      </c>
      <c r="AK274" s="18">
        <f t="shared" si="25"/>
        <v>708.48</v>
      </c>
      <c r="AL274" s="18">
        <f t="shared" si="24"/>
        <v>443.52</v>
      </c>
    </row>
    <row r="275" spans="1:38" s="6" customFormat="1" ht="50.1" customHeight="1">
      <c r="A275" s="70" t="s">
        <v>1236</v>
      </c>
      <c r="B275" s="16" t="s">
        <v>1051</v>
      </c>
      <c r="C275" s="16" t="s">
        <v>130</v>
      </c>
      <c r="D275" s="27" t="s">
        <v>94</v>
      </c>
      <c r="E275" s="27" t="s">
        <v>1277</v>
      </c>
      <c r="F275" s="27" t="s">
        <v>1253</v>
      </c>
      <c r="G275" s="19" t="s">
        <v>1050</v>
      </c>
      <c r="H275" s="16" t="s">
        <v>9</v>
      </c>
      <c r="I275" s="20">
        <v>42217</v>
      </c>
      <c r="J275" s="18">
        <v>1152</v>
      </c>
      <c r="K275" s="18">
        <f t="shared" si="26"/>
        <v>115.2</v>
      </c>
      <c r="L275" s="18">
        <f t="shared" si="27"/>
        <v>1036.8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86.4</v>
      </c>
      <c r="AF275" s="18">
        <v>0</v>
      </c>
      <c r="AG275" s="18">
        <v>207.36</v>
      </c>
      <c r="AH275" s="18">
        <v>0</v>
      </c>
      <c r="AI275" s="18">
        <v>207.36</v>
      </c>
      <c r="AJ275" s="18">
        <v>207.36</v>
      </c>
      <c r="AK275" s="18">
        <f t="shared" si="25"/>
        <v>708.48</v>
      </c>
      <c r="AL275" s="18">
        <f t="shared" si="24"/>
        <v>443.52</v>
      </c>
    </row>
    <row r="276" spans="1:38" s="6" customFormat="1" ht="50.1" customHeight="1">
      <c r="A276" s="70" t="s">
        <v>1237</v>
      </c>
      <c r="B276" s="16" t="s">
        <v>1051</v>
      </c>
      <c r="C276" s="16" t="s">
        <v>130</v>
      </c>
      <c r="D276" s="27" t="s">
        <v>94</v>
      </c>
      <c r="E276" s="27" t="s">
        <v>1278</v>
      </c>
      <c r="F276" s="27" t="s">
        <v>1253</v>
      </c>
      <c r="G276" s="19" t="s">
        <v>1050</v>
      </c>
      <c r="H276" s="16" t="s">
        <v>9</v>
      </c>
      <c r="I276" s="20">
        <v>42217</v>
      </c>
      <c r="J276" s="18">
        <v>1152</v>
      </c>
      <c r="K276" s="18">
        <f t="shared" si="26"/>
        <v>115.2</v>
      </c>
      <c r="L276" s="18">
        <f t="shared" si="27"/>
        <v>1036.8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86.4</v>
      </c>
      <c r="AF276" s="18">
        <v>0</v>
      </c>
      <c r="AG276" s="18">
        <v>207.36</v>
      </c>
      <c r="AH276" s="18">
        <v>0</v>
      </c>
      <c r="AI276" s="18">
        <v>207.36</v>
      </c>
      <c r="AJ276" s="18">
        <v>207.36</v>
      </c>
      <c r="AK276" s="18">
        <f t="shared" si="25"/>
        <v>708.48</v>
      </c>
      <c r="AL276" s="18">
        <f t="shared" si="24"/>
        <v>443.52</v>
      </c>
    </row>
    <row r="277" spans="1:38" s="6" customFormat="1" ht="50.1" customHeight="1">
      <c r="A277" s="70" t="s">
        <v>1238</v>
      </c>
      <c r="B277" s="16" t="s">
        <v>1051</v>
      </c>
      <c r="C277" s="16" t="s">
        <v>130</v>
      </c>
      <c r="D277" s="27" t="s">
        <v>94</v>
      </c>
      <c r="E277" s="27" t="s">
        <v>1279</v>
      </c>
      <c r="F277" s="27" t="s">
        <v>1253</v>
      </c>
      <c r="G277" s="19" t="s">
        <v>1050</v>
      </c>
      <c r="H277" s="16" t="s">
        <v>9</v>
      </c>
      <c r="I277" s="20">
        <v>42217</v>
      </c>
      <c r="J277" s="18">
        <v>1152</v>
      </c>
      <c r="K277" s="18">
        <f t="shared" si="26"/>
        <v>115.2</v>
      </c>
      <c r="L277" s="18">
        <f t="shared" si="27"/>
        <v>1036.8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86.4</v>
      </c>
      <c r="AF277" s="18">
        <v>0</v>
      </c>
      <c r="AG277" s="18">
        <v>207.36</v>
      </c>
      <c r="AH277" s="18">
        <v>0</v>
      </c>
      <c r="AI277" s="18">
        <v>207.36</v>
      </c>
      <c r="AJ277" s="18">
        <v>207.36</v>
      </c>
      <c r="AK277" s="18">
        <f t="shared" si="25"/>
        <v>708.48</v>
      </c>
      <c r="AL277" s="18">
        <f t="shared" si="24"/>
        <v>443.52</v>
      </c>
    </row>
    <row r="278" spans="1:38" s="6" customFormat="1" ht="50.1" customHeight="1">
      <c r="A278" s="70" t="s">
        <v>1239</v>
      </c>
      <c r="B278" s="16" t="s">
        <v>1051</v>
      </c>
      <c r="C278" s="16" t="s">
        <v>130</v>
      </c>
      <c r="D278" s="27" t="s">
        <v>94</v>
      </c>
      <c r="E278" s="27" t="s">
        <v>1280</v>
      </c>
      <c r="F278" s="27" t="s">
        <v>1253</v>
      </c>
      <c r="G278" s="19" t="s">
        <v>1050</v>
      </c>
      <c r="H278" s="16" t="s">
        <v>9</v>
      </c>
      <c r="I278" s="20">
        <v>42217</v>
      </c>
      <c r="J278" s="18">
        <v>1152</v>
      </c>
      <c r="K278" s="18">
        <f t="shared" si="26"/>
        <v>115.2</v>
      </c>
      <c r="L278" s="18">
        <f t="shared" si="27"/>
        <v>1036.8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86.4</v>
      </c>
      <c r="AF278" s="18">
        <v>0</v>
      </c>
      <c r="AG278" s="18">
        <v>207.36</v>
      </c>
      <c r="AH278" s="18">
        <v>0</v>
      </c>
      <c r="AI278" s="18">
        <v>207.36</v>
      </c>
      <c r="AJ278" s="18">
        <v>207.36</v>
      </c>
      <c r="AK278" s="18">
        <f t="shared" si="25"/>
        <v>708.48</v>
      </c>
      <c r="AL278" s="18">
        <f t="shared" si="24"/>
        <v>443.52</v>
      </c>
    </row>
    <row r="279" spans="1:38" s="6" customFormat="1" ht="50.1" customHeight="1">
      <c r="A279" s="70" t="s">
        <v>1240</v>
      </c>
      <c r="B279" s="16" t="s">
        <v>1051</v>
      </c>
      <c r="C279" s="16" t="s">
        <v>130</v>
      </c>
      <c r="D279" s="27" t="s">
        <v>94</v>
      </c>
      <c r="E279" s="27" t="s">
        <v>1281</v>
      </c>
      <c r="F279" s="27" t="s">
        <v>1253</v>
      </c>
      <c r="G279" s="19" t="s">
        <v>1050</v>
      </c>
      <c r="H279" s="16" t="s">
        <v>9</v>
      </c>
      <c r="I279" s="20">
        <v>42217</v>
      </c>
      <c r="J279" s="18">
        <v>1152</v>
      </c>
      <c r="K279" s="18">
        <f t="shared" si="26"/>
        <v>115.2</v>
      </c>
      <c r="L279" s="18">
        <f t="shared" si="27"/>
        <v>1036.8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86.4</v>
      </c>
      <c r="AF279" s="18">
        <v>0</v>
      </c>
      <c r="AG279" s="18">
        <v>207.36</v>
      </c>
      <c r="AH279" s="18">
        <v>0</v>
      </c>
      <c r="AI279" s="18">
        <v>207.36</v>
      </c>
      <c r="AJ279" s="18">
        <v>207.36</v>
      </c>
      <c r="AK279" s="18">
        <f t="shared" si="25"/>
        <v>708.48</v>
      </c>
      <c r="AL279" s="18">
        <f t="shared" si="24"/>
        <v>443.52</v>
      </c>
    </row>
    <row r="280" spans="1:38" s="6" customFormat="1" ht="50.1" customHeight="1">
      <c r="A280" s="70" t="s">
        <v>1241</v>
      </c>
      <c r="B280" s="16" t="s">
        <v>1051</v>
      </c>
      <c r="C280" s="16" t="s">
        <v>130</v>
      </c>
      <c r="D280" s="27" t="s">
        <v>94</v>
      </c>
      <c r="E280" s="27" t="s">
        <v>1282</v>
      </c>
      <c r="F280" s="27" t="s">
        <v>1253</v>
      </c>
      <c r="G280" s="19" t="s">
        <v>1050</v>
      </c>
      <c r="H280" s="16" t="s">
        <v>9</v>
      </c>
      <c r="I280" s="20">
        <v>42217</v>
      </c>
      <c r="J280" s="18">
        <v>1152</v>
      </c>
      <c r="K280" s="18">
        <f t="shared" si="26"/>
        <v>115.2</v>
      </c>
      <c r="L280" s="18">
        <f t="shared" si="27"/>
        <v>1036.8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86.4</v>
      </c>
      <c r="AF280" s="18">
        <v>0</v>
      </c>
      <c r="AG280" s="18">
        <v>207.36</v>
      </c>
      <c r="AH280" s="18">
        <v>0</v>
      </c>
      <c r="AI280" s="18">
        <v>207.36</v>
      </c>
      <c r="AJ280" s="18">
        <v>207.36</v>
      </c>
      <c r="AK280" s="18">
        <f t="shared" si="25"/>
        <v>708.48</v>
      </c>
      <c r="AL280" s="18">
        <f t="shared" si="24"/>
        <v>443.52</v>
      </c>
    </row>
    <row r="281" spans="1:38" s="6" customFormat="1" ht="50.1" customHeight="1">
      <c r="A281" s="70" t="s">
        <v>1242</v>
      </c>
      <c r="B281" s="16" t="s">
        <v>1051</v>
      </c>
      <c r="C281" s="16" t="s">
        <v>130</v>
      </c>
      <c r="D281" s="27" t="s">
        <v>94</v>
      </c>
      <c r="E281" s="27" t="s">
        <v>1283</v>
      </c>
      <c r="F281" s="27" t="s">
        <v>1253</v>
      </c>
      <c r="G281" s="19" t="s">
        <v>1050</v>
      </c>
      <c r="H281" s="16" t="s">
        <v>9</v>
      </c>
      <c r="I281" s="20">
        <v>42217</v>
      </c>
      <c r="J281" s="18">
        <v>1152</v>
      </c>
      <c r="K281" s="18">
        <f t="shared" si="26"/>
        <v>115.2</v>
      </c>
      <c r="L281" s="18">
        <f t="shared" si="27"/>
        <v>1036.8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86.4</v>
      </c>
      <c r="AF281" s="18">
        <v>0</v>
      </c>
      <c r="AG281" s="18">
        <v>207.36</v>
      </c>
      <c r="AH281" s="18">
        <v>0</v>
      </c>
      <c r="AI281" s="18">
        <v>207.36</v>
      </c>
      <c r="AJ281" s="18">
        <v>207.36</v>
      </c>
      <c r="AK281" s="18">
        <f t="shared" si="25"/>
        <v>708.48</v>
      </c>
      <c r="AL281" s="18">
        <f t="shared" si="24"/>
        <v>443.52</v>
      </c>
    </row>
    <row r="282" spans="1:38" s="6" customFormat="1" ht="50.1" customHeight="1">
      <c r="A282" s="70" t="s">
        <v>1243</v>
      </c>
      <c r="B282" s="16" t="s">
        <v>1051</v>
      </c>
      <c r="C282" s="16" t="s">
        <v>130</v>
      </c>
      <c r="D282" s="27" t="s">
        <v>94</v>
      </c>
      <c r="E282" s="27" t="s">
        <v>1284</v>
      </c>
      <c r="F282" s="27" t="s">
        <v>1253</v>
      </c>
      <c r="G282" s="19" t="s">
        <v>1050</v>
      </c>
      <c r="H282" s="16" t="s">
        <v>9</v>
      </c>
      <c r="I282" s="20">
        <v>42217</v>
      </c>
      <c r="J282" s="18">
        <v>1152</v>
      </c>
      <c r="K282" s="18">
        <f t="shared" si="26"/>
        <v>115.2</v>
      </c>
      <c r="L282" s="18">
        <f t="shared" si="27"/>
        <v>1036.8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86.4</v>
      </c>
      <c r="AF282" s="18">
        <v>0</v>
      </c>
      <c r="AG282" s="18">
        <v>207.36</v>
      </c>
      <c r="AH282" s="18">
        <v>0</v>
      </c>
      <c r="AI282" s="18">
        <v>207.36</v>
      </c>
      <c r="AJ282" s="18">
        <v>207.36</v>
      </c>
      <c r="AK282" s="18">
        <f t="shared" si="25"/>
        <v>708.48</v>
      </c>
      <c r="AL282" s="18">
        <f t="shared" si="24"/>
        <v>443.52</v>
      </c>
    </row>
    <row r="283" spans="1:38" s="6" customFormat="1" ht="50.1" customHeight="1">
      <c r="A283" s="70" t="s">
        <v>1244</v>
      </c>
      <c r="B283" s="16" t="s">
        <v>1051</v>
      </c>
      <c r="C283" s="16" t="s">
        <v>130</v>
      </c>
      <c r="D283" s="27" t="s">
        <v>94</v>
      </c>
      <c r="E283" s="27" t="s">
        <v>1285</v>
      </c>
      <c r="F283" s="27" t="s">
        <v>1253</v>
      </c>
      <c r="G283" s="19" t="s">
        <v>1050</v>
      </c>
      <c r="H283" s="16" t="s">
        <v>9</v>
      </c>
      <c r="I283" s="20">
        <v>42217</v>
      </c>
      <c r="J283" s="18">
        <v>1152</v>
      </c>
      <c r="K283" s="18">
        <f t="shared" si="26"/>
        <v>115.2</v>
      </c>
      <c r="L283" s="18">
        <f t="shared" si="27"/>
        <v>1036.8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86.4</v>
      </c>
      <c r="AF283" s="18">
        <v>0</v>
      </c>
      <c r="AG283" s="18">
        <v>207.36</v>
      </c>
      <c r="AH283" s="18">
        <v>0</v>
      </c>
      <c r="AI283" s="18">
        <v>207.36</v>
      </c>
      <c r="AJ283" s="18">
        <v>207.36</v>
      </c>
      <c r="AK283" s="18">
        <f t="shared" si="25"/>
        <v>708.48</v>
      </c>
      <c r="AL283" s="18">
        <f t="shared" si="24"/>
        <v>443.52</v>
      </c>
    </row>
    <row r="284" spans="1:38" s="6" customFormat="1" ht="50.1" customHeight="1">
      <c r="A284" s="70" t="s">
        <v>1245</v>
      </c>
      <c r="B284" s="16" t="s">
        <v>1051</v>
      </c>
      <c r="C284" s="16" t="s">
        <v>130</v>
      </c>
      <c r="D284" s="27" t="s">
        <v>94</v>
      </c>
      <c r="E284" s="27" t="s">
        <v>1286</v>
      </c>
      <c r="F284" s="27" t="s">
        <v>1253</v>
      </c>
      <c r="G284" s="19" t="s">
        <v>1050</v>
      </c>
      <c r="H284" s="16" t="s">
        <v>9</v>
      </c>
      <c r="I284" s="20">
        <v>42217</v>
      </c>
      <c r="J284" s="18">
        <v>1152</v>
      </c>
      <c r="K284" s="18">
        <f t="shared" si="26"/>
        <v>115.2</v>
      </c>
      <c r="L284" s="18">
        <f t="shared" si="27"/>
        <v>1036.8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86.4</v>
      </c>
      <c r="AF284" s="18">
        <v>0</v>
      </c>
      <c r="AG284" s="18">
        <v>207.36</v>
      </c>
      <c r="AH284" s="18">
        <v>0</v>
      </c>
      <c r="AI284" s="18">
        <v>207.36</v>
      </c>
      <c r="AJ284" s="18">
        <v>207.36</v>
      </c>
      <c r="AK284" s="18">
        <f t="shared" si="25"/>
        <v>708.48</v>
      </c>
      <c r="AL284" s="18">
        <f t="shared" si="24"/>
        <v>443.52</v>
      </c>
    </row>
    <row r="285" spans="1:38" s="6" customFormat="1" ht="50.1" customHeight="1">
      <c r="A285" s="70" t="s">
        <v>1246</v>
      </c>
      <c r="B285" s="16" t="s">
        <v>1051</v>
      </c>
      <c r="C285" s="16" t="s">
        <v>130</v>
      </c>
      <c r="D285" s="27" t="s">
        <v>94</v>
      </c>
      <c r="E285" s="27" t="s">
        <v>1287</v>
      </c>
      <c r="F285" s="27" t="s">
        <v>1253</v>
      </c>
      <c r="G285" s="19" t="s">
        <v>1050</v>
      </c>
      <c r="H285" s="16" t="s">
        <v>9</v>
      </c>
      <c r="I285" s="20">
        <v>42217</v>
      </c>
      <c r="J285" s="18">
        <v>1152</v>
      </c>
      <c r="K285" s="18">
        <f t="shared" si="26"/>
        <v>115.2</v>
      </c>
      <c r="L285" s="18">
        <f t="shared" si="27"/>
        <v>1036.8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86.4</v>
      </c>
      <c r="AF285" s="18">
        <v>0</v>
      </c>
      <c r="AG285" s="18">
        <v>207.36</v>
      </c>
      <c r="AH285" s="18">
        <v>0</v>
      </c>
      <c r="AI285" s="18">
        <v>207.36</v>
      </c>
      <c r="AJ285" s="18">
        <v>207.36</v>
      </c>
      <c r="AK285" s="18">
        <f t="shared" si="25"/>
        <v>708.48</v>
      </c>
      <c r="AL285" s="18">
        <f t="shared" si="24"/>
        <v>443.52</v>
      </c>
    </row>
    <row r="286" spans="1:38" s="6" customFormat="1" ht="50.1" customHeight="1">
      <c r="A286" s="70" t="s">
        <v>1247</v>
      </c>
      <c r="B286" s="16" t="s">
        <v>1051</v>
      </c>
      <c r="C286" s="16" t="s">
        <v>130</v>
      </c>
      <c r="D286" s="27" t="s">
        <v>94</v>
      </c>
      <c r="E286" s="27" t="s">
        <v>1288</v>
      </c>
      <c r="F286" s="27" t="s">
        <v>1253</v>
      </c>
      <c r="G286" s="19" t="s">
        <v>1050</v>
      </c>
      <c r="H286" s="16" t="s">
        <v>9</v>
      </c>
      <c r="I286" s="20">
        <v>42217</v>
      </c>
      <c r="J286" s="18">
        <v>1152</v>
      </c>
      <c r="K286" s="18">
        <f t="shared" si="26"/>
        <v>115.2</v>
      </c>
      <c r="L286" s="18">
        <f t="shared" si="27"/>
        <v>1036.8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86.4</v>
      </c>
      <c r="AF286" s="18">
        <v>0</v>
      </c>
      <c r="AG286" s="18">
        <v>207.36</v>
      </c>
      <c r="AH286" s="18">
        <v>0</v>
      </c>
      <c r="AI286" s="18">
        <v>207.36</v>
      </c>
      <c r="AJ286" s="18">
        <v>207.36</v>
      </c>
      <c r="AK286" s="18">
        <f t="shared" si="25"/>
        <v>708.48</v>
      </c>
      <c r="AL286" s="18">
        <f t="shared" si="24"/>
        <v>443.52</v>
      </c>
    </row>
    <row r="287" spans="1:38" s="6" customFormat="1" ht="50.1" customHeight="1">
      <c r="A287" s="70" t="s">
        <v>1248</v>
      </c>
      <c r="B287" s="16" t="s">
        <v>1051</v>
      </c>
      <c r="C287" s="16" t="s">
        <v>130</v>
      </c>
      <c r="D287" s="27" t="s">
        <v>94</v>
      </c>
      <c r="E287" s="27" t="s">
        <v>1289</v>
      </c>
      <c r="F287" s="27" t="s">
        <v>1253</v>
      </c>
      <c r="G287" s="19" t="s">
        <v>1050</v>
      </c>
      <c r="H287" s="16" t="s">
        <v>9</v>
      </c>
      <c r="I287" s="20">
        <v>42217</v>
      </c>
      <c r="J287" s="18">
        <v>1152</v>
      </c>
      <c r="K287" s="18">
        <f t="shared" si="26"/>
        <v>115.2</v>
      </c>
      <c r="L287" s="18">
        <f t="shared" si="27"/>
        <v>1036.8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86.4</v>
      </c>
      <c r="AF287" s="18">
        <v>0</v>
      </c>
      <c r="AG287" s="18">
        <v>207.36</v>
      </c>
      <c r="AH287" s="18">
        <v>0</v>
      </c>
      <c r="AI287" s="18">
        <v>207.36</v>
      </c>
      <c r="AJ287" s="18">
        <v>207.36</v>
      </c>
      <c r="AK287" s="18">
        <f t="shared" si="25"/>
        <v>708.48</v>
      </c>
      <c r="AL287" s="18">
        <f t="shared" si="24"/>
        <v>443.52</v>
      </c>
    </row>
    <row r="288" spans="1:38" s="6" customFormat="1" ht="50.1" customHeight="1">
      <c r="A288" s="70" t="s">
        <v>1249</v>
      </c>
      <c r="B288" s="16" t="s">
        <v>1051</v>
      </c>
      <c r="C288" s="16" t="s">
        <v>130</v>
      </c>
      <c r="D288" s="27" t="s">
        <v>94</v>
      </c>
      <c r="E288" s="27" t="s">
        <v>1290</v>
      </c>
      <c r="F288" s="27" t="s">
        <v>1253</v>
      </c>
      <c r="G288" s="19" t="s">
        <v>1050</v>
      </c>
      <c r="H288" s="16" t="s">
        <v>9</v>
      </c>
      <c r="I288" s="20">
        <v>42217</v>
      </c>
      <c r="J288" s="18">
        <v>1152</v>
      </c>
      <c r="K288" s="18">
        <f t="shared" si="26"/>
        <v>115.2</v>
      </c>
      <c r="L288" s="18">
        <f t="shared" si="27"/>
        <v>1036.8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86.4</v>
      </c>
      <c r="AF288" s="18">
        <v>0</v>
      </c>
      <c r="AG288" s="18">
        <v>207.36</v>
      </c>
      <c r="AH288" s="18">
        <v>0</v>
      </c>
      <c r="AI288" s="18">
        <v>207.36</v>
      </c>
      <c r="AJ288" s="18">
        <v>207.36</v>
      </c>
      <c r="AK288" s="18">
        <f t="shared" si="25"/>
        <v>708.48</v>
      </c>
      <c r="AL288" s="18">
        <f t="shared" si="24"/>
        <v>443.52</v>
      </c>
    </row>
    <row r="289" spans="1:38" s="6" customFormat="1" ht="50.1" customHeight="1">
      <c r="A289" s="70" t="s">
        <v>1250</v>
      </c>
      <c r="B289" s="16" t="s">
        <v>1051</v>
      </c>
      <c r="C289" s="16" t="s">
        <v>130</v>
      </c>
      <c r="D289" s="27" t="s">
        <v>94</v>
      </c>
      <c r="E289" s="27" t="s">
        <v>1291</v>
      </c>
      <c r="F289" s="27" t="s">
        <v>1253</v>
      </c>
      <c r="G289" s="19" t="s">
        <v>1050</v>
      </c>
      <c r="H289" s="16" t="s">
        <v>9</v>
      </c>
      <c r="I289" s="20">
        <v>42217</v>
      </c>
      <c r="J289" s="18">
        <v>1152</v>
      </c>
      <c r="K289" s="18">
        <f t="shared" si="26"/>
        <v>115.2</v>
      </c>
      <c r="L289" s="18">
        <f t="shared" si="27"/>
        <v>1036.8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86.4</v>
      </c>
      <c r="AF289" s="18">
        <v>0</v>
      </c>
      <c r="AG289" s="18">
        <v>207.36</v>
      </c>
      <c r="AH289" s="18">
        <v>0</v>
      </c>
      <c r="AI289" s="18">
        <v>207.36</v>
      </c>
      <c r="AJ289" s="18">
        <v>207.36</v>
      </c>
      <c r="AK289" s="18">
        <f t="shared" si="25"/>
        <v>708.48</v>
      </c>
      <c r="AL289" s="18">
        <f t="shared" si="24"/>
        <v>443.52</v>
      </c>
    </row>
    <row r="290" spans="1:38" s="6" customFormat="1" ht="50.1" customHeight="1">
      <c r="A290" s="70" t="s">
        <v>1251</v>
      </c>
      <c r="B290" s="16" t="s">
        <v>1051</v>
      </c>
      <c r="C290" s="16" t="s">
        <v>130</v>
      </c>
      <c r="D290" s="27" t="s">
        <v>94</v>
      </c>
      <c r="E290" s="27" t="s">
        <v>1292</v>
      </c>
      <c r="F290" s="27" t="s">
        <v>1253</v>
      </c>
      <c r="G290" s="19" t="s">
        <v>1050</v>
      </c>
      <c r="H290" s="16" t="s">
        <v>9</v>
      </c>
      <c r="I290" s="20">
        <v>42217</v>
      </c>
      <c r="J290" s="18">
        <v>1152</v>
      </c>
      <c r="K290" s="18">
        <f t="shared" si="26"/>
        <v>115.2</v>
      </c>
      <c r="L290" s="18">
        <f t="shared" si="27"/>
        <v>1036.8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86.4</v>
      </c>
      <c r="AF290" s="18">
        <v>0</v>
      </c>
      <c r="AG290" s="18">
        <v>207.36</v>
      </c>
      <c r="AH290" s="18">
        <v>0</v>
      </c>
      <c r="AI290" s="18">
        <v>207.36</v>
      </c>
      <c r="AJ290" s="18">
        <v>207.36</v>
      </c>
      <c r="AK290" s="18">
        <f t="shared" si="25"/>
        <v>708.48</v>
      </c>
      <c r="AL290" s="18">
        <f t="shared" ref="AL290:AL365" si="28">J290-AK290</f>
        <v>443.52</v>
      </c>
    </row>
    <row r="291" spans="1:38" s="6" customFormat="1" ht="50.1" customHeight="1">
      <c r="A291" s="70" t="s">
        <v>1252</v>
      </c>
      <c r="B291" s="16" t="s">
        <v>1051</v>
      </c>
      <c r="C291" s="16" t="s">
        <v>130</v>
      </c>
      <c r="D291" s="27" t="s">
        <v>94</v>
      </c>
      <c r="E291" s="27" t="s">
        <v>1293</v>
      </c>
      <c r="F291" s="27" t="s">
        <v>1253</v>
      </c>
      <c r="G291" s="19" t="s">
        <v>1050</v>
      </c>
      <c r="H291" s="16" t="s">
        <v>9</v>
      </c>
      <c r="I291" s="20">
        <v>42217</v>
      </c>
      <c r="J291" s="18">
        <v>1152</v>
      </c>
      <c r="K291" s="18">
        <f t="shared" si="26"/>
        <v>115.2</v>
      </c>
      <c r="L291" s="18">
        <f t="shared" si="27"/>
        <v>1036.8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86.4</v>
      </c>
      <c r="AF291" s="18">
        <v>0</v>
      </c>
      <c r="AG291" s="18">
        <v>207.36</v>
      </c>
      <c r="AH291" s="18">
        <v>0</v>
      </c>
      <c r="AI291" s="18">
        <v>207.36</v>
      </c>
      <c r="AJ291" s="18">
        <v>207.36</v>
      </c>
      <c r="AK291" s="18">
        <f t="shared" ref="AK291:AK366" si="29">SUM(M291:AJ291)</f>
        <v>708.48</v>
      </c>
      <c r="AL291" s="18">
        <f t="shared" si="28"/>
        <v>443.52</v>
      </c>
    </row>
    <row r="292" spans="1:38" s="6" customFormat="1" ht="50.1" customHeight="1">
      <c r="A292" s="70" t="s">
        <v>1449</v>
      </c>
      <c r="B292" s="16" t="s">
        <v>1051</v>
      </c>
      <c r="C292" s="16" t="s">
        <v>130</v>
      </c>
      <c r="D292" s="27" t="s">
        <v>1451</v>
      </c>
      <c r="E292" s="27" t="s">
        <v>1452</v>
      </c>
      <c r="F292" s="27" t="s">
        <v>1453</v>
      </c>
      <c r="G292" s="19" t="s">
        <v>1050</v>
      </c>
      <c r="H292" s="16" t="s">
        <v>9</v>
      </c>
      <c r="I292" s="20">
        <v>42928</v>
      </c>
      <c r="J292" s="18">
        <v>1278</v>
      </c>
      <c r="K292" s="18">
        <f t="shared" si="26"/>
        <v>127.80000000000001</v>
      </c>
      <c r="L292" s="18">
        <f t="shared" si="27"/>
        <v>1150.2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0</v>
      </c>
      <c r="AG292" s="18">
        <v>0</v>
      </c>
      <c r="AH292" s="18">
        <v>0</v>
      </c>
      <c r="AI292" s="18">
        <v>115.02</v>
      </c>
      <c r="AJ292" s="18">
        <v>230.04</v>
      </c>
      <c r="AK292" s="18">
        <f t="shared" si="29"/>
        <v>345.06</v>
      </c>
      <c r="AL292" s="18">
        <f t="shared" si="28"/>
        <v>932.94</v>
      </c>
    </row>
    <row r="293" spans="1:38" s="6" customFormat="1" ht="50.1" customHeight="1">
      <c r="A293" s="70" t="s">
        <v>1450</v>
      </c>
      <c r="B293" s="16" t="s">
        <v>1051</v>
      </c>
      <c r="C293" s="16" t="s">
        <v>130</v>
      </c>
      <c r="D293" s="27" t="s">
        <v>1451</v>
      </c>
      <c r="E293" s="27" t="s">
        <v>1454</v>
      </c>
      <c r="F293" s="27" t="s">
        <v>1453</v>
      </c>
      <c r="G293" s="19" t="s">
        <v>1050</v>
      </c>
      <c r="H293" s="16" t="s">
        <v>9</v>
      </c>
      <c r="I293" s="20">
        <v>42928</v>
      </c>
      <c r="J293" s="18">
        <v>1278</v>
      </c>
      <c r="K293" s="18">
        <f t="shared" si="26"/>
        <v>127.80000000000001</v>
      </c>
      <c r="L293" s="18">
        <f t="shared" si="27"/>
        <v>1150.2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115.02</v>
      </c>
      <c r="AJ293" s="18">
        <v>230.04</v>
      </c>
      <c r="AK293" s="18">
        <f t="shared" si="29"/>
        <v>345.06</v>
      </c>
      <c r="AL293" s="18">
        <f t="shared" si="28"/>
        <v>932.94</v>
      </c>
    </row>
    <row r="294" spans="1:38" s="30" customFormat="1" ht="50.1" customHeight="1">
      <c r="A294" s="53" t="s">
        <v>1466</v>
      </c>
      <c r="B294" s="16" t="s">
        <v>1051</v>
      </c>
      <c r="C294" s="16" t="s">
        <v>1395</v>
      </c>
      <c r="D294" s="27" t="s">
        <v>97</v>
      </c>
      <c r="E294" s="19" t="s">
        <v>1467</v>
      </c>
      <c r="F294" s="19" t="s">
        <v>1518</v>
      </c>
      <c r="G294" s="19" t="s">
        <v>1050</v>
      </c>
      <c r="H294" s="16" t="s">
        <v>9</v>
      </c>
      <c r="I294" s="20">
        <v>43045</v>
      </c>
      <c r="J294" s="18">
        <v>1115</v>
      </c>
      <c r="K294" s="18">
        <f t="shared" si="26"/>
        <v>111.5</v>
      </c>
      <c r="L294" s="18">
        <f t="shared" si="27"/>
        <v>1003.5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0</v>
      </c>
      <c r="AG294" s="18">
        <v>0</v>
      </c>
      <c r="AH294" s="18">
        <v>0</v>
      </c>
      <c r="AI294" s="18">
        <v>33.450000000000003</v>
      </c>
      <c r="AJ294" s="18">
        <v>200.7</v>
      </c>
      <c r="AK294" s="18">
        <f t="shared" si="29"/>
        <v>234.14999999999998</v>
      </c>
      <c r="AL294" s="18">
        <f t="shared" si="28"/>
        <v>880.85</v>
      </c>
    </row>
    <row r="295" spans="1:38" s="30" customFormat="1" ht="50.1" customHeight="1">
      <c r="A295" s="53" t="s">
        <v>1485</v>
      </c>
      <c r="B295" s="16" t="s">
        <v>1051</v>
      </c>
      <c r="C295" s="16" t="s">
        <v>1395</v>
      </c>
      <c r="D295" s="27" t="s">
        <v>97</v>
      </c>
      <c r="E295" s="19" t="s">
        <v>1468</v>
      </c>
      <c r="F295" s="19" t="s">
        <v>1518</v>
      </c>
      <c r="G295" s="19" t="s">
        <v>1050</v>
      </c>
      <c r="H295" s="16" t="s">
        <v>9</v>
      </c>
      <c r="I295" s="20">
        <v>43045</v>
      </c>
      <c r="J295" s="18">
        <v>1115</v>
      </c>
      <c r="K295" s="18">
        <f t="shared" si="26"/>
        <v>111.5</v>
      </c>
      <c r="L295" s="18">
        <f t="shared" si="27"/>
        <v>1003.5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33.450000000000003</v>
      </c>
      <c r="AJ295" s="18">
        <v>200.7</v>
      </c>
      <c r="AK295" s="18">
        <f t="shared" si="29"/>
        <v>234.14999999999998</v>
      </c>
      <c r="AL295" s="18">
        <f t="shared" si="28"/>
        <v>880.85</v>
      </c>
    </row>
    <row r="296" spans="1:38" s="30" customFormat="1" ht="50.1" customHeight="1">
      <c r="A296" s="53" t="s">
        <v>1486</v>
      </c>
      <c r="B296" s="16" t="s">
        <v>1051</v>
      </c>
      <c r="C296" s="16" t="s">
        <v>1395</v>
      </c>
      <c r="D296" s="27" t="s">
        <v>97</v>
      </c>
      <c r="E296" s="19" t="s">
        <v>1469</v>
      </c>
      <c r="F296" s="19" t="s">
        <v>1518</v>
      </c>
      <c r="G296" s="19" t="s">
        <v>1050</v>
      </c>
      <c r="H296" s="16" t="s">
        <v>9</v>
      </c>
      <c r="I296" s="20">
        <v>43045</v>
      </c>
      <c r="J296" s="18">
        <v>1115</v>
      </c>
      <c r="K296" s="18">
        <f t="shared" si="26"/>
        <v>111.5</v>
      </c>
      <c r="L296" s="18">
        <f t="shared" si="27"/>
        <v>1003.5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33.450000000000003</v>
      </c>
      <c r="AJ296" s="18">
        <v>200.7</v>
      </c>
      <c r="AK296" s="18">
        <f t="shared" si="29"/>
        <v>234.14999999999998</v>
      </c>
      <c r="AL296" s="18">
        <f t="shared" si="28"/>
        <v>880.85</v>
      </c>
    </row>
    <row r="297" spans="1:38" s="30" customFormat="1" ht="50.1" customHeight="1">
      <c r="A297" s="53" t="s">
        <v>1487</v>
      </c>
      <c r="B297" s="16" t="s">
        <v>1051</v>
      </c>
      <c r="C297" s="16" t="s">
        <v>1395</v>
      </c>
      <c r="D297" s="27" t="s">
        <v>97</v>
      </c>
      <c r="E297" s="19" t="s">
        <v>1470</v>
      </c>
      <c r="F297" s="19" t="s">
        <v>1518</v>
      </c>
      <c r="G297" s="19" t="s">
        <v>1050</v>
      </c>
      <c r="H297" s="16" t="s">
        <v>9</v>
      </c>
      <c r="I297" s="20">
        <v>43045</v>
      </c>
      <c r="J297" s="18">
        <v>1115</v>
      </c>
      <c r="K297" s="18">
        <f t="shared" si="26"/>
        <v>111.5</v>
      </c>
      <c r="L297" s="18">
        <f>+J297-K297</f>
        <v>1003.5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33.450000000000003</v>
      </c>
      <c r="AJ297" s="18">
        <v>200.7</v>
      </c>
      <c r="AK297" s="18">
        <f t="shared" si="29"/>
        <v>234.14999999999998</v>
      </c>
      <c r="AL297" s="18">
        <f t="shared" si="28"/>
        <v>880.85</v>
      </c>
    </row>
    <row r="298" spans="1:38" s="30" customFormat="1" ht="50.1" customHeight="1">
      <c r="A298" s="53" t="s">
        <v>1488</v>
      </c>
      <c r="B298" s="16" t="s">
        <v>1051</v>
      </c>
      <c r="C298" s="16" t="s">
        <v>1395</v>
      </c>
      <c r="D298" s="27" t="s">
        <v>97</v>
      </c>
      <c r="E298" s="19" t="s">
        <v>1471</v>
      </c>
      <c r="F298" s="19" t="s">
        <v>1518</v>
      </c>
      <c r="G298" s="19" t="s">
        <v>1050</v>
      </c>
      <c r="H298" s="16" t="s">
        <v>9</v>
      </c>
      <c r="I298" s="20">
        <v>43045</v>
      </c>
      <c r="J298" s="18">
        <v>1115</v>
      </c>
      <c r="K298" s="18">
        <f t="shared" si="26"/>
        <v>111.5</v>
      </c>
      <c r="L298" s="18">
        <f t="shared" si="27"/>
        <v>1003.5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33.450000000000003</v>
      </c>
      <c r="AJ298" s="18">
        <v>200.7</v>
      </c>
      <c r="AK298" s="18">
        <f t="shared" si="29"/>
        <v>234.14999999999998</v>
      </c>
      <c r="AL298" s="18">
        <f t="shared" si="28"/>
        <v>880.85</v>
      </c>
    </row>
    <row r="299" spans="1:38" s="30" customFormat="1" ht="50.1" customHeight="1">
      <c r="A299" s="53" t="s">
        <v>1489</v>
      </c>
      <c r="B299" s="16" t="s">
        <v>1051</v>
      </c>
      <c r="C299" s="16" t="s">
        <v>1395</v>
      </c>
      <c r="D299" s="27" t="s">
        <v>97</v>
      </c>
      <c r="E299" s="19" t="s">
        <v>1472</v>
      </c>
      <c r="F299" s="19" t="s">
        <v>1518</v>
      </c>
      <c r="G299" s="19" t="s">
        <v>1050</v>
      </c>
      <c r="H299" s="16" t="s">
        <v>9</v>
      </c>
      <c r="I299" s="20">
        <v>43045</v>
      </c>
      <c r="J299" s="18">
        <v>1115</v>
      </c>
      <c r="K299" s="18">
        <f t="shared" si="26"/>
        <v>111.5</v>
      </c>
      <c r="L299" s="18">
        <f t="shared" si="27"/>
        <v>1003.5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33.450000000000003</v>
      </c>
      <c r="AJ299" s="18">
        <v>200.7</v>
      </c>
      <c r="AK299" s="18">
        <f t="shared" si="29"/>
        <v>234.14999999999998</v>
      </c>
      <c r="AL299" s="18">
        <f t="shared" si="28"/>
        <v>880.85</v>
      </c>
    </row>
    <row r="300" spans="1:38" s="30" customFormat="1" ht="50.1" customHeight="1">
      <c r="A300" s="53" t="s">
        <v>1490</v>
      </c>
      <c r="B300" s="16" t="s">
        <v>1051</v>
      </c>
      <c r="C300" s="16" t="s">
        <v>1395</v>
      </c>
      <c r="D300" s="27" t="s">
        <v>97</v>
      </c>
      <c r="E300" s="19" t="s">
        <v>1473</v>
      </c>
      <c r="F300" s="19" t="s">
        <v>1518</v>
      </c>
      <c r="G300" s="19" t="s">
        <v>1050</v>
      </c>
      <c r="H300" s="16" t="s">
        <v>9</v>
      </c>
      <c r="I300" s="20">
        <v>43045</v>
      </c>
      <c r="J300" s="18">
        <v>1115</v>
      </c>
      <c r="K300" s="18">
        <f t="shared" si="26"/>
        <v>111.5</v>
      </c>
      <c r="L300" s="18">
        <f t="shared" si="27"/>
        <v>1003.5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33.450000000000003</v>
      </c>
      <c r="AJ300" s="18">
        <v>200.7</v>
      </c>
      <c r="AK300" s="18">
        <f t="shared" si="29"/>
        <v>234.14999999999998</v>
      </c>
      <c r="AL300" s="18">
        <f t="shared" si="28"/>
        <v>880.85</v>
      </c>
    </row>
    <row r="301" spans="1:38" s="30" customFormat="1" ht="50.1" customHeight="1">
      <c r="A301" s="53" t="s">
        <v>1491</v>
      </c>
      <c r="B301" s="16" t="s">
        <v>1051</v>
      </c>
      <c r="C301" s="16" t="s">
        <v>1395</v>
      </c>
      <c r="D301" s="27" t="s">
        <v>97</v>
      </c>
      <c r="E301" s="19" t="s">
        <v>1474</v>
      </c>
      <c r="F301" s="19" t="s">
        <v>1518</v>
      </c>
      <c r="G301" s="19" t="s">
        <v>1050</v>
      </c>
      <c r="H301" s="16" t="s">
        <v>9</v>
      </c>
      <c r="I301" s="20">
        <v>43045</v>
      </c>
      <c r="J301" s="18">
        <v>1115</v>
      </c>
      <c r="K301" s="18">
        <f t="shared" si="26"/>
        <v>111.5</v>
      </c>
      <c r="L301" s="18">
        <f t="shared" si="27"/>
        <v>1003.5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33.450000000000003</v>
      </c>
      <c r="AJ301" s="18">
        <v>200.7</v>
      </c>
      <c r="AK301" s="18">
        <f t="shared" si="29"/>
        <v>234.14999999999998</v>
      </c>
      <c r="AL301" s="18">
        <f t="shared" si="28"/>
        <v>880.85</v>
      </c>
    </row>
    <row r="302" spans="1:38" s="30" customFormat="1" ht="50.1" customHeight="1">
      <c r="A302" s="53" t="s">
        <v>1492</v>
      </c>
      <c r="B302" s="16" t="s">
        <v>1051</v>
      </c>
      <c r="C302" s="16" t="s">
        <v>1395</v>
      </c>
      <c r="D302" s="27" t="s">
        <v>97</v>
      </c>
      <c r="E302" s="19" t="s">
        <v>1475</v>
      </c>
      <c r="F302" s="19" t="s">
        <v>1518</v>
      </c>
      <c r="G302" s="19" t="s">
        <v>1050</v>
      </c>
      <c r="H302" s="16" t="s">
        <v>9</v>
      </c>
      <c r="I302" s="20">
        <v>43045</v>
      </c>
      <c r="J302" s="18">
        <v>1115</v>
      </c>
      <c r="K302" s="18">
        <f t="shared" si="26"/>
        <v>111.5</v>
      </c>
      <c r="L302" s="18">
        <f t="shared" si="27"/>
        <v>1003.5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33.450000000000003</v>
      </c>
      <c r="AJ302" s="18">
        <v>200.7</v>
      </c>
      <c r="AK302" s="18">
        <f t="shared" si="29"/>
        <v>234.14999999999998</v>
      </c>
      <c r="AL302" s="18">
        <f t="shared" si="28"/>
        <v>880.85</v>
      </c>
    </row>
    <row r="303" spans="1:38" s="30" customFormat="1" ht="50.1" customHeight="1">
      <c r="A303" s="53" t="s">
        <v>1493</v>
      </c>
      <c r="B303" s="16" t="s">
        <v>1051</v>
      </c>
      <c r="C303" s="16" t="s">
        <v>1395</v>
      </c>
      <c r="D303" s="27" t="s">
        <v>97</v>
      </c>
      <c r="E303" s="19" t="s">
        <v>1476</v>
      </c>
      <c r="F303" s="19" t="s">
        <v>1518</v>
      </c>
      <c r="G303" s="19" t="s">
        <v>1050</v>
      </c>
      <c r="H303" s="16" t="s">
        <v>9</v>
      </c>
      <c r="I303" s="20">
        <v>43045</v>
      </c>
      <c r="J303" s="18">
        <v>1115</v>
      </c>
      <c r="K303" s="18">
        <f t="shared" si="26"/>
        <v>111.5</v>
      </c>
      <c r="L303" s="18">
        <f t="shared" si="27"/>
        <v>1003.5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33.450000000000003</v>
      </c>
      <c r="AJ303" s="18">
        <v>200.7</v>
      </c>
      <c r="AK303" s="18">
        <f t="shared" si="29"/>
        <v>234.14999999999998</v>
      </c>
      <c r="AL303" s="18">
        <f t="shared" si="28"/>
        <v>880.85</v>
      </c>
    </row>
    <row r="304" spans="1:38" s="30" customFormat="1" ht="50.1" customHeight="1">
      <c r="A304" s="53" t="s">
        <v>1494</v>
      </c>
      <c r="B304" s="16" t="s">
        <v>1051</v>
      </c>
      <c r="C304" s="16" t="s">
        <v>1395</v>
      </c>
      <c r="D304" s="27" t="s">
        <v>97</v>
      </c>
      <c r="E304" s="19" t="s">
        <v>1477</v>
      </c>
      <c r="F304" s="19" t="s">
        <v>1518</v>
      </c>
      <c r="G304" s="19" t="s">
        <v>1050</v>
      </c>
      <c r="H304" s="16" t="s">
        <v>9</v>
      </c>
      <c r="I304" s="20">
        <v>43045</v>
      </c>
      <c r="J304" s="18">
        <v>1115</v>
      </c>
      <c r="K304" s="18">
        <f t="shared" si="26"/>
        <v>111.5</v>
      </c>
      <c r="L304" s="18">
        <f t="shared" si="27"/>
        <v>1003.5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33.450000000000003</v>
      </c>
      <c r="AJ304" s="18">
        <v>200.7</v>
      </c>
      <c r="AK304" s="18">
        <f t="shared" si="29"/>
        <v>234.14999999999998</v>
      </c>
      <c r="AL304" s="18">
        <f t="shared" si="28"/>
        <v>880.85</v>
      </c>
    </row>
    <row r="305" spans="1:38" s="30" customFormat="1" ht="50.1" customHeight="1">
      <c r="A305" s="53" t="s">
        <v>1495</v>
      </c>
      <c r="B305" s="16" t="s">
        <v>1051</v>
      </c>
      <c r="C305" s="16" t="s">
        <v>1395</v>
      </c>
      <c r="D305" s="27" t="s">
        <v>97</v>
      </c>
      <c r="E305" s="19" t="s">
        <v>1478</v>
      </c>
      <c r="F305" s="19" t="s">
        <v>1518</v>
      </c>
      <c r="G305" s="19" t="s">
        <v>1050</v>
      </c>
      <c r="H305" s="16" t="s">
        <v>9</v>
      </c>
      <c r="I305" s="20">
        <v>43045</v>
      </c>
      <c r="J305" s="18">
        <v>1115</v>
      </c>
      <c r="K305" s="18">
        <f t="shared" si="26"/>
        <v>111.5</v>
      </c>
      <c r="L305" s="18">
        <f t="shared" si="27"/>
        <v>1003.5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33.450000000000003</v>
      </c>
      <c r="AJ305" s="18">
        <v>200.7</v>
      </c>
      <c r="AK305" s="18">
        <f t="shared" si="29"/>
        <v>234.14999999999998</v>
      </c>
      <c r="AL305" s="18">
        <f t="shared" si="28"/>
        <v>880.85</v>
      </c>
    </row>
    <row r="306" spans="1:38" s="30" customFormat="1" ht="50.1" customHeight="1">
      <c r="A306" s="53" t="s">
        <v>1496</v>
      </c>
      <c r="B306" s="16" t="s">
        <v>1051</v>
      </c>
      <c r="C306" s="16" t="s">
        <v>1395</v>
      </c>
      <c r="D306" s="27" t="s">
        <v>97</v>
      </c>
      <c r="E306" s="19" t="s">
        <v>1479</v>
      </c>
      <c r="F306" s="19" t="s">
        <v>1518</v>
      </c>
      <c r="G306" s="19" t="s">
        <v>1050</v>
      </c>
      <c r="H306" s="16" t="s">
        <v>9</v>
      </c>
      <c r="I306" s="20">
        <v>43045</v>
      </c>
      <c r="J306" s="18">
        <v>1115</v>
      </c>
      <c r="K306" s="18">
        <f t="shared" si="26"/>
        <v>111.5</v>
      </c>
      <c r="L306" s="18">
        <f t="shared" si="27"/>
        <v>1003.5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0</v>
      </c>
      <c r="AG306" s="18">
        <v>0</v>
      </c>
      <c r="AH306" s="18">
        <v>0</v>
      </c>
      <c r="AI306" s="18">
        <v>33.450000000000003</v>
      </c>
      <c r="AJ306" s="18">
        <v>200.7</v>
      </c>
      <c r="AK306" s="18">
        <f t="shared" si="29"/>
        <v>234.14999999999998</v>
      </c>
      <c r="AL306" s="18">
        <f t="shared" si="28"/>
        <v>880.85</v>
      </c>
    </row>
    <row r="307" spans="1:38" s="30" customFormat="1" ht="50.1" customHeight="1">
      <c r="A307" s="53" t="s">
        <v>1497</v>
      </c>
      <c r="B307" s="16" t="s">
        <v>1051</v>
      </c>
      <c r="C307" s="16" t="s">
        <v>1395</v>
      </c>
      <c r="D307" s="27" t="s">
        <v>97</v>
      </c>
      <c r="E307" s="19" t="s">
        <v>1480</v>
      </c>
      <c r="F307" s="19" t="s">
        <v>1518</v>
      </c>
      <c r="G307" s="19" t="s">
        <v>1050</v>
      </c>
      <c r="H307" s="16" t="s">
        <v>9</v>
      </c>
      <c r="I307" s="20">
        <v>43045</v>
      </c>
      <c r="J307" s="18">
        <v>1115</v>
      </c>
      <c r="K307" s="18">
        <f t="shared" si="26"/>
        <v>111.5</v>
      </c>
      <c r="L307" s="18">
        <f t="shared" si="27"/>
        <v>1003.5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33.450000000000003</v>
      </c>
      <c r="AJ307" s="18">
        <v>200.7</v>
      </c>
      <c r="AK307" s="18">
        <f t="shared" si="29"/>
        <v>234.14999999999998</v>
      </c>
      <c r="AL307" s="18">
        <f t="shared" si="28"/>
        <v>880.85</v>
      </c>
    </row>
    <row r="308" spans="1:38" s="30" customFormat="1" ht="50.1" customHeight="1">
      <c r="A308" s="53" t="s">
        <v>1498</v>
      </c>
      <c r="B308" s="16" t="s">
        <v>1051</v>
      </c>
      <c r="C308" s="16" t="s">
        <v>1395</v>
      </c>
      <c r="D308" s="27" t="s">
        <v>97</v>
      </c>
      <c r="E308" s="19" t="s">
        <v>1481</v>
      </c>
      <c r="F308" s="19" t="s">
        <v>1518</v>
      </c>
      <c r="G308" s="19" t="s">
        <v>1050</v>
      </c>
      <c r="H308" s="16" t="s">
        <v>9</v>
      </c>
      <c r="I308" s="20">
        <v>43045</v>
      </c>
      <c r="J308" s="18">
        <v>1115</v>
      </c>
      <c r="K308" s="18">
        <f t="shared" si="26"/>
        <v>111.5</v>
      </c>
      <c r="L308" s="18">
        <f t="shared" si="27"/>
        <v>1003.5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18">
        <v>0</v>
      </c>
      <c r="AG308" s="18">
        <v>0</v>
      </c>
      <c r="AH308" s="18">
        <v>0</v>
      </c>
      <c r="AI308" s="18">
        <v>33.450000000000003</v>
      </c>
      <c r="AJ308" s="18">
        <v>200.7</v>
      </c>
      <c r="AK308" s="18">
        <f t="shared" si="29"/>
        <v>234.14999999999998</v>
      </c>
      <c r="AL308" s="18">
        <f t="shared" si="28"/>
        <v>880.85</v>
      </c>
    </row>
    <row r="309" spans="1:38" s="30" customFormat="1" ht="50.1" customHeight="1">
      <c r="A309" s="53" t="s">
        <v>1499</v>
      </c>
      <c r="B309" s="16" t="s">
        <v>1051</v>
      </c>
      <c r="C309" s="16" t="s">
        <v>1395</v>
      </c>
      <c r="D309" s="27" t="s">
        <v>97</v>
      </c>
      <c r="E309" s="19" t="s">
        <v>1482</v>
      </c>
      <c r="F309" s="19" t="s">
        <v>1518</v>
      </c>
      <c r="G309" s="19" t="s">
        <v>1050</v>
      </c>
      <c r="H309" s="16" t="s">
        <v>9</v>
      </c>
      <c r="I309" s="20">
        <v>43045</v>
      </c>
      <c r="J309" s="18">
        <v>1115</v>
      </c>
      <c r="K309" s="18">
        <f t="shared" si="26"/>
        <v>111.5</v>
      </c>
      <c r="L309" s="18">
        <f t="shared" si="27"/>
        <v>1003.5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33.450000000000003</v>
      </c>
      <c r="AJ309" s="18">
        <v>200.7</v>
      </c>
      <c r="AK309" s="18">
        <f t="shared" si="29"/>
        <v>234.14999999999998</v>
      </c>
      <c r="AL309" s="18">
        <f t="shared" si="28"/>
        <v>880.85</v>
      </c>
    </row>
    <row r="310" spans="1:38" s="30" customFormat="1" ht="50.1" customHeight="1">
      <c r="A310" s="53" t="s">
        <v>1500</v>
      </c>
      <c r="B310" s="16" t="s">
        <v>1051</v>
      </c>
      <c r="C310" s="16" t="s">
        <v>1395</v>
      </c>
      <c r="D310" s="27" t="s">
        <v>97</v>
      </c>
      <c r="E310" s="19" t="s">
        <v>1483</v>
      </c>
      <c r="F310" s="19" t="s">
        <v>1518</v>
      </c>
      <c r="G310" s="19" t="s">
        <v>1050</v>
      </c>
      <c r="H310" s="16" t="s">
        <v>9</v>
      </c>
      <c r="I310" s="20">
        <v>43045</v>
      </c>
      <c r="J310" s="18">
        <v>1115</v>
      </c>
      <c r="K310" s="18">
        <f t="shared" si="26"/>
        <v>111.5</v>
      </c>
      <c r="L310" s="18">
        <f t="shared" si="27"/>
        <v>1003.5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33.450000000000003</v>
      </c>
      <c r="AJ310" s="18">
        <v>200.7</v>
      </c>
      <c r="AK310" s="18">
        <f t="shared" si="29"/>
        <v>234.14999999999998</v>
      </c>
      <c r="AL310" s="18">
        <f t="shared" si="28"/>
        <v>880.85</v>
      </c>
    </row>
    <row r="311" spans="1:38" s="30" customFormat="1" ht="50.1" customHeight="1">
      <c r="A311" s="53" t="s">
        <v>1501</v>
      </c>
      <c r="B311" s="16" t="s">
        <v>1051</v>
      </c>
      <c r="C311" s="16" t="s">
        <v>1395</v>
      </c>
      <c r="D311" s="27" t="s">
        <v>97</v>
      </c>
      <c r="E311" s="19" t="s">
        <v>1484</v>
      </c>
      <c r="F311" s="19" t="s">
        <v>1518</v>
      </c>
      <c r="G311" s="19" t="s">
        <v>1050</v>
      </c>
      <c r="H311" s="16" t="s">
        <v>9</v>
      </c>
      <c r="I311" s="20">
        <v>43045</v>
      </c>
      <c r="J311" s="18">
        <v>1115</v>
      </c>
      <c r="K311" s="18">
        <f t="shared" si="26"/>
        <v>111.5</v>
      </c>
      <c r="L311" s="18">
        <f t="shared" si="27"/>
        <v>1003.5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18">
        <v>0</v>
      </c>
      <c r="AG311" s="18">
        <v>0</v>
      </c>
      <c r="AH311" s="18">
        <v>0</v>
      </c>
      <c r="AI311" s="18">
        <v>33.450000000000003</v>
      </c>
      <c r="AJ311" s="18">
        <v>200.7</v>
      </c>
      <c r="AK311" s="18">
        <f t="shared" si="29"/>
        <v>234.14999999999998</v>
      </c>
      <c r="AL311" s="18">
        <f t="shared" si="28"/>
        <v>880.85</v>
      </c>
    </row>
    <row r="312" spans="1:38" s="30" customFormat="1" ht="50.1" customHeight="1">
      <c r="A312" s="53" t="s">
        <v>1510</v>
      </c>
      <c r="B312" s="16" t="s">
        <v>1051</v>
      </c>
      <c r="C312" s="16" t="s">
        <v>1513</v>
      </c>
      <c r="D312" s="27" t="s">
        <v>97</v>
      </c>
      <c r="E312" s="19" t="s">
        <v>1514</v>
      </c>
      <c r="F312" s="19" t="s">
        <v>1517</v>
      </c>
      <c r="G312" s="19" t="s">
        <v>1050</v>
      </c>
      <c r="H312" s="16" t="s">
        <v>9</v>
      </c>
      <c r="I312" s="20">
        <v>43088</v>
      </c>
      <c r="J312" s="18">
        <v>958</v>
      </c>
      <c r="K312" s="18">
        <f t="shared" si="26"/>
        <v>95.800000000000011</v>
      </c>
      <c r="L312" s="18">
        <f t="shared" si="27"/>
        <v>862.2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18">
        <v>0</v>
      </c>
      <c r="AG312" s="18">
        <v>0</v>
      </c>
      <c r="AH312" s="18">
        <v>0</v>
      </c>
      <c r="AI312" s="18">
        <v>0</v>
      </c>
      <c r="AJ312" s="18">
        <v>172.44</v>
      </c>
      <c r="AK312" s="18">
        <f t="shared" si="29"/>
        <v>172.44</v>
      </c>
      <c r="AL312" s="18">
        <f t="shared" si="28"/>
        <v>785.56</v>
      </c>
    </row>
    <row r="313" spans="1:38" s="30" customFormat="1" ht="50.1" customHeight="1">
      <c r="A313" s="53" t="s">
        <v>1511</v>
      </c>
      <c r="B313" s="16" t="s">
        <v>1051</v>
      </c>
      <c r="C313" s="16" t="s">
        <v>1513</v>
      </c>
      <c r="D313" s="27" t="s">
        <v>97</v>
      </c>
      <c r="E313" s="19" t="s">
        <v>1515</v>
      </c>
      <c r="F313" s="19" t="s">
        <v>1517</v>
      </c>
      <c r="G313" s="19" t="s">
        <v>1050</v>
      </c>
      <c r="H313" s="16" t="s">
        <v>9</v>
      </c>
      <c r="I313" s="20">
        <v>43088</v>
      </c>
      <c r="J313" s="18">
        <v>958</v>
      </c>
      <c r="K313" s="18">
        <f t="shared" si="26"/>
        <v>95.800000000000011</v>
      </c>
      <c r="L313" s="18">
        <f t="shared" si="27"/>
        <v>862.2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18">
        <v>0</v>
      </c>
      <c r="AG313" s="18">
        <v>0</v>
      </c>
      <c r="AH313" s="18">
        <v>0</v>
      </c>
      <c r="AI313" s="18">
        <v>0</v>
      </c>
      <c r="AJ313" s="18">
        <v>172.44</v>
      </c>
      <c r="AK313" s="18">
        <f t="shared" si="29"/>
        <v>172.44</v>
      </c>
      <c r="AL313" s="18">
        <f t="shared" si="28"/>
        <v>785.56</v>
      </c>
    </row>
    <row r="314" spans="1:38" s="30" customFormat="1" ht="50.1" customHeight="1">
      <c r="A314" s="53" t="s">
        <v>1512</v>
      </c>
      <c r="B314" s="16" t="s">
        <v>1051</v>
      </c>
      <c r="C314" s="16" t="s">
        <v>1513</v>
      </c>
      <c r="D314" s="27" t="s">
        <v>97</v>
      </c>
      <c r="E314" s="19" t="s">
        <v>1516</v>
      </c>
      <c r="F314" s="19" t="s">
        <v>1517</v>
      </c>
      <c r="G314" s="19" t="s">
        <v>1050</v>
      </c>
      <c r="H314" s="16" t="s">
        <v>9</v>
      </c>
      <c r="I314" s="20">
        <v>43088</v>
      </c>
      <c r="J314" s="18">
        <v>958</v>
      </c>
      <c r="K314" s="18">
        <f t="shared" si="26"/>
        <v>95.800000000000011</v>
      </c>
      <c r="L314" s="18">
        <f t="shared" si="27"/>
        <v>862.2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172.44</v>
      </c>
      <c r="AK314" s="18">
        <f t="shared" si="29"/>
        <v>172.44</v>
      </c>
      <c r="AL314" s="18">
        <f t="shared" si="28"/>
        <v>785.56</v>
      </c>
    </row>
    <row r="315" spans="1:38" s="30" customFormat="1" ht="50.1" customHeight="1">
      <c r="A315" s="53" t="s">
        <v>1581</v>
      </c>
      <c r="B315" s="16" t="s">
        <v>1051</v>
      </c>
      <c r="C315" s="16" t="s">
        <v>1585</v>
      </c>
      <c r="D315" s="27" t="s">
        <v>94</v>
      </c>
      <c r="E315" s="19" t="s">
        <v>1582</v>
      </c>
      <c r="F315" s="19" t="s">
        <v>1583</v>
      </c>
      <c r="G315" s="19" t="s">
        <v>1050</v>
      </c>
      <c r="H315" s="16" t="s">
        <v>9</v>
      </c>
      <c r="I315" s="20">
        <v>43431</v>
      </c>
      <c r="J315" s="18">
        <v>2025.92</v>
      </c>
      <c r="K315" s="18">
        <f t="shared" si="26"/>
        <v>202.59200000000001</v>
      </c>
      <c r="L315" s="18">
        <f t="shared" si="27"/>
        <v>1823.328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18">
        <v>30.39</v>
      </c>
      <c r="AK315" s="18">
        <f t="shared" si="29"/>
        <v>30.39</v>
      </c>
      <c r="AL315" s="18">
        <f t="shared" si="28"/>
        <v>1995.53</v>
      </c>
    </row>
    <row r="316" spans="1:38" s="30" customFormat="1" ht="50.1" customHeight="1">
      <c r="A316" s="53" t="s">
        <v>1584</v>
      </c>
      <c r="B316" s="16" t="s">
        <v>1051</v>
      </c>
      <c r="C316" s="16" t="s">
        <v>1585</v>
      </c>
      <c r="D316" s="27" t="s">
        <v>94</v>
      </c>
      <c r="E316" s="19" t="s">
        <v>1586</v>
      </c>
      <c r="F316" s="19" t="s">
        <v>1583</v>
      </c>
      <c r="G316" s="19" t="s">
        <v>1050</v>
      </c>
      <c r="H316" s="16" t="s">
        <v>9</v>
      </c>
      <c r="I316" s="20">
        <v>43431</v>
      </c>
      <c r="J316" s="18">
        <v>2025.92</v>
      </c>
      <c r="K316" s="18">
        <f t="shared" si="26"/>
        <v>202.59200000000001</v>
      </c>
      <c r="L316" s="18">
        <f t="shared" si="27"/>
        <v>1823.328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0</v>
      </c>
      <c r="AJ316" s="18">
        <v>30.39</v>
      </c>
      <c r="AK316" s="18">
        <f t="shared" si="29"/>
        <v>30.39</v>
      </c>
      <c r="AL316" s="18">
        <f t="shared" si="28"/>
        <v>1995.53</v>
      </c>
    </row>
    <row r="317" spans="1:38" s="11" customFormat="1" ht="82.5" customHeight="1">
      <c r="A317" s="53" t="s">
        <v>1554</v>
      </c>
      <c r="B317" s="16" t="s">
        <v>1561</v>
      </c>
      <c r="C317" s="16" t="s">
        <v>1126</v>
      </c>
      <c r="D317" s="27" t="s">
        <v>97</v>
      </c>
      <c r="E317" s="19" t="s">
        <v>1559</v>
      </c>
      <c r="F317" s="19" t="s">
        <v>1560</v>
      </c>
      <c r="G317" s="19" t="s">
        <v>1050</v>
      </c>
      <c r="H317" s="16" t="s">
        <v>9</v>
      </c>
      <c r="I317" s="20">
        <v>43264</v>
      </c>
      <c r="J317" s="18">
        <v>16062.736000000001</v>
      </c>
      <c r="K317" s="18">
        <f>+J317*0.1</f>
        <v>1606.2736000000002</v>
      </c>
      <c r="L317" s="18">
        <f>+J317-K317</f>
        <v>14456.4624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1686.59</v>
      </c>
      <c r="AK317" s="18">
        <f>SUM(M317:AJ317)</f>
        <v>1686.59</v>
      </c>
      <c r="AL317" s="18">
        <f>J317-AK317</f>
        <v>14376.146000000001</v>
      </c>
    </row>
    <row r="318" spans="1:38" s="11" customFormat="1" ht="89.25" customHeight="1">
      <c r="A318" s="53" t="s">
        <v>1555</v>
      </c>
      <c r="B318" s="16" t="s">
        <v>1561</v>
      </c>
      <c r="C318" s="16" t="s">
        <v>1126</v>
      </c>
      <c r="D318" s="27" t="s">
        <v>97</v>
      </c>
      <c r="E318" s="19" t="s">
        <v>1562</v>
      </c>
      <c r="F318" s="19" t="s">
        <v>1560</v>
      </c>
      <c r="G318" s="19" t="s">
        <v>1050</v>
      </c>
      <c r="H318" s="16" t="s">
        <v>9</v>
      </c>
      <c r="I318" s="20">
        <v>43264</v>
      </c>
      <c r="J318" s="18">
        <v>16062.736000000001</v>
      </c>
      <c r="K318" s="18">
        <f t="shared" ref="K318:K321" si="30">+J318*0.1</f>
        <v>1606.2736000000002</v>
      </c>
      <c r="L318" s="18">
        <f t="shared" ref="L318:L321" si="31">+J318-K318</f>
        <v>14456.4624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1686.59</v>
      </c>
      <c r="AK318" s="18">
        <f t="shared" ref="AK318:AK321" si="32">SUM(M318:AJ318)</f>
        <v>1686.59</v>
      </c>
      <c r="AL318" s="18">
        <f t="shared" ref="AL318:AL321" si="33">J318-AK318</f>
        <v>14376.146000000001</v>
      </c>
    </row>
    <row r="319" spans="1:38" s="11" customFormat="1" ht="101.25" customHeight="1">
      <c r="A319" s="53" t="s">
        <v>1556</v>
      </c>
      <c r="B319" s="16" t="s">
        <v>1561</v>
      </c>
      <c r="C319" s="16" t="s">
        <v>1126</v>
      </c>
      <c r="D319" s="27" t="s">
        <v>97</v>
      </c>
      <c r="E319" s="19" t="s">
        <v>1563</v>
      </c>
      <c r="F319" s="19" t="s">
        <v>1560</v>
      </c>
      <c r="G319" s="19" t="s">
        <v>1050</v>
      </c>
      <c r="H319" s="16" t="s">
        <v>9</v>
      </c>
      <c r="I319" s="20">
        <v>43264</v>
      </c>
      <c r="J319" s="18">
        <v>16062.736000000001</v>
      </c>
      <c r="K319" s="18">
        <f t="shared" si="30"/>
        <v>1606.2736000000002</v>
      </c>
      <c r="L319" s="18">
        <f t="shared" si="31"/>
        <v>14456.4624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0</v>
      </c>
      <c r="AJ319" s="18">
        <v>1686.59</v>
      </c>
      <c r="AK319" s="18">
        <f t="shared" si="32"/>
        <v>1686.59</v>
      </c>
      <c r="AL319" s="18">
        <f t="shared" si="33"/>
        <v>14376.146000000001</v>
      </c>
    </row>
    <row r="320" spans="1:38" s="11" customFormat="1" ht="95.25" customHeight="1">
      <c r="A320" s="53" t="s">
        <v>1557</v>
      </c>
      <c r="B320" s="16" t="s">
        <v>1561</v>
      </c>
      <c r="C320" s="16" t="s">
        <v>1126</v>
      </c>
      <c r="D320" s="27" t="s">
        <v>97</v>
      </c>
      <c r="E320" s="19" t="s">
        <v>1564</v>
      </c>
      <c r="F320" s="19" t="s">
        <v>1560</v>
      </c>
      <c r="G320" s="19" t="s">
        <v>1050</v>
      </c>
      <c r="H320" s="16" t="s">
        <v>9</v>
      </c>
      <c r="I320" s="20">
        <v>43264</v>
      </c>
      <c r="J320" s="18">
        <v>16062.736000000001</v>
      </c>
      <c r="K320" s="18">
        <f t="shared" si="30"/>
        <v>1606.2736000000002</v>
      </c>
      <c r="L320" s="18">
        <f t="shared" si="31"/>
        <v>14456.4624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18">
        <v>0</v>
      </c>
      <c r="AG320" s="18">
        <v>0</v>
      </c>
      <c r="AH320" s="18">
        <v>0</v>
      </c>
      <c r="AI320" s="18">
        <v>0</v>
      </c>
      <c r="AJ320" s="18">
        <v>1686.59</v>
      </c>
      <c r="AK320" s="18">
        <f t="shared" si="32"/>
        <v>1686.59</v>
      </c>
      <c r="AL320" s="18">
        <f t="shared" si="33"/>
        <v>14376.146000000001</v>
      </c>
    </row>
    <row r="321" spans="1:38" s="11" customFormat="1" ht="90.75" customHeight="1">
      <c r="A321" s="53" t="s">
        <v>1558</v>
      </c>
      <c r="B321" s="16" t="s">
        <v>1561</v>
      </c>
      <c r="C321" s="16" t="s">
        <v>1126</v>
      </c>
      <c r="D321" s="27" t="s">
        <v>97</v>
      </c>
      <c r="E321" s="19" t="s">
        <v>1565</v>
      </c>
      <c r="F321" s="19" t="s">
        <v>1560</v>
      </c>
      <c r="G321" s="19" t="s">
        <v>1050</v>
      </c>
      <c r="H321" s="16" t="s">
        <v>9</v>
      </c>
      <c r="I321" s="20">
        <v>43264</v>
      </c>
      <c r="J321" s="18">
        <v>16062.736000000001</v>
      </c>
      <c r="K321" s="18">
        <f t="shared" si="30"/>
        <v>1606.2736000000002</v>
      </c>
      <c r="L321" s="18">
        <f t="shared" si="31"/>
        <v>14456.4624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18">
        <v>0</v>
      </c>
      <c r="AG321" s="18">
        <v>0</v>
      </c>
      <c r="AH321" s="18">
        <v>0</v>
      </c>
      <c r="AI321" s="18">
        <v>0</v>
      </c>
      <c r="AJ321" s="18">
        <v>1686.59</v>
      </c>
      <c r="AK321" s="18">
        <f t="shared" si="32"/>
        <v>1686.59</v>
      </c>
      <c r="AL321" s="18">
        <f t="shared" si="33"/>
        <v>14376.146000000001</v>
      </c>
    </row>
    <row r="322" spans="1:38" s="6" customFormat="1" ht="50.1" customHeight="1">
      <c r="A322" s="53" t="s">
        <v>819</v>
      </c>
      <c r="B322" s="16" t="s">
        <v>814</v>
      </c>
      <c r="C322" s="16" t="s">
        <v>106</v>
      </c>
      <c r="D322" s="16" t="s">
        <v>94</v>
      </c>
      <c r="E322" s="16" t="s">
        <v>816</v>
      </c>
      <c r="F322" s="16" t="s">
        <v>815</v>
      </c>
      <c r="G322" s="19" t="s">
        <v>1050</v>
      </c>
      <c r="H322" s="16" t="s">
        <v>822</v>
      </c>
      <c r="I322" s="20">
        <v>41244</v>
      </c>
      <c r="J322" s="18">
        <v>736.87</v>
      </c>
      <c r="K322" s="18">
        <f t="shared" si="26"/>
        <v>73.686999999999998</v>
      </c>
      <c r="L322" s="18">
        <f t="shared" si="27"/>
        <v>663.18299999999999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132.63999999999999</v>
      </c>
      <c r="AD322" s="18">
        <v>132.63999999999999</v>
      </c>
      <c r="AE322" s="18">
        <v>132.63999999999999</v>
      </c>
      <c r="AF322" s="18">
        <v>0</v>
      </c>
      <c r="AG322" s="18">
        <v>132.63999999999999</v>
      </c>
      <c r="AH322" s="18">
        <v>0</v>
      </c>
      <c r="AI322" s="18">
        <v>132.62</v>
      </c>
      <c r="AJ322" s="18">
        <v>0</v>
      </c>
      <c r="AK322" s="18">
        <f t="shared" si="29"/>
        <v>663.18</v>
      </c>
      <c r="AL322" s="18">
        <f t="shared" si="28"/>
        <v>73.690000000000055</v>
      </c>
    </row>
    <row r="323" spans="1:38" s="6" customFormat="1" ht="50.1" customHeight="1">
      <c r="A323" s="38" t="s">
        <v>820</v>
      </c>
      <c r="B323" s="16" t="s">
        <v>813</v>
      </c>
      <c r="C323" s="16" t="s">
        <v>106</v>
      </c>
      <c r="D323" s="16" t="s">
        <v>94</v>
      </c>
      <c r="E323" s="16" t="s">
        <v>817</v>
      </c>
      <c r="F323" s="16" t="s">
        <v>815</v>
      </c>
      <c r="G323" s="19" t="s">
        <v>1050</v>
      </c>
      <c r="H323" s="16" t="s">
        <v>822</v>
      </c>
      <c r="I323" s="20">
        <v>41244</v>
      </c>
      <c r="J323" s="18">
        <v>736.87</v>
      </c>
      <c r="K323" s="18">
        <f t="shared" si="26"/>
        <v>73.686999999999998</v>
      </c>
      <c r="L323" s="18">
        <f t="shared" si="27"/>
        <v>663.18299999999999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132.63999999999999</v>
      </c>
      <c r="AD323" s="18">
        <v>132.63999999999999</v>
      </c>
      <c r="AE323" s="18">
        <v>132.63999999999999</v>
      </c>
      <c r="AF323" s="18">
        <v>0</v>
      </c>
      <c r="AG323" s="18">
        <v>132.63999999999999</v>
      </c>
      <c r="AH323" s="18">
        <v>0</v>
      </c>
      <c r="AI323" s="18">
        <v>132.62</v>
      </c>
      <c r="AJ323" s="18">
        <v>0</v>
      </c>
      <c r="AK323" s="18">
        <f t="shared" si="29"/>
        <v>663.18</v>
      </c>
      <c r="AL323" s="18">
        <f t="shared" si="28"/>
        <v>73.690000000000055</v>
      </c>
    </row>
    <row r="324" spans="1:38" s="6" customFormat="1" ht="50.1" customHeight="1">
      <c r="A324" s="38" t="s">
        <v>821</v>
      </c>
      <c r="B324" s="16" t="s">
        <v>813</v>
      </c>
      <c r="C324" s="16" t="s">
        <v>106</v>
      </c>
      <c r="D324" s="16" t="s">
        <v>94</v>
      </c>
      <c r="E324" s="16" t="s">
        <v>818</v>
      </c>
      <c r="F324" s="16" t="s">
        <v>815</v>
      </c>
      <c r="G324" s="19" t="s">
        <v>1050</v>
      </c>
      <c r="H324" s="16" t="s">
        <v>822</v>
      </c>
      <c r="I324" s="20">
        <v>41244</v>
      </c>
      <c r="J324" s="18">
        <v>736.87</v>
      </c>
      <c r="K324" s="18">
        <f t="shared" si="26"/>
        <v>73.686999999999998</v>
      </c>
      <c r="L324" s="18">
        <f t="shared" si="27"/>
        <v>663.18299999999999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132.63999999999999</v>
      </c>
      <c r="AD324" s="18">
        <v>132.63999999999999</v>
      </c>
      <c r="AE324" s="18">
        <v>132.63999999999999</v>
      </c>
      <c r="AF324" s="18">
        <v>0</v>
      </c>
      <c r="AG324" s="18">
        <v>132.63999999999999</v>
      </c>
      <c r="AH324" s="18">
        <v>0</v>
      </c>
      <c r="AI324" s="18">
        <v>132.62</v>
      </c>
      <c r="AJ324" s="18">
        <v>0</v>
      </c>
      <c r="AK324" s="18">
        <f t="shared" si="29"/>
        <v>663.18</v>
      </c>
      <c r="AL324" s="18">
        <f t="shared" si="28"/>
        <v>73.690000000000055</v>
      </c>
    </row>
    <row r="325" spans="1:38" s="6" customFormat="1" ht="50.1" customHeight="1">
      <c r="A325" s="53" t="s">
        <v>1321</v>
      </c>
      <c r="B325" s="19" t="s">
        <v>1322</v>
      </c>
      <c r="C325" s="19" t="s">
        <v>953</v>
      </c>
      <c r="D325" s="16" t="s">
        <v>954</v>
      </c>
      <c r="E325" s="16" t="s">
        <v>1323</v>
      </c>
      <c r="F325" s="16" t="s">
        <v>1324</v>
      </c>
      <c r="G325" s="19" t="s">
        <v>1050</v>
      </c>
      <c r="H325" s="16" t="s">
        <v>31</v>
      </c>
      <c r="I325" s="17">
        <v>42340</v>
      </c>
      <c r="J325" s="21">
        <v>2156.06</v>
      </c>
      <c r="K325" s="18">
        <f t="shared" si="26"/>
        <v>215.60599999999999</v>
      </c>
      <c r="L325" s="18">
        <f t="shared" si="27"/>
        <v>1940.454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18">
        <v>0</v>
      </c>
      <c r="AG325" s="18">
        <v>388.09</v>
      </c>
      <c r="AH325" s="18">
        <v>0</v>
      </c>
      <c r="AI325" s="18">
        <v>388.09</v>
      </c>
      <c r="AJ325" s="18">
        <v>388.09</v>
      </c>
      <c r="AK325" s="18">
        <f t="shared" si="29"/>
        <v>1164.27</v>
      </c>
      <c r="AL325" s="18">
        <f t="shared" si="28"/>
        <v>991.79</v>
      </c>
    </row>
    <row r="326" spans="1:38" s="6" customFormat="1" ht="50.1" customHeight="1">
      <c r="A326" s="53" t="s">
        <v>149</v>
      </c>
      <c r="B326" s="16" t="s">
        <v>147</v>
      </c>
      <c r="C326" s="16" t="s">
        <v>106</v>
      </c>
      <c r="D326" s="16" t="s">
        <v>82</v>
      </c>
      <c r="E326" s="16" t="s">
        <v>150</v>
      </c>
      <c r="F326" s="16" t="s">
        <v>148</v>
      </c>
      <c r="G326" s="19" t="s">
        <v>1050</v>
      </c>
      <c r="H326" s="16" t="s">
        <v>30</v>
      </c>
      <c r="I326" s="20">
        <v>39569</v>
      </c>
      <c r="J326" s="18">
        <v>2769.63</v>
      </c>
      <c r="K326" s="18">
        <f t="shared" si="26"/>
        <v>276.96300000000002</v>
      </c>
      <c r="L326" s="18">
        <f t="shared" si="27"/>
        <v>2492.6669999999999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21">
        <v>0</v>
      </c>
      <c r="W326" s="18">
        <v>339.28</v>
      </c>
      <c r="X326" s="18">
        <v>498.53</v>
      </c>
      <c r="Y326" s="18">
        <v>498.53</v>
      </c>
      <c r="Z326" s="18">
        <v>498.53</v>
      </c>
      <c r="AA326" s="18">
        <v>498.53</v>
      </c>
      <c r="AB326" s="18">
        <v>0</v>
      </c>
      <c r="AC326" s="18">
        <v>159.27000000000001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18"/>
      <c r="AK326" s="18">
        <f t="shared" si="29"/>
        <v>2492.6699999999996</v>
      </c>
      <c r="AL326" s="18">
        <f t="shared" si="28"/>
        <v>276.96000000000049</v>
      </c>
    </row>
    <row r="327" spans="1:38" s="6" customFormat="1" ht="50.1" customHeight="1">
      <c r="A327" s="38" t="s">
        <v>151</v>
      </c>
      <c r="B327" s="16" t="s">
        <v>152</v>
      </c>
      <c r="C327" s="16" t="s">
        <v>134</v>
      </c>
      <c r="D327" s="16" t="s">
        <v>153</v>
      </c>
      <c r="E327" s="16" t="s">
        <v>157</v>
      </c>
      <c r="F327" s="16" t="s">
        <v>155</v>
      </c>
      <c r="G327" s="19" t="s">
        <v>1050</v>
      </c>
      <c r="H327" s="16" t="s">
        <v>30</v>
      </c>
      <c r="I327" s="20">
        <v>39722</v>
      </c>
      <c r="J327" s="18">
        <v>1625</v>
      </c>
      <c r="K327" s="18">
        <f t="shared" si="26"/>
        <v>162.5</v>
      </c>
      <c r="L327" s="18">
        <f t="shared" si="27"/>
        <v>1462.5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21">
        <v>0</v>
      </c>
      <c r="W327" s="18">
        <v>99.13</v>
      </c>
      <c r="X327" s="18">
        <v>292.5</v>
      </c>
      <c r="Y327" s="18">
        <v>292.5</v>
      </c>
      <c r="Z327" s="18">
        <v>292.5</v>
      </c>
      <c r="AA327" s="18">
        <v>292.5</v>
      </c>
      <c r="AB327" s="18">
        <v>0</v>
      </c>
      <c r="AC327" s="18">
        <v>193.37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18">
        <v>0</v>
      </c>
      <c r="AK327" s="18">
        <f t="shared" si="29"/>
        <v>1462.5</v>
      </c>
      <c r="AL327" s="18">
        <f t="shared" si="28"/>
        <v>162.5</v>
      </c>
    </row>
    <row r="328" spans="1:38" s="6" customFormat="1" ht="50.1" customHeight="1">
      <c r="A328" s="38" t="s">
        <v>156</v>
      </c>
      <c r="B328" s="16" t="s">
        <v>152</v>
      </c>
      <c r="C328" s="16" t="s">
        <v>134</v>
      </c>
      <c r="D328" s="16" t="s">
        <v>153</v>
      </c>
      <c r="E328" s="16" t="s">
        <v>154</v>
      </c>
      <c r="F328" s="16" t="s">
        <v>155</v>
      </c>
      <c r="G328" s="19" t="s">
        <v>1050</v>
      </c>
      <c r="H328" s="16" t="s">
        <v>30</v>
      </c>
      <c r="I328" s="20">
        <v>39722</v>
      </c>
      <c r="J328" s="18">
        <v>1625</v>
      </c>
      <c r="K328" s="18">
        <f t="shared" si="26"/>
        <v>162.5</v>
      </c>
      <c r="L328" s="18">
        <f t="shared" si="27"/>
        <v>1462.5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21">
        <v>0</v>
      </c>
      <c r="W328" s="18">
        <v>99.13</v>
      </c>
      <c r="X328" s="18">
        <v>292.5</v>
      </c>
      <c r="Y328" s="18">
        <v>292.5</v>
      </c>
      <c r="Z328" s="18">
        <v>292.5</v>
      </c>
      <c r="AA328" s="18">
        <v>292.5</v>
      </c>
      <c r="AB328" s="18">
        <v>0</v>
      </c>
      <c r="AC328" s="18">
        <v>193.37</v>
      </c>
      <c r="AD328" s="18">
        <v>0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18">
        <v>0</v>
      </c>
      <c r="AK328" s="18">
        <f t="shared" si="29"/>
        <v>1462.5</v>
      </c>
      <c r="AL328" s="18">
        <f t="shared" si="28"/>
        <v>162.5</v>
      </c>
    </row>
    <row r="329" spans="1:38" s="6" customFormat="1" ht="50.1" customHeight="1">
      <c r="A329" s="38" t="s">
        <v>159</v>
      </c>
      <c r="B329" s="16" t="s">
        <v>1455</v>
      </c>
      <c r="C329" s="16" t="s">
        <v>134</v>
      </c>
      <c r="D329" s="16" t="s">
        <v>153</v>
      </c>
      <c r="E329" s="16" t="s">
        <v>160</v>
      </c>
      <c r="F329" s="16" t="s">
        <v>158</v>
      </c>
      <c r="G329" s="19" t="s">
        <v>1050</v>
      </c>
      <c r="H329" s="16" t="s">
        <v>30</v>
      </c>
      <c r="I329" s="20">
        <v>39722</v>
      </c>
      <c r="J329" s="18">
        <v>1625</v>
      </c>
      <c r="K329" s="18">
        <f t="shared" si="26"/>
        <v>162.5</v>
      </c>
      <c r="L329" s="18">
        <f t="shared" si="27"/>
        <v>1462.5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21">
        <v>0</v>
      </c>
      <c r="W329" s="18">
        <v>0</v>
      </c>
      <c r="X329" s="18">
        <v>292.5</v>
      </c>
      <c r="Y329" s="18">
        <v>292.5</v>
      </c>
      <c r="Z329" s="18">
        <v>292.5</v>
      </c>
      <c r="AA329" s="18">
        <v>292.5</v>
      </c>
      <c r="AB329" s="18">
        <v>0</v>
      </c>
      <c r="AC329" s="18">
        <v>292.5</v>
      </c>
      <c r="AD329" s="18">
        <v>0</v>
      </c>
      <c r="AE329" s="18">
        <v>0</v>
      </c>
      <c r="AF329" s="18">
        <v>0</v>
      </c>
      <c r="AG329" s="18">
        <v>0</v>
      </c>
      <c r="AH329" s="18">
        <v>0</v>
      </c>
      <c r="AI329" s="18">
        <v>0</v>
      </c>
      <c r="AJ329" s="18">
        <v>0</v>
      </c>
      <c r="AK329" s="18">
        <f t="shared" si="29"/>
        <v>1462.5</v>
      </c>
      <c r="AL329" s="18">
        <f t="shared" si="28"/>
        <v>162.5</v>
      </c>
    </row>
    <row r="330" spans="1:38" s="6" customFormat="1" ht="50.1" customHeight="1">
      <c r="A330" s="53" t="s">
        <v>923</v>
      </c>
      <c r="B330" s="16" t="s">
        <v>1396</v>
      </c>
      <c r="C330" s="16" t="s">
        <v>924</v>
      </c>
      <c r="D330" s="16" t="s">
        <v>925</v>
      </c>
      <c r="E330" s="16" t="s">
        <v>926</v>
      </c>
      <c r="F330" s="16" t="s">
        <v>927</v>
      </c>
      <c r="G330" s="19" t="s">
        <v>1050</v>
      </c>
      <c r="H330" s="16" t="s">
        <v>23</v>
      </c>
      <c r="I330" s="20">
        <v>41518</v>
      </c>
      <c r="J330" s="18">
        <v>16655.36</v>
      </c>
      <c r="K330" s="18">
        <f t="shared" si="26"/>
        <v>1665.5360000000001</v>
      </c>
      <c r="L330" s="18">
        <f t="shared" si="27"/>
        <v>14989.824000000001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21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999.31</v>
      </c>
      <c r="AD330" s="18">
        <v>2997.96</v>
      </c>
      <c r="AE330" s="18">
        <v>2997.96</v>
      </c>
      <c r="AF330" s="18">
        <v>0</v>
      </c>
      <c r="AG330" s="18">
        <v>2997.96</v>
      </c>
      <c r="AH330" s="18">
        <v>0</v>
      </c>
      <c r="AI330" s="18">
        <v>2997.96</v>
      </c>
      <c r="AJ330" s="18">
        <v>1998.67</v>
      </c>
      <c r="AK330" s="18">
        <f t="shared" si="29"/>
        <v>14989.819999999998</v>
      </c>
      <c r="AL330" s="18">
        <f t="shared" si="28"/>
        <v>1665.5400000000027</v>
      </c>
    </row>
    <row r="331" spans="1:38" s="6" customFormat="1" ht="50.1" customHeight="1">
      <c r="A331" s="38" t="s">
        <v>928</v>
      </c>
      <c r="B331" s="16" t="s">
        <v>1396</v>
      </c>
      <c r="C331" s="16" t="s">
        <v>924</v>
      </c>
      <c r="D331" s="16" t="s">
        <v>925</v>
      </c>
      <c r="E331" s="16" t="s">
        <v>929</v>
      </c>
      <c r="F331" s="16" t="s">
        <v>927</v>
      </c>
      <c r="G331" s="19" t="s">
        <v>1050</v>
      </c>
      <c r="H331" s="16" t="s">
        <v>23</v>
      </c>
      <c r="I331" s="20">
        <v>41518</v>
      </c>
      <c r="J331" s="18">
        <v>16655.36</v>
      </c>
      <c r="K331" s="18">
        <f t="shared" si="26"/>
        <v>1665.5360000000001</v>
      </c>
      <c r="L331" s="18">
        <f t="shared" si="27"/>
        <v>14989.824000000001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21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999.31</v>
      </c>
      <c r="AD331" s="18">
        <v>2997.96</v>
      </c>
      <c r="AE331" s="18">
        <v>2997.96</v>
      </c>
      <c r="AF331" s="18">
        <v>0</v>
      </c>
      <c r="AG331" s="18">
        <v>2997.96</v>
      </c>
      <c r="AH331" s="18">
        <v>0</v>
      </c>
      <c r="AI331" s="18">
        <v>2997.96</v>
      </c>
      <c r="AJ331" s="18">
        <v>1998.67</v>
      </c>
      <c r="AK331" s="18">
        <f t="shared" si="29"/>
        <v>14989.819999999998</v>
      </c>
      <c r="AL331" s="18">
        <f t="shared" si="28"/>
        <v>1665.5400000000027</v>
      </c>
    </row>
    <row r="332" spans="1:38" s="6" customFormat="1" ht="50.1" customHeight="1">
      <c r="A332" s="38" t="s">
        <v>930</v>
      </c>
      <c r="B332" s="16" t="s">
        <v>1396</v>
      </c>
      <c r="C332" s="16" t="s">
        <v>924</v>
      </c>
      <c r="D332" s="16" t="s">
        <v>925</v>
      </c>
      <c r="E332" s="16" t="s">
        <v>931</v>
      </c>
      <c r="F332" s="16" t="s">
        <v>927</v>
      </c>
      <c r="G332" s="19" t="s">
        <v>1050</v>
      </c>
      <c r="H332" s="16" t="s">
        <v>23</v>
      </c>
      <c r="I332" s="20">
        <v>41518</v>
      </c>
      <c r="J332" s="18">
        <v>16655.36</v>
      </c>
      <c r="K332" s="18">
        <f t="shared" si="26"/>
        <v>1665.5360000000001</v>
      </c>
      <c r="L332" s="18">
        <f t="shared" si="27"/>
        <v>14989.824000000001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21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999.31</v>
      </c>
      <c r="AD332" s="18">
        <v>2997.96</v>
      </c>
      <c r="AE332" s="18">
        <v>2997.96</v>
      </c>
      <c r="AF332" s="18">
        <v>0</v>
      </c>
      <c r="AG332" s="18">
        <v>2997.96</v>
      </c>
      <c r="AH332" s="18">
        <v>0</v>
      </c>
      <c r="AI332" s="18">
        <v>2997.96</v>
      </c>
      <c r="AJ332" s="18">
        <v>1998.67</v>
      </c>
      <c r="AK332" s="18">
        <f t="shared" si="29"/>
        <v>14989.819999999998</v>
      </c>
      <c r="AL332" s="18">
        <f t="shared" si="28"/>
        <v>1665.5400000000027</v>
      </c>
    </row>
    <row r="333" spans="1:38" s="6" customFormat="1" ht="50.1" customHeight="1">
      <c r="A333" s="38" t="s">
        <v>1442</v>
      </c>
      <c r="B333" s="16" t="s">
        <v>1056</v>
      </c>
      <c r="C333" s="25" t="s">
        <v>1057</v>
      </c>
      <c r="D333" s="16" t="s">
        <v>899</v>
      </c>
      <c r="E333" s="16" t="s">
        <v>1443</v>
      </c>
      <c r="F333" s="19" t="s">
        <v>1444</v>
      </c>
      <c r="G333" s="16" t="s">
        <v>1050</v>
      </c>
      <c r="H333" s="16" t="s">
        <v>30</v>
      </c>
      <c r="I333" s="24">
        <v>42887</v>
      </c>
      <c r="J333" s="18">
        <v>895</v>
      </c>
      <c r="K333" s="18">
        <f t="shared" si="26"/>
        <v>89.5</v>
      </c>
      <c r="L333" s="18">
        <f t="shared" si="27"/>
        <v>805.5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94</v>
      </c>
      <c r="AJ333" s="18">
        <v>161.1</v>
      </c>
      <c r="AK333" s="18">
        <f t="shared" si="29"/>
        <v>255.1</v>
      </c>
      <c r="AL333" s="18">
        <f t="shared" si="28"/>
        <v>639.9</v>
      </c>
    </row>
    <row r="334" spans="1:38" s="6" customFormat="1" ht="50.1" customHeight="1">
      <c r="A334" s="38" t="s">
        <v>1447</v>
      </c>
      <c r="B334" s="16" t="s">
        <v>1056</v>
      </c>
      <c r="C334" s="25" t="s">
        <v>1057</v>
      </c>
      <c r="D334" s="16" t="s">
        <v>899</v>
      </c>
      <c r="E334" s="16" t="s">
        <v>1448</v>
      </c>
      <c r="F334" s="19" t="s">
        <v>1444</v>
      </c>
      <c r="G334" s="16" t="s">
        <v>1050</v>
      </c>
      <c r="H334" s="16" t="s">
        <v>30</v>
      </c>
      <c r="I334" s="24">
        <v>42929</v>
      </c>
      <c r="J334" s="18">
        <v>895</v>
      </c>
      <c r="K334" s="18">
        <f t="shared" si="26"/>
        <v>89.5</v>
      </c>
      <c r="L334" s="18">
        <f t="shared" si="27"/>
        <v>805.5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80.55</v>
      </c>
      <c r="AJ334" s="18">
        <v>161.1</v>
      </c>
      <c r="AK334" s="18">
        <f t="shared" si="29"/>
        <v>241.64999999999998</v>
      </c>
      <c r="AL334" s="18">
        <f t="shared" si="28"/>
        <v>653.35</v>
      </c>
    </row>
    <row r="335" spans="1:38" s="6" customFormat="1" ht="50.1" customHeight="1">
      <c r="A335" s="38" t="s">
        <v>328</v>
      </c>
      <c r="B335" s="16" t="s">
        <v>323</v>
      </c>
      <c r="C335" s="16" t="s">
        <v>325</v>
      </c>
      <c r="D335" s="16" t="s">
        <v>326</v>
      </c>
      <c r="E335" s="16" t="s">
        <v>329</v>
      </c>
      <c r="F335" s="16" t="s">
        <v>327</v>
      </c>
      <c r="G335" s="19" t="s">
        <v>1050</v>
      </c>
      <c r="H335" s="16" t="s">
        <v>31</v>
      </c>
      <c r="I335" s="20">
        <v>39326</v>
      </c>
      <c r="J335" s="18">
        <v>1442</v>
      </c>
      <c r="K335" s="18">
        <f t="shared" si="26"/>
        <v>144.20000000000002</v>
      </c>
      <c r="L335" s="18">
        <f t="shared" si="27"/>
        <v>1297.8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21">
        <v>86.52</v>
      </c>
      <c r="W335" s="18">
        <v>259.56</v>
      </c>
      <c r="X335" s="18">
        <v>259.56</v>
      </c>
      <c r="Y335" s="18">
        <v>259.56</v>
      </c>
      <c r="Z335" s="18">
        <v>259.56</v>
      </c>
      <c r="AA335" s="18">
        <v>173.04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f t="shared" si="29"/>
        <v>1297.8</v>
      </c>
      <c r="AL335" s="18">
        <f t="shared" si="28"/>
        <v>144.20000000000005</v>
      </c>
    </row>
    <row r="336" spans="1:38" s="6" customFormat="1" ht="50.1" customHeight="1">
      <c r="A336" s="38" t="s">
        <v>330</v>
      </c>
      <c r="B336" s="16" t="s">
        <v>323</v>
      </c>
      <c r="C336" s="16" t="s">
        <v>325</v>
      </c>
      <c r="D336" s="16" t="s">
        <v>326</v>
      </c>
      <c r="E336" s="16" t="s">
        <v>331</v>
      </c>
      <c r="F336" s="16" t="s">
        <v>327</v>
      </c>
      <c r="G336" s="19" t="s">
        <v>1050</v>
      </c>
      <c r="H336" s="16" t="s">
        <v>31</v>
      </c>
      <c r="I336" s="20">
        <v>39326</v>
      </c>
      <c r="J336" s="18">
        <v>1442</v>
      </c>
      <c r="K336" s="18">
        <f t="shared" si="26"/>
        <v>144.20000000000002</v>
      </c>
      <c r="L336" s="18">
        <f t="shared" si="27"/>
        <v>1297.8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21">
        <v>86.52</v>
      </c>
      <c r="W336" s="18">
        <v>259.56</v>
      </c>
      <c r="X336" s="18">
        <v>259.56</v>
      </c>
      <c r="Y336" s="18">
        <v>259.56</v>
      </c>
      <c r="Z336" s="18">
        <v>259.56</v>
      </c>
      <c r="AA336" s="18">
        <v>173.04</v>
      </c>
      <c r="AB336" s="18">
        <v>0</v>
      </c>
      <c r="AC336" s="18">
        <v>0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18">
        <v>0</v>
      </c>
      <c r="AK336" s="18">
        <f t="shared" si="29"/>
        <v>1297.8</v>
      </c>
      <c r="AL336" s="18">
        <f t="shared" si="28"/>
        <v>144.20000000000005</v>
      </c>
    </row>
    <row r="337" spans="1:38" s="6" customFormat="1" ht="50.1" customHeight="1">
      <c r="A337" s="38" t="s">
        <v>333</v>
      </c>
      <c r="B337" s="16" t="s">
        <v>323</v>
      </c>
      <c r="C337" s="19" t="s">
        <v>106</v>
      </c>
      <c r="D337" s="16" t="s">
        <v>94</v>
      </c>
      <c r="E337" s="16" t="s">
        <v>334</v>
      </c>
      <c r="F337" s="16" t="s">
        <v>332</v>
      </c>
      <c r="G337" s="19" t="s">
        <v>1050</v>
      </c>
      <c r="H337" s="16" t="s">
        <v>30</v>
      </c>
      <c r="I337" s="20">
        <v>39783</v>
      </c>
      <c r="J337" s="18">
        <v>620</v>
      </c>
      <c r="K337" s="18">
        <f t="shared" si="26"/>
        <v>62</v>
      </c>
      <c r="L337" s="18">
        <f t="shared" si="27"/>
        <v>558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21">
        <v>0</v>
      </c>
      <c r="W337" s="18">
        <v>0</v>
      </c>
      <c r="X337" s="18">
        <v>111.6</v>
      </c>
      <c r="Y337" s="18">
        <v>111.6</v>
      </c>
      <c r="Z337" s="18">
        <v>111.6</v>
      </c>
      <c r="AA337" s="18">
        <v>111.6</v>
      </c>
      <c r="AB337" s="18">
        <v>0</v>
      </c>
      <c r="AC337" s="18">
        <v>111.6</v>
      </c>
      <c r="AD337" s="18">
        <v>0</v>
      </c>
      <c r="AE337" s="18">
        <v>0</v>
      </c>
      <c r="AF337" s="18">
        <v>0</v>
      </c>
      <c r="AG337" s="18">
        <v>0</v>
      </c>
      <c r="AH337" s="18">
        <v>0</v>
      </c>
      <c r="AI337" s="18">
        <v>0</v>
      </c>
      <c r="AJ337" s="18">
        <v>0</v>
      </c>
      <c r="AK337" s="18">
        <f t="shared" si="29"/>
        <v>558</v>
      </c>
      <c r="AL337" s="18">
        <f t="shared" si="28"/>
        <v>62</v>
      </c>
    </row>
    <row r="338" spans="1:38" s="6" customFormat="1" ht="50.1" customHeight="1">
      <c r="A338" s="38" t="s">
        <v>335</v>
      </c>
      <c r="B338" s="16" t="s">
        <v>323</v>
      </c>
      <c r="C338" s="19" t="s">
        <v>106</v>
      </c>
      <c r="D338" s="16" t="s">
        <v>94</v>
      </c>
      <c r="E338" s="16" t="s">
        <v>336</v>
      </c>
      <c r="F338" s="16" t="s">
        <v>332</v>
      </c>
      <c r="G338" s="19" t="s">
        <v>1050</v>
      </c>
      <c r="H338" s="16" t="s">
        <v>30</v>
      </c>
      <c r="I338" s="20">
        <v>39783</v>
      </c>
      <c r="J338" s="18">
        <v>620</v>
      </c>
      <c r="K338" s="18">
        <f t="shared" si="26"/>
        <v>62</v>
      </c>
      <c r="L338" s="18">
        <f t="shared" si="27"/>
        <v>558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21">
        <v>0</v>
      </c>
      <c r="W338" s="18">
        <v>0</v>
      </c>
      <c r="X338" s="18">
        <v>111.6</v>
      </c>
      <c r="Y338" s="18">
        <v>111.6</v>
      </c>
      <c r="Z338" s="18">
        <v>111.6</v>
      </c>
      <c r="AA338" s="18">
        <v>111.6</v>
      </c>
      <c r="AB338" s="18">
        <v>0</v>
      </c>
      <c r="AC338" s="18">
        <v>111.6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18">
        <v>0</v>
      </c>
      <c r="AK338" s="18">
        <f t="shared" si="29"/>
        <v>558</v>
      </c>
      <c r="AL338" s="18">
        <f t="shared" si="28"/>
        <v>62</v>
      </c>
    </row>
    <row r="339" spans="1:38" s="6" customFormat="1" ht="50.1" customHeight="1">
      <c r="A339" s="38" t="s">
        <v>338</v>
      </c>
      <c r="B339" s="16" t="s">
        <v>323</v>
      </c>
      <c r="C339" s="19" t="s">
        <v>325</v>
      </c>
      <c r="D339" s="16" t="s">
        <v>326</v>
      </c>
      <c r="E339" s="16" t="s">
        <v>339</v>
      </c>
      <c r="F339" s="16" t="s">
        <v>337</v>
      </c>
      <c r="G339" s="19" t="s">
        <v>1050</v>
      </c>
      <c r="H339" s="16" t="s">
        <v>30</v>
      </c>
      <c r="I339" s="20">
        <v>40603</v>
      </c>
      <c r="J339" s="18">
        <v>1350</v>
      </c>
      <c r="K339" s="18">
        <f t="shared" si="26"/>
        <v>135</v>
      </c>
      <c r="L339" s="18">
        <f t="shared" si="27"/>
        <v>1215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21">
        <v>0</v>
      </c>
      <c r="W339" s="21">
        <v>0</v>
      </c>
      <c r="X339" s="21">
        <v>0</v>
      </c>
      <c r="Y339" s="21">
        <v>0</v>
      </c>
      <c r="Z339" s="21">
        <v>182.25</v>
      </c>
      <c r="AA339" s="18">
        <v>243</v>
      </c>
      <c r="AB339" s="18">
        <v>0</v>
      </c>
      <c r="AC339" s="21">
        <v>243</v>
      </c>
      <c r="AD339" s="18">
        <v>243</v>
      </c>
      <c r="AE339" s="18">
        <v>243</v>
      </c>
      <c r="AF339" s="18">
        <v>0</v>
      </c>
      <c r="AG339" s="18">
        <v>60.75</v>
      </c>
      <c r="AH339" s="18">
        <v>0</v>
      </c>
      <c r="AI339" s="18">
        <v>0</v>
      </c>
      <c r="AJ339" s="18">
        <v>0</v>
      </c>
      <c r="AK339" s="18">
        <f t="shared" si="29"/>
        <v>1215</v>
      </c>
      <c r="AL339" s="18">
        <f t="shared" si="28"/>
        <v>135</v>
      </c>
    </row>
    <row r="340" spans="1:38" s="6" customFormat="1" ht="50.1" customHeight="1">
      <c r="A340" s="38" t="s">
        <v>341</v>
      </c>
      <c r="B340" s="16" t="s">
        <v>323</v>
      </c>
      <c r="C340" s="19" t="s">
        <v>325</v>
      </c>
      <c r="D340" s="16" t="s">
        <v>326</v>
      </c>
      <c r="E340" s="16" t="s">
        <v>342</v>
      </c>
      <c r="F340" s="16" t="s">
        <v>340</v>
      </c>
      <c r="G340" s="19" t="s">
        <v>1050</v>
      </c>
      <c r="H340" s="19" t="s">
        <v>16</v>
      </c>
      <c r="I340" s="20">
        <v>40878</v>
      </c>
      <c r="J340" s="18">
        <v>1345</v>
      </c>
      <c r="K340" s="18">
        <f t="shared" si="26"/>
        <v>134.5</v>
      </c>
      <c r="L340" s="18">
        <f t="shared" si="27"/>
        <v>1210.5</v>
      </c>
      <c r="M340" s="18">
        <v>0</v>
      </c>
      <c r="N340" s="18">
        <f>M340*10%</f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21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242.1</v>
      </c>
      <c r="AB340" s="18">
        <v>0</v>
      </c>
      <c r="AC340" s="18">
        <v>242.1</v>
      </c>
      <c r="AD340" s="18">
        <v>242.1</v>
      </c>
      <c r="AE340" s="18">
        <v>242.1</v>
      </c>
      <c r="AF340" s="18">
        <v>0</v>
      </c>
      <c r="AG340" s="18">
        <v>242.1</v>
      </c>
      <c r="AH340" s="18">
        <v>0</v>
      </c>
      <c r="AI340" s="18">
        <v>0</v>
      </c>
      <c r="AJ340" s="18">
        <v>0</v>
      </c>
      <c r="AK340" s="18">
        <f t="shared" si="29"/>
        <v>1210.5</v>
      </c>
      <c r="AL340" s="18">
        <f t="shared" si="28"/>
        <v>134.5</v>
      </c>
    </row>
    <row r="341" spans="1:38" s="6" customFormat="1" ht="50.1" customHeight="1">
      <c r="A341" s="38" t="s">
        <v>343</v>
      </c>
      <c r="B341" s="16" t="s">
        <v>323</v>
      </c>
      <c r="C341" s="19" t="s">
        <v>325</v>
      </c>
      <c r="D341" s="16" t="s">
        <v>326</v>
      </c>
      <c r="E341" s="16" t="s">
        <v>344</v>
      </c>
      <c r="F341" s="16" t="s">
        <v>340</v>
      </c>
      <c r="G341" s="19" t="s">
        <v>1050</v>
      </c>
      <c r="H341" s="19" t="s">
        <v>16</v>
      </c>
      <c r="I341" s="20">
        <v>40878</v>
      </c>
      <c r="J341" s="18">
        <v>1345</v>
      </c>
      <c r="K341" s="18">
        <f t="shared" si="26"/>
        <v>134.5</v>
      </c>
      <c r="L341" s="18">
        <f t="shared" si="27"/>
        <v>1210.5</v>
      </c>
      <c r="M341" s="18">
        <v>0</v>
      </c>
      <c r="N341" s="18">
        <f>M341*10%</f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21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242.1</v>
      </c>
      <c r="AB341" s="18">
        <v>0</v>
      </c>
      <c r="AC341" s="18">
        <v>242.1</v>
      </c>
      <c r="AD341" s="18">
        <v>242.1</v>
      </c>
      <c r="AE341" s="18">
        <v>242.1</v>
      </c>
      <c r="AF341" s="18">
        <v>0</v>
      </c>
      <c r="AG341" s="18">
        <v>242.1</v>
      </c>
      <c r="AH341" s="18">
        <v>0</v>
      </c>
      <c r="AI341" s="18">
        <v>0</v>
      </c>
      <c r="AJ341" s="18">
        <v>0</v>
      </c>
      <c r="AK341" s="18">
        <f t="shared" si="29"/>
        <v>1210.5</v>
      </c>
      <c r="AL341" s="18">
        <f t="shared" si="28"/>
        <v>134.5</v>
      </c>
    </row>
    <row r="342" spans="1:38" s="6" customFormat="1" ht="50.1" customHeight="1">
      <c r="A342" s="67" t="s">
        <v>1320</v>
      </c>
      <c r="B342" s="34" t="s">
        <v>323</v>
      </c>
      <c r="C342" s="16" t="s">
        <v>638</v>
      </c>
      <c r="D342" s="33" t="s">
        <v>1317</v>
      </c>
      <c r="E342" s="35" t="s">
        <v>1318</v>
      </c>
      <c r="F342" s="37" t="s">
        <v>1319</v>
      </c>
      <c r="G342" s="16" t="s">
        <v>1050</v>
      </c>
      <c r="H342" s="19" t="s">
        <v>9</v>
      </c>
      <c r="I342" s="24">
        <v>42339</v>
      </c>
      <c r="J342" s="26">
        <v>744</v>
      </c>
      <c r="K342" s="18">
        <f t="shared" si="26"/>
        <v>74.400000000000006</v>
      </c>
      <c r="L342" s="18">
        <f t="shared" si="27"/>
        <v>669.6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18">
        <v>0</v>
      </c>
      <c r="AG342" s="18">
        <v>133.91999999999999</v>
      </c>
      <c r="AH342" s="18">
        <v>0</v>
      </c>
      <c r="AI342" s="18">
        <v>133.91999999999999</v>
      </c>
      <c r="AJ342" s="18">
        <v>133.91999999999999</v>
      </c>
      <c r="AK342" s="18">
        <f t="shared" si="29"/>
        <v>401.76</v>
      </c>
      <c r="AL342" s="18">
        <f t="shared" si="28"/>
        <v>342.24</v>
      </c>
    </row>
    <row r="343" spans="1:38" s="6" customFormat="1" ht="50.1" customHeight="1">
      <c r="A343" s="66" t="s">
        <v>1400</v>
      </c>
      <c r="B343" s="34" t="s">
        <v>323</v>
      </c>
      <c r="C343" s="16" t="s">
        <v>1402</v>
      </c>
      <c r="D343" s="33" t="s">
        <v>326</v>
      </c>
      <c r="E343" s="35" t="s">
        <v>1403</v>
      </c>
      <c r="F343" s="37" t="s">
        <v>1405</v>
      </c>
      <c r="G343" s="16" t="s">
        <v>1050</v>
      </c>
      <c r="H343" s="19" t="s">
        <v>1397</v>
      </c>
      <c r="I343" s="24">
        <v>42664</v>
      </c>
      <c r="J343" s="26">
        <v>895</v>
      </c>
      <c r="K343" s="18">
        <f t="shared" si="26"/>
        <v>89.5</v>
      </c>
      <c r="L343" s="18">
        <f t="shared" si="27"/>
        <v>805.5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147.68</v>
      </c>
      <c r="AH343" s="18">
        <v>-120.83</v>
      </c>
      <c r="AI343" s="18">
        <v>161.1</v>
      </c>
      <c r="AJ343" s="18">
        <v>161.1</v>
      </c>
      <c r="AK343" s="18">
        <f t="shared" si="29"/>
        <v>349.04999999999995</v>
      </c>
      <c r="AL343" s="18">
        <f t="shared" si="28"/>
        <v>545.95000000000005</v>
      </c>
    </row>
    <row r="344" spans="1:38" s="6" customFormat="1" ht="50.1" customHeight="1">
      <c r="A344" s="66" t="s">
        <v>1401</v>
      </c>
      <c r="B344" s="34" t="s">
        <v>323</v>
      </c>
      <c r="C344" s="16" t="s">
        <v>1402</v>
      </c>
      <c r="D344" s="33" t="s">
        <v>326</v>
      </c>
      <c r="E344" s="35" t="s">
        <v>1404</v>
      </c>
      <c r="F344" s="37" t="s">
        <v>1405</v>
      </c>
      <c r="G344" s="16" t="s">
        <v>1050</v>
      </c>
      <c r="H344" s="19" t="s">
        <v>1397</v>
      </c>
      <c r="I344" s="24">
        <v>42664</v>
      </c>
      <c r="J344" s="26">
        <v>895</v>
      </c>
      <c r="K344" s="18">
        <f t="shared" si="26"/>
        <v>89.5</v>
      </c>
      <c r="L344" s="18">
        <f t="shared" si="27"/>
        <v>805.5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147.68</v>
      </c>
      <c r="AH344" s="18">
        <v>-120.83</v>
      </c>
      <c r="AI344" s="18">
        <v>161.1</v>
      </c>
      <c r="AJ344" s="18">
        <v>161.1</v>
      </c>
      <c r="AK344" s="18">
        <f t="shared" si="29"/>
        <v>349.04999999999995</v>
      </c>
      <c r="AL344" s="18">
        <f t="shared" si="28"/>
        <v>545.95000000000005</v>
      </c>
    </row>
    <row r="345" spans="1:38" s="6" customFormat="1" ht="50.1" customHeight="1">
      <c r="A345" s="66" t="s">
        <v>1414</v>
      </c>
      <c r="B345" s="34" t="s">
        <v>323</v>
      </c>
      <c r="C345" s="16" t="s">
        <v>638</v>
      </c>
      <c r="D345" s="33" t="s">
        <v>1317</v>
      </c>
      <c r="E345" s="35" t="s">
        <v>1406</v>
      </c>
      <c r="F345" s="37" t="s">
        <v>1445</v>
      </c>
      <c r="G345" s="16" t="s">
        <v>1050</v>
      </c>
      <c r="H345" s="19" t="s">
        <v>30</v>
      </c>
      <c r="I345" s="24">
        <v>42668</v>
      </c>
      <c r="J345" s="26">
        <v>904</v>
      </c>
      <c r="K345" s="18">
        <f t="shared" si="26"/>
        <v>90.4</v>
      </c>
      <c r="L345" s="18">
        <f t="shared" si="27"/>
        <v>813.6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149.16</v>
      </c>
      <c r="AH345" s="18">
        <v>-122.04</v>
      </c>
      <c r="AI345" s="18">
        <v>162.72</v>
      </c>
      <c r="AJ345" s="18">
        <v>162.72</v>
      </c>
      <c r="AK345" s="18">
        <f t="shared" si="29"/>
        <v>352.55999999999995</v>
      </c>
      <c r="AL345" s="18">
        <f t="shared" si="28"/>
        <v>551.44000000000005</v>
      </c>
    </row>
    <row r="346" spans="1:38" s="6" customFormat="1" ht="50.1" customHeight="1">
      <c r="A346" s="66" t="s">
        <v>1415</v>
      </c>
      <c r="B346" s="34" t="s">
        <v>323</v>
      </c>
      <c r="C346" s="16" t="s">
        <v>638</v>
      </c>
      <c r="D346" s="33" t="s">
        <v>1317</v>
      </c>
      <c r="E346" s="35" t="s">
        <v>1416</v>
      </c>
      <c r="F346" s="37" t="s">
        <v>1445</v>
      </c>
      <c r="G346" s="16" t="s">
        <v>1050</v>
      </c>
      <c r="H346" s="19" t="s">
        <v>30</v>
      </c>
      <c r="I346" s="24">
        <v>42684</v>
      </c>
      <c r="J346" s="26">
        <v>904</v>
      </c>
      <c r="K346" s="18">
        <f t="shared" si="26"/>
        <v>90.4</v>
      </c>
      <c r="L346" s="18">
        <f t="shared" si="27"/>
        <v>813.6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149.16</v>
      </c>
      <c r="AH346" s="18">
        <v>-122.04</v>
      </c>
      <c r="AI346" s="18">
        <v>162.72</v>
      </c>
      <c r="AJ346" s="18">
        <v>162.72</v>
      </c>
      <c r="AK346" s="18">
        <f t="shared" si="29"/>
        <v>352.55999999999995</v>
      </c>
      <c r="AL346" s="18">
        <f t="shared" si="28"/>
        <v>551.44000000000005</v>
      </c>
    </row>
    <row r="347" spans="1:38" s="6" customFormat="1" ht="50.1" customHeight="1">
      <c r="A347" s="66" t="s">
        <v>1502</v>
      </c>
      <c r="B347" s="34" t="s">
        <v>323</v>
      </c>
      <c r="C347" s="16" t="s">
        <v>122</v>
      </c>
      <c r="D347" s="33" t="s">
        <v>161</v>
      </c>
      <c r="E347" s="35" t="s">
        <v>1503</v>
      </c>
      <c r="F347" s="37" t="s">
        <v>1504</v>
      </c>
      <c r="G347" s="16" t="s">
        <v>1050</v>
      </c>
      <c r="H347" s="19" t="s">
        <v>1397</v>
      </c>
      <c r="I347" s="24">
        <v>43084</v>
      </c>
      <c r="J347" s="26">
        <v>875</v>
      </c>
      <c r="K347" s="18">
        <f t="shared" ref="K347:K356" si="34">+J347*0.1</f>
        <v>87.5</v>
      </c>
      <c r="L347" s="18">
        <f t="shared" ref="L347:L356" si="35">+J347-K347</f>
        <v>787.5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18">
        <v>0</v>
      </c>
      <c r="AG347" s="18">
        <v>0</v>
      </c>
      <c r="AH347" s="18">
        <v>0</v>
      </c>
      <c r="AI347" s="18">
        <v>0</v>
      </c>
      <c r="AJ347" s="18">
        <v>157.5</v>
      </c>
      <c r="AK347" s="18">
        <f t="shared" si="29"/>
        <v>157.5</v>
      </c>
      <c r="AL347" s="18">
        <f t="shared" si="28"/>
        <v>717.5</v>
      </c>
    </row>
    <row r="348" spans="1:38" s="6" customFormat="1" ht="50.1" customHeight="1">
      <c r="A348" s="66" t="s">
        <v>1505</v>
      </c>
      <c r="B348" s="34" t="s">
        <v>323</v>
      </c>
      <c r="C348" s="16" t="s">
        <v>122</v>
      </c>
      <c r="D348" s="33" t="s">
        <v>161</v>
      </c>
      <c r="E348" s="35" t="s">
        <v>1507</v>
      </c>
      <c r="F348" s="37" t="s">
        <v>1509</v>
      </c>
      <c r="G348" s="16" t="s">
        <v>1050</v>
      </c>
      <c r="H348" s="19" t="s">
        <v>1397</v>
      </c>
      <c r="I348" s="20">
        <v>43088</v>
      </c>
      <c r="J348" s="26">
        <v>1243.05</v>
      </c>
      <c r="K348" s="18">
        <f t="shared" si="34"/>
        <v>124.30500000000001</v>
      </c>
      <c r="L348" s="18">
        <f t="shared" si="35"/>
        <v>1118.7449999999999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0</v>
      </c>
      <c r="AJ348" s="18">
        <v>223.75</v>
      </c>
      <c r="AK348" s="18">
        <f t="shared" si="29"/>
        <v>223.75</v>
      </c>
      <c r="AL348" s="18">
        <f t="shared" si="28"/>
        <v>1019.3</v>
      </c>
    </row>
    <row r="349" spans="1:38" s="6" customFormat="1" ht="50.1" customHeight="1">
      <c r="A349" s="66" t="s">
        <v>1506</v>
      </c>
      <c r="B349" s="34" t="s">
        <v>323</v>
      </c>
      <c r="C349" s="16" t="s">
        <v>122</v>
      </c>
      <c r="D349" s="33" t="s">
        <v>161</v>
      </c>
      <c r="E349" s="35" t="s">
        <v>1508</v>
      </c>
      <c r="F349" s="37" t="s">
        <v>1509</v>
      </c>
      <c r="G349" s="16" t="s">
        <v>1050</v>
      </c>
      <c r="H349" s="19" t="s">
        <v>1397</v>
      </c>
      <c r="I349" s="20">
        <v>43088</v>
      </c>
      <c r="J349" s="26">
        <v>1243.05</v>
      </c>
      <c r="K349" s="18">
        <f t="shared" si="34"/>
        <v>124.30500000000001</v>
      </c>
      <c r="L349" s="18">
        <f t="shared" si="35"/>
        <v>1118.7449999999999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18">
        <v>0</v>
      </c>
      <c r="AI349" s="18">
        <v>0</v>
      </c>
      <c r="AJ349" s="18">
        <v>223.75</v>
      </c>
      <c r="AK349" s="18">
        <f t="shared" si="29"/>
        <v>223.75</v>
      </c>
      <c r="AL349" s="18">
        <f t="shared" si="28"/>
        <v>1019.3</v>
      </c>
    </row>
    <row r="350" spans="1:38" s="11" customFormat="1" ht="50.1" customHeight="1">
      <c r="A350" s="66" t="s">
        <v>1566</v>
      </c>
      <c r="B350" s="34" t="s">
        <v>323</v>
      </c>
      <c r="C350" s="16" t="s">
        <v>1402</v>
      </c>
      <c r="D350" s="33" t="s">
        <v>326</v>
      </c>
      <c r="E350" s="35" t="s">
        <v>1567</v>
      </c>
      <c r="F350" s="37" t="s">
        <v>1568</v>
      </c>
      <c r="G350" s="16" t="s">
        <v>1050</v>
      </c>
      <c r="H350" s="19" t="s">
        <v>1571</v>
      </c>
      <c r="I350" s="20">
        <v>43273</v>
      </c>
      <c r="J350" s="26">
        <v>1150</v>
      </c>
      <c r="K350" s="18">
        <f t="shared" si="34"/>
        <v>115</v>
      </c>
      <c r="L350" s="18">
        <f t="shared" si="35"/>
        <v>1035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0</v>
      </c>
      <c r="AI350" s="18">
        <v>0</v>
      </c>
      <c r="AJ350" s="18">
        <v>103.5</v>
      </c>
      <c r="AK350" s="18">
        <f t="shared" si="29"/>
        <v>103.5</v>
      </c>
      <c r="AL350" s="18">
        <f t="shared" si="28"/>
        <v>1046.5</v>
      </c>
    </row>
    <row r="351" spans="1:38" s="11" customFormat="1" ht="50.1" customHeight="1">
      <c r="A351" s="66" t="s">
        <v>1569</v>
      </c>
      <c r="B351" s="34" t="s">
        <v>323</v>
      </c>
      <c r="C351" s="16" t="s">
        <v>1402</v>
      </c>
      <c r="D351" s="33" t="s">
        <v>326</v>
      </c>
      <c r="E351" s="35" t="s">
        <v>1572</v>
      </c>
      <c r="F351" s="37" t="s">
        <v>1568</v>
      </c>
      <c r="G351" s="16" t="s">
        <v>1050</v>
      </c>
      <c r="H351" s="19" t="s">
        <v>30</v>
      </c>
      <c r="I351" s="20">
        <v>43299</v>
      </c>
      <c r="J351" s="26">
        <v>1150</v>
      </c>
      <c r="K351" s="18">
        <f t="shared" si="34"/>
        <v>115</v>
      </c>
      <c r="L351" s="18">
        <f t="shared" si="35"/>
        <v>1035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0</v>
      </c>
      <c r="AJ351" s="18">
        <v>86.25</v>
      </c>
      <c r="AK351" s="18">
        <f t="shared" si="29"/>
        <v>86.25</v>
      </c>
      <c r="AL351" s="18">
        <f t="shared" si="28"/>
        <v>1063.75</v>
      </c>
    </row>
    <row r="352" spans="1:38" s="11" customFormat="1" ht="50.1" customHeight="1">
      <c r="A352" s="66" t="s">
        <v>1570</v>
      </c>
      <c r="B352" s="34" t="s">
        <v>323</v>
      </c>
      <c r="C352" s="16" t="s">
        <v>1402</v>
      </c>
      <c r="D352" s="33" t="s">
        <v>326</v>
      </c>
      <c r="E352" s="35" t="s">
        <v>1573</v>
      </c>
      <c r="F352" s="37" t="s">
        <v>1568</v>
      </c>
      <c r="G352" s="16" t="s">
        <v>1050</v>
      </c>
      <c r="H352" s="19" t="s">
        <v>30</v>
      </c>
      <c r="I352" s="20">
        <v>43299</v>
      </c>
      <c r="J352" s="26">
        <v>1150</v>
      </c>
      <c r="K352" s="18">
        <f t="shared" si="34"/>
        <v>115</v>
      </c>
      <c r="L352" s="18">
        <f t="shared" si="35"/>
        <v>1035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0</v>
      </c>
      <c r="AG352" s="18">
        <v>0</v>
      </c>
      <c r="AH352" s="18">
        <v>0</v>
      </c>
      <c r="AI352" s="18">
        <v>0</v>
      </c>
      <c r="AJ352" s="18">
        <v>86.25</v>
      </c>
      <c r="AK352" s="18">
        <f t="shared" si="29"/>
        <v>86.25</v>
      </c>
      <c r="AL352" s="18">
        <f t="shared" si="28"/>
        <v>1063.75</v>
      </c>
    </row>
    <row r="353" spans="1:38" s="40" customFormat="1" ht="50.1" customHeight="1">
      <c r="A353" s="66" t="s">
        <v>1591</v>
      </c>
      <c r="B353" s="34" t="s">
        <v>323</v>
      </c>
      <c r="C353" s="16" t="s">
        <v>1402</v>
      </c>
      <c r="D353" s="33" t="s">
        <v>326</v>
      </c>
      <c r="E353" s="35" t="s">
        <v>1592</v>
      </c>
      <c r="F353" s="37" t="s">
        <v>1568</v>
      </c>
      <c r="G353" s="16" t="s">
        <v>1050</v>
      </c>
      <c r="H353" s="19" t="s">
        <v>1397</v>
      </c>
      <c r="I353" s="20">
        <v>43452</v>
      </c>
      <c r="J353" s="26">
        <v>900</v>
      </c>
      <c r="K353" s="18">
        <f t="shared" si="34"/>
        <v>90</v>
      </c>
      <c r="L353" s="18">
        <f t="shared" si="35"/>
        <v>810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18">
        <v>0</v>
      </c>
      <c r="AI353" s="18">
        <v>0</v>
      </c>
      <c r="AJ353" s="18">
        <v>0</v>
      </c>
      <c r="AK353" s="18">
        <f t="shared" si="29"/>
        <v>0</v>
      </c>
      <c r="AL353" s="18">
        <f t="shared" si="28"/>
        <v>900</v>
      </c>
    </row>
    <row r="354" spans="1:38" s="41" customFormat="1" ht="50.1" customHeight="1">
      <c r="A354" s="66" t="s">
        <v>1594</v>
      </c>
      <c r="B354" s="34" t="s">
        <v>323</v>
      </c>
      <c r="C354" s="16" t="s">
        <v>1402</v>
      </c>
      <c r="D354" s="33" t="s">
        <v>326</v>
      </c>
      <c r="E354" s="35" t="s">
        <v>1595</v>
      </c>
      <c r="F354" s="37" t="s">
        <v>1568</v>
      </c>
      <c r="G354" s="16" t="s">
        <v>1050</v>
      </c>
      <c r="H354" s="19" t="s">
        <v>1397</v>
      </c>
      <c r="I354" s="20">
        <v>43455</v>
      </c>
      <c r="J354" s="26">
        <v>900</v>
      </c>
      <c r="K354" s="18">
        <f t="shared" si="34"/>
        <v>90</v>
      </c>
      <c r="L354" s="18">
        <f t="shared" si="35"/>
        <v>810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0</v>
      </c>
      <c r="AJ354" s="18">
        <v>0</v>
      </c>
      <c r="AK354" s="18">
        <f t="shared" si="29"/>
        <v>0</v>
      </c>
      <c r="AL354" s="18">
        <f t="shared" si="28"/>
        <v>900</v>
      </c>
    </row>
    <row r="355" spans="1:38" s="11" customFormat="1" ht="50.1" customHeight="1">
      <c r="A355" s="66" t="s">
        <v>1521</v>
      </c>
      <c r="B355" s="34" t="s">
        <v>1056</v>
      </c>
      <c r="C355" s="16" t="s">
        <v>134</v>
      </c>
      <c r="D355" s="33" t="s">
        <v>463</v>
      </c>
      <c r="E355" s="35" t="s">
        <v>1522</v>
      </c>
      <c r="F355" s="37" t="s">
        <v>1519</v>
      </c>
      <c r="G355" s="16" t="s">
        <v>1050</v>
      </c>
      <c r="H355" s="19" t="s">
        <v>9</v>
      </c>
      <c r="I355" s="20">
        <v>43144</v>
      </c>
      <c r="J355" s="26">
        <v>614.72</v>
      </c>
      <c r="K355" s="18">
        <f t="shared" si="34"/>
        <v>61.472000000000008</v>
      </c>
      <c r="L355" s="18">
        <f t="shared" si="35"/>
        <v>553.24800000000005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18">
        <v>0</v>
      </c>
      <c r="AG355" s="18">
        <v>0</v>
      </c>
      <c r="AH355" s="18">
        <v>0</v>
      </c>
      <c r="AI355" s="18">
        <v>0</v>
      </c>
      <c r="AJ355" s="18">
        <v>101.43</v>
      </c>
      <c r="AK355" s="18">
        <f t="shared" si="29"/>
        <v>101.43</v>
      </c>
      <c r="AL355" s="18">
        <f t="shared" si="28"/>
        <v>513.29</v>
      </c>
    </row>
    <row r="356" spans="1:38" s="11" customFormat="1" ht="50.1" customHeight="1">
      <c r="A356" s="66" t="s">
        <v>1529</v>
      </c>
      <c r="B356" s="34" t="s">
        <v>1056</v>
      </c>
      <c r="C356" s="16" t="s">
        <v>134</v>
      </c>
      <c r="D356" s="33" t="s">
        <v>463</v>
      </c>
      <c r="E356" s="35" t="s">
        <v>1523</v>
      </c>
      <c r="F356" s="37" t="s">
        <v>1519</v>
      </c>
      <c r="G356" s="16" t="s">
        <v>1050</v>
      </c>
      <c r="H356" s="19" t="s">
        <v>9</v>
      </c>
      <c r="I356" s="20">
        <v>43144</v>
      </c>
      <c r="J356" s="26">
        <v>614.72</v>
      </c>
      <c r="K356" s="18">
        <f t="shared" si="34"/>
        <v>61.472000000000008</v>
      </c>
      <c r="L356" s="18">
        <f t="shared" si="35"/>
        <v>553.24800000000005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18">
        <v>0</v>
      </c>
      <c r="AG356" s="18">
        <v>0</v>
      </c>
      <c r="AH356" s="18">
        <v>0</v>
      </c>
      <c r="AI356" s="18">
        <v>0</v>
      </c>
      <c r="AJ356" s="18">
        <v>101.43</v>
      </c>
      <c r="AK356" s="18">
        <f t="shared" si="29"/>
        <v>101.43</v>
      </c>
      <c r="AL356" s="18">
        <f t="shared" si="28"/>
        <v>513.29</v>
      </c>
    </row>
    <row r="357" spans="1:38" s="11" customFormat="1" ht="50.1" customHeight="1">
      <c r="A357" s="66" t="s">
        <v>1574</v>
      </c>
      <c r="B357" s="34" t="s">
        <v>1056</v>
      </c>
      <c r="C357" s="16" t="s">
        <v>130</v>
      </c>
      <c r="D357" s="33" t="s">
        <v>899</v>
      </c>
      <c r="E357" s="35" t="s">
        <v>1575</v>
      </c>
      <c r="F357" s="37" t="s">
        <v>1576</v>
      </c>
      <c r="G357" s="16" t="s">
        <v>1050</v>
      </c>
      <c r="H357" s="19" t="s">
        <v>109</v>
      </c>
      <c r="I357" s="20">
        <v>43348</v>
      </c>
      <c r="J357" s="26">
        <v>1100</v>
      </c>
      <c r="K357" s="18">
        <f>+J357*0.1</f>
        <v>110</v>
      </c>
      <c r="L357" s="18">
        <f>+J357-K357</f>
        <v>990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0</v>
      </c>
      <c r="X357" s="18">
        <v>0</v>
      </c>
      <c r="Y357" s="18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18">
        <v>0</v>
      </c>
      <c r="AG357" s="18">
        <v>0</v>
      </c>
      <c r="AH357" s="18">
        <v>0</v>
      </c>
      <c r="AI357" s="18">
        <v>0</v>
      </c>
      <c r="AJ357" s="18">
        <v>66</v>
      </c>
      <c r="AK357" s="18">
        <f>SUM(M357:AJ357)</f>
        <v>66</v>
      </c>
      <c r="AL357" s="18">
        <f>J357-AK357</f>
        <v>1034</v>
      </c>
    </row>
    <row r="358" spans="1:38" s="6" customFormat="1" ht="50.1" customHeight="1">
      <c r="A358" s="53" t="s">
        <v>345</v>
      </c>
      <c r="B358" s="19" t="s">
        <v>346</v>
      </c>
      <c r="C358" s="19" t="s">
        <v>230</v>
      </c>
      <c r="D358" s="19" t="s">
        <v>88</v>
      </c>
      <c r="E358" s="19" t="s">
        <v>347</v>
      </c>
      <c r="F358" s="19" t="s">
        <v>348</v>
      </c>
      <c r="G358" s="19" t="s">
        <v>1050</v>
      </c>
      <c r="H358" s="19" t="s">
        <v>100</v>
      </c>
      <c r="I358" s="20">
        <v>39965</v>
      </c>
      <c r="J358" s="18">
        <v>23111</v>
      </c>
      <c r="K358" s="18">
        <f t="shared" ref="K358:K397" si="36">+J358*0.1</f>
        <v>2311.1</v>
      </c>
      <c r="L358" s="18">
        <f t="shared" ref="L358:L397" si="37">+J358-K358</f>
        <v>20799.900000000001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21">
        <v>0</v>
      </c>
      <c r="W358" s="18">
        <v>0</v>
      </c>
      <c r="X358" s="18">
        <v>2831.1</v>
      </c>
      <c r="Y358" s="18">
        <v>2831.1</v>
      </c>
      <c r="Z358" s="18">
        <v>2831.1</v>
      </c>
      <c r="AA358" s="18">
        <v>2831.1</v>
      </c>
      <c r="AB358" s="18">
        <v>0</v>
      </c>
      <c r="AC358" s="18">
        <v>2831.1</v>
      </c>
      <c r="AD358" s="18">
        <v>2831.1</v>
      </c>
      <c r="AE358" s="18">
        <v>2831.1</v>
      </c>
      <c r="AF358" s="18">
        <v>982.2</v>
      </c>
      <c r="AG358" s="18">
        <v>0</v>
      </c>
      <c r="AH358" s="18">
        <v>0</v>
      </c>
      <c r="AI358" s="18">
        <v>0</v>
      </c>
      <c r="AJ358" s="18">
        <v>0</v>
      </c>
      <c r="AK358" s="18">
        <f t="shared" si="29"/>
        <v>20799.899999999998</v>
      </c>
      <c r="AL358" s="18">
        <f t="shared" si="28"/>
        <v>2311.1000000000022</v>
      </c>
    </row>
    <row r="359" spans="1:38" s="6" customFormat="1" ht="50.1" customHeight="1">
      <c r="A359" s="53" t="s">
        <v>349</v>
      </c>
      <c r="B359" s="19" t="s">
        <v>350</v>
      </c>
      <c r="C359" s="19" t="s">
        <v>351</v>
      </c>
      <c r="D359" s="19" t="s">
        <v>94</v>
      </c>
      <c r="E359" s="19" t="s">
        <v>352</v>
      </c>
      <c r="F359" s="19" t="s">
        <v>353</v>
      </c>
      <c r="G359" s="19" t="s">
        <v>1050</v>
      </c>
      <c r="H359" s="19" t="s">
        <v>354</v>
      </c>
      <c r="I359" s="20">
        <v>40756</v>
      </c>
      <c r="J359" s="18">
        <v>7609.83</v>
      </c>
      <c r="K359" s="18">
        <f t="shared" si="36"/>
        <v>760.98300000000006</v>
      </c>
      <c r="L359" s="18">
        <f t="shared" si="37"/>
        <v>6848.8469999999998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21">
        <v>0</v>
      </c>
      <c r="W359" s="18">
        <v>0</v>
      </c>
      <c r="X359" s="18">
        <v>0</v>
      </c>
      <c r="Y359" s="18">
        <v>0</v>
      </c>
      <c r="Z359" s="18">
        <v>456.59</v>
      </c>
      <c r="AA359" s="18">
        <v>1369.77</v>
      </c>
      <c r="AB359" s="18">
        <v>0</v>
      </c>
      <c r="AC359" s="18">
        <v>1369.77</v>
      </c>
      <c r="AD359" s="18">
        <v>1369.77</v>
      </c>
      <c r="AE359" s="18">
        <v>1369.77</v>
      </c>
      <c r="AF359" s="18">
        <v>0</v>
      </c>
      <c r="AG359" s="18">
        <v>913.18</v>
      </c>
      <c r="AH359" s="18">
        <v>0</v>
      </c>
      <c r="AI359" s="18">
        <v>0</v>
      </c>
      <c r="AJ359" s="18">
        <v>0</v>
      </c>
      <c r="AK359" s="18">
        <f t="shared" si="29"/>
        <v>6848.85</v>
      </c>
      <c r="AL359" s="18">
        <f t="shared" si="28"/>
        <v>760.97999999999956</v>
      </c>
    </row>
    <row r="360" spans="1:38" s="6" customFormat="1" ht="50.1" customHeight="1">
      <c r="A360" s="53" t="s">
        <v>801</v>
      </c>
      <c r="B360" s="19" t="s">
        <v>350</v>
      </c>
      <c r="C360" s="19" t="s">
        <v>657</v>
      </c>
      <c r="D360" s="19" t="s">
        <v>803</v>
      </c>
      <c r="E360" s="19" t="s">
        <v>804</v>
      </c>
      <c r="F360" s="19" t="s">
        <v>806</v>
      </c>
      <c r="G360" s="19" t="s">
        <v>1050</v>
      </c>
      <c r="H360" s="19" t="s">
        <v>100</v>
      </c>
      <c r="I360" s="20">
        <v>41214</v>
      </c>
      <c r="J360" s="18">
        <v>5945.47</v>
      </c>
      <c r="K360" s="18">
        <f>+J360*0.1</f>
        <v>594.54700000000003</v>
      </c>
      <c r="L360" s="18">
        <f>+J360-K360</f>
        <v>5350.9230000000007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181.34</v>
      </c>
      <c r="AB360" s="18">
        <v>0</v>
      </c>
      <c r="AC360" s="18">
        <v>181.34</v>
      </c>
      <c r="AD360" s="18">
        <v>181.34</v>
      </c>
      <c r="AE360" s="18">
        <v>181.34</v>
      </c>
      <c r="AF360" s="18">
        <v>0</v>
      </c>
      <c r="AG360" s="18">
        <v>3736.7</v>
      </c>
      <c r="AH360" s="18">
        <v>0</v>
      </c>
      <c r="AI360" s="18">
        <v>888.86</v>
      </c>
      <c r="AJ360" s="18">
        <v>0</v>
      </c>
      <c r="AK360" s="18">
        <f t="shared" si="29"/>
        <v>5350.9199999999992</v>
      </c>
      <c r="AL360" s="18">
        <f t="shared" si="28"/>
        <v>594.55000000000109</v>
      </c>
    </row>
    <row r="361" spans="1:38" s="6" customFormat="1" ht="50.1" customHeight="1">
      <c r="A361" s="53" t="s">
        <v>802</v>
      </c>
      <c r="B361" s="19" t="s">
        <v>350</v>
      </c>
      <c r="C361" s="19" t="s">
        <v>657</v>
      </c>
      <c r="D361" s="19" t="s">
        <v>97</v>
      </c>
      <c r="E361" s="19" t="s">
        <v>805</v>
      </c>
      <c r="F361" s="19" t="s">
        <v>806</v>
      </c>
      <c r="G361" s="19" t="s">
        <v>1050</v>
      </c>
      <c r="H361" s="19" t="s">
        <v>100</v>
      </c>
      <c r="I361" s="20">
        <v>41214</v>
      </c>
      <c r="J361" s="18">
        <v>5945.47</v>
      </c>
      <c r="K361" s="18">
        <f t="shared" si="36"/>
        <v>594.54700000000003</v>
      </c>
      <c r="L361" s="18">
        <f t="shared" si="37"/>
        <v>5350.9230000000007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181.34</v>
      </c>
      <c r="AB361" s="18">
        <v>0</v>
      </c>
      <c r="AC361" s="18">
        <v>181.34</v>
      </c>
      <c r="AD361" s="18">
        <v>181.34</v>
      </c>
      <c r="AE361" s="18">
        <v>181.34</v>
      </c>
      <c r="AF361" s="18">
        <v>0</v>
      </c>
      <c r="AG361" s="18">
        <v>3736.7</v>
      </c>
      <c r="AH361" s="18">
        <v>0</v>
      </c>
      <c r="AI361" s="18">
        <v>888.86</v>
      </c>
      <c r="AJ361" s="18">
        <v>0</v>
      </c>
      <c r="AK361" s="18">
        <f t="shared" si="29"/>
        <v>5350.9199999999992</v>
      </c>
      <c r="AL361" s="18">
        <f t="shared" si="28"/>
        <v>594.55000000000109</v>
      </c>
    </row>
    <row r="362" spans="1:38" s="6" customFormat="1" ht="50.1" customHeight="1">
      <c r="A362" s="53" t="s">
        <v>356</v>
      </c>
      <c r="B362" s="19" t="s">
        <v>1446</v>
      </c>
      <c r="C362" s="19" t="s">
        <v>12</v>
      </c>
      <c r="D362" s="19" t="s">
        <v>357</v>
      </c>
      <c r="E362" s="19" t="s">
        <v>358</v>
      </c>
      <c r="F362" s="19" t="s">
        <v>359</v>
      </c>
      <c r="G362" s="19" t="s">
        <v>1050</v>
      </c>
      <c r="H362" s="19" t="s">
        <v>28</v>
      </c>
      <c r="I362" s="20">
        <v>37438</v>
      </c>
      <c r="J362" s="18">
        <v>2419.5300000000002</v>
      </c>
      <c r="K362" s="18">
        <f t="shared" si="36"/>
        <v>241.95300000000003</v>
      </c>
      <c r="L362" s="18">
        <f t="shared" si="37"/>
        <v>2177.5770000000002</v>
      </c>
      <c r="M362" s="18">
        <v>0</v>
      </c>
      <c r="N362" s="18">
        <v>0</v>
      </c>
      <c r="O362" s="18">
        <v>0</v>
      </c>
      <c r="P362" s="18">
        <v>0</v>
      </c>
      <c r="Q362" s="18">
        <v>217.76</v>
      </c>
      <c r="R362" s="18">
        <v>1125.0899999999999</v>
      </c>
      <c r="S362" s="18">
        <v>435.52</v>
      </c>
      <c r="T362" s="18">
        <v>399.21</v>
      </c>
      <c r="U362" s="18">
        <v>0</v>
      </c>
      <c r="V362" s="21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18">
        <f t="shared" si="29"/>
        <v>2177.58</v>
      </c>
      <c r="AL362" s="18">
        <f t="shared" si="28"/>
        <v>241.95000000000027</v>
      </c>
    </row>
    <row r="363" spans="1:38" s="6" customFormat="1" ht="50.1" customHeight="1">
      <c r="A363" s="53" t="s">
        <v>360</v>
      </c>
      <c r="B363" s="19" t="s">
        <v>361</v>
      </c>
      <c r="C363" s="19" t="s">
        <v>230</v>
      </c>
      <c r="D363" s="19" t="s">
        <v>362</v>
      </c>
      <c r="E363" s="16" t="s">
        <v>363</v>
      </c>
      <c r="F363" s="16" t="s">
        <v>364</v>
      </c>
      <c r="G363" s="19" t="s">
        <v>1050</v>
      </c>
      <c r="H363" s="19" t="s">
        <v>100</v>
      </c>
      <c r="I363" s="20">
        <v>39965</v>
      </c>
      <c r="J363" s="18">
        <v>6536</v>
      </c>
      <c r="K363" s="18">
        <f t="shared" si="36"/>
        <v>653.6</v>
      </c>
      <c r="L363" s="18">
        <f t="shared" si="37"/>
        <v>5882.4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21">
        <v>0</v>
      </c>
      <c r="W363" s="18">
        <v>0</v>
      </c>
      <c r="X363" s="18">
        <v>800.66</v>
      </c>
      <c r="Y363" s="18">
        <v>800.66</v>
      </c>
      <c r="Z363" s="18">
        <v>800.66</v>
      </c>
      <c r="AA363" s="18">
        <v>800.66</v>
      </c>
      <c r="AB363" s="18">
        <v>0</v>
      </c>
      <c r="AC363" s="18">
        <v>800.66</v>
      </c>
      <c r="AD363" s="18">
        <v>800.66</v>
      </c>
      <c r="AE363" s="18">
        <v>800.66</v>
      </c>
      <c r="AF363" s="18">
        <v>0</v>
      </c>
      <c r="AG363" s="18">
        <v>277.77999999999997</v>
      </c>
      <c r="AH363" s="18">
        <v>0</v>
      </c>
      <c r="AI363" s="18">
        <v>0</v>
      </c>
      <c r="AJ363" s="18">
        <v>0</v>
      </c>
      <c r="AK363" s="18">
        <f t="shared" si="29"/>
        <v>5882.4</v>
      </c>
      <c r="AL363" s="18">
        <f t="shared" si="28"/>
        <v>653.60000000000036</v>
      </c>
    </row>
    <row r="364" spans="1:38" s="6" customFormat="1" ht="50.1" customHeight="1">
      <c r="A364" s="53" t="s">
        <v>365</v>
      </c>
      <c r="B364" s="19" t="s">
        <v>361</v>
      </c>
      <c r="C364" s="19" t="s">
        <v>366</v>
      </c>
      <c r="D364" s="19" t="s">
        <v>362</v>
      </c>
      <c r="E364" s="16" t="s">
        <v>367</v>
      </c>
      <c r="F364" s="16" t="s">
        <v>368</v>
      </c>
      <c r="G364" s="19" t="s">
        <v>1050</v>
      </c>
      <c r="H364" s="19" t="s">
        <v>30</v>
      </c>
      <c r="I364" s="20">
        <v>39722</v>
      </c>
      <c r="J364" s="18">
        <v>4636.46</v>
      </c>
      <c r="K364" s="18">
        <f t="shared" si="36"/>
        <v>463.64600000000002</v>
      </c>
      <c r="L364" s="18">
        <f t="shared" si="37"/>
        <v>4172.8140000000003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21">
        <v>0</v>
      </c>
      <c r="W364" s="18">
        <v>0</v>
      </c>
      <c r="X364" s="18">
        <v>0</v>
      </c>
      <c r="Y364" s="18">
        <v>208.64</v>
      </c>
      <c r="Z364" s="18">
        <v>834.56</v>
      </c>
      <c r="AA364" s="18">
        <v>834.56</v>
      </c>
      <c r="AB364" s="18">
        <v>0</v>
      </c>
      <c r="AC364" s="18">
        <v>834.56</v>
      </c>
      <c r="AD364" s="18">
        <v>834.56</v>
      </c>
      <c r="AE364" s="18">
        <v>625.92999999999995</v>
      </c>
      <c r="AF364" s="18">
        <v>0</v>
      </c>
      <c r="AG364" s="18">
        <v>0</v>
      </c>
      <c r="AH364" s="18">
        <v>0</v>
      </c>
      <c r="AI364" s="18">
        <v>0</v>
      </c>
      <c r="AJ364" s="18">
        <v>0</v>
      </c>
      <c r="AK364" s="18">
        <f t="shared" si="29"/>
        <v>4172.8099999999995</v>
      </c>
      <c r="AL364" s="18">
        <f t="shared" si="28"/>
        <v>463.65000000000055</v>
      </c>
    </row>
    <row r="365" spans="1:38" s="6" customFormat="1" ht="50.1" customHeight="1">
      <c r="A365" s="53" t="s">
        <v>808</v>
      </c>
      <c r="B365" s="19" t="s">
        <v>807</v>
      </c>
      <c r="C365" s="19" t="s">
        <v>89</v>
      </c>
      <c r="D365" s="19" t="s">
        <v>88</v>
      </c>
      <c r="E365" s="19" t="s">
        <v>381</v>
      </c>
      <c r="F365" s="19" t="s">
        <v>382</v>
      </c>
      <c r="G365" s="19" t="s">
        <v>1050</v>
      </c>
      <c r="H365" s="19" t="s">
        <v>9</v>
      </c>
      <c r="I365" s="20">
        <v>39722</v>
      </c>
      <c r="J365" s="18">
        <v>14300</v>
      </c>
      <c r="K365" s="18">
        <f t="shared" si="36"/>
        <v>1430</v>
      </c>
      <c r="L365" s="18">
        <f t="shared" si="37"/>
        <v>12870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21">
        <v>0</v>
      </c>
      <c r="W365" s="18">
        <v>657.8</v>
      </c>
      <c r="X365" s="18">
        <v>2574</v>
      </c>
      <c r="Y365" s="18">
        <v>2574</v>
      </c>
      <c r="Z365" s="18">
        <v>2574</v>
      </c>
      <c r="AA365" s="18">
        <v>2574</v>
      </c>
      <c r="AB365" s="18">
        <v>0</v>
      </c>
      <c r="AC365" s="18">
        <v>1916.2</v>
      </c>
      <c r="AD365" s="18">
        <v>0</v>
      </c>
      <c r="AE365" s="18">
        <v>0</v>
      </c>
      <c r="AF365" s="18">
        <v>0</v>
      </c>
      <c r="AG365" s="18">
        <v>0</v>
      </c>
      <c r="AH365" s="18">
        <v>0</v>
      </c>
      <c r="AI365" s="18">
        <v>0</v>
      </c>
      <c r="AJ365" s="18">
        <v>0</v>
      </c>
      <c r="AK365" s="18">
        <f t="shared" si="29"/>
        <v>12870</v>
      </c>
      <c r="AL365" s="18">
        <f t="shared" si="28"/>
        <v>1430</v>
      </c>
    </row>
    <row r="366" spans="1:38" s="6" customFormat="1" ht="50.1" customHeight="1">
      <c r="A366" s="53" t="s">
        <v>809</v>
      </c>
      <c r="B366" s="19" t="s">
        <v>812</v>
      </c>
      <c r="C366" s="19" t="s">
        <v>657</v>
      </c>
      <c r="D366" s="19" t="s">
        <v>97</v>
      </c>
      <c r="E366" s="19" t="s">
        <v>810</v>
      </c>
      <c r="F366" s="19" t="s">
        <v>811</v>
      </c>
      <c r="G366" s="19" t="s">
        <v>1050</v>
      </c>
      <c r="H366" s="19" t="s">
        <v>100</v>
      </c>
      <c r="I366" s="20">
        <v>41579</v>
      </c>
      <c r="J366" s="18">
        <v>19236.14</v>
      </c>
      <c r="K366" s="18">
        <f t="shared" si="36"/>
        <v>1923.614</v>
      </c>
      <c r="L366" s="18">
        <f t="shared" si="37"/>
        <v>17312.525999999998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586.70000000000005</v>
      </c>
      <c r="AB366" s="18">
        <v>0</v>
      </c>
      <c r="AC366" s="18">
        <v>586.70000000000005</v>
      </c>
      <c r="AD366" s="18">
        <v>586.70000000000005</v>
      </c>
      <c r="AE366" s="18">
        <v>586.70000000000005</v>
      </c>
      <c r="AF366" s="18">
        <v>8627.43</v>
      </c>
      <c r="AG366" s="18">
        <v>3462.51</v>
      </c>
      <c r="AH366" s="18">
        <v>0</v>
      </c>
      <c r="AI366" s="18">
        <v>2875.79</v>
      </c>
      <c r="AJ366" s="18">
        <v>0</v>
      </c>
      <c r="AK366" s="18">
        <f t="shared" si="29"/>
        <v>17312.53</v>
      </c>
      <c r="AL366" s="18">
        <f t="shared" ref="AL366:AL387" si="38">J366-AK366</f>
        <v>1923.6100000000006</v>
      </c>
    </row>
    <row r="367" spans="1:38" s="6" customFormat="1" ht="50.1" customHeight="1">
      <c r="A367" s="53" t="s">
        <v>1212</v>
      </c>
      <c r="B367" s="19" t="s">
        <v>370</v>
      </c>
      <c r="C367" s="19" t="s">
        <v>351</v>
      </c>
      <c r="D367" s="19" t="s">
        <v>371</v>
      </c>
      <c r="E367" s="19" t="s">
        <v>372</v>
      </c>
      <c r="F367" s="19" t="s">
        <v>373</v>
      </c>
      <c r="G367" s="19" t="s">
        <v>1050</v>
      </c>
      <c r="H367" s="19" t="s">
        <v>100</v>
      </c>
      <c r="I367" s="20">
        <v>40878</v>
      </c>
      <c r="J367" s="18">
        <v>2850</v>
      </c>
      <c r="K367" s="18">
        <f t="shared" si="36"/>
        <v>285</v>
      </c>
      <c r="L367" s="18">
        <f t="shared" si="37"/>
        <v>2565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513</v>
      </c>
      <c r="AB367" s="18">
        <v>0</v>
      </c>
      <c r="AC367" s="18">
        <v>513</v>
      </c>
      <c r="AD367" s="18">
        <v>513</v>
      </c>
      <c r="AE367" s="18">
        <v>513</v>
      </c>
      <c r="AF367" s="18">
        <v>0</v>
      </c>
      <c r="AG367" s="18">
        <v>513</v>
      </c>
      <c r="AH367" s="18">
        <v>0</v>
      </c>
      <c r="AI367" s="18">
        <v>0</v>
      </c>
      <c r="AJ367" s="18">
        <v>0</v>
      </c>
      <c r="AK367" s="18">
        <f t="shared" ref="AK367:AK398" si="39">SUM(M367:AJ367)</f>
        <v>2565</v>
      </c>
      <c r="AL367" s="18">
        <f t="shared" si="38"/>
        <v>285</v>
      </c>
    </row>
    <row r="368" spans="1:38" s="6" customFormat="1" ht="50.1" customHeight="1">
      <c r="A368" s="53" t="s">
        <v>1312</v>
      </c>
      <c r="B368" s="19" t="s">
        <v>1309</v>
      </c>
      <c r="C368" s="19" t="s">
        <v>1310</v>
      </c>
      <c r="D368" s="19" t="s">
        <v>1311</v>
      </c>
      <c r="E368" s="19" t="s">
        <v>1313</v>
      </c>
      <c r="F368" s="19" t="s">
        <v>1314</v>
      </c>
      <c r="G368" s="19" t="s">
        <v>1050</v>
      </c>
      <c r="H368" s="19" t="s">
        <v>9</v>
      </c>
      <c r="I368" s="20">
        <v>42217</v>
      </c>
      <c r="J368" s="18">
        <v>19600</v>
      </c>
      <c r="K368" s="18">
        <f t="shared" si="36"/>
        <v>1960</v>
      </c>
      <c r="L368" s="18">
        <f t="shared" si="37"/>
        <v>17640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1470</v>
      </c>
      <c r="AF368" s="18">
        <v>0</v>
      </c>
      <c r="AG368" s="18">
        <v>3528</v>
      </c>
      <c r="AH368" s="18">
        <v>0</v>
      </c>
      <c r="AI368" s="18">
        <v>3528</v>
      </c>
      <c r="AJ368" s="18">
        <v>3528</v>
      </c>
      <c r="AK368" s="18">
        <f t="shared" si="39"/>
        <v>12054</v>
      </c>
      <c r="AL368" s="18">
        <f t="shared" si="38"/>
        <v>7546</v>
      </c>
    </row>
    <row r="369" spans="1:40" s="6" customFormat="1" ht="50.1" customHeight="1">
      <c r="A369" s="53" t="s">
        <v>1315</v>
      </c>
      <c r="B369" s="19" t="s">
        <v>1309</v>
      </c>
      <c r="C369" s="19" t="s">
        <v>1310</v>
      </c>
      <c r="D369" s="19" t="s">
        <v>1311</v>
      </c>
      <c r="E369" s="19" t="s">
        <v>1316</v>
      </c>
      <c r="F369" s="19" t="s">
        <v>1314</v>
      </c>
      <c r="G369" s="19" t="s">
        <v>1050</v>
      </c>
      <c r="H369" s="19" t="s">
        <v>9</v>
      </c>
      <c r="I369" s="20">
        <v>42217</v>
      </c>
      <c r="J369" s="18">
        <v>19600</v>
      </c>
      <c r="K369" s="18">
        <f t="shared" si="36"/>
        <v>1960</v>
      </c>
      <c r="L369" s="18">
        <f t="shared" si="37"/>
        <v>17640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1470</v>
      </c>
      <c r="AF369" s="18">
        <v>0</v>
      </c>
      <c r="AG369" s="18">
        <v>3528</v>
      </c>
      <c r="AH369" s="18">
        <v>0</v>
      </c>
      <c r="AI369" s="18">
        <v>3528</v>
      </c>
      <c r="AJ369" s="18">
        <v>3528</v>
      </c>
      <c r="AK369" s="18">
        <f t="shared" si="39"/>
        <v>12054</v>
      </c>
      <c r="AL369" s="18">
        <f t="shared" si="38"/>
        <v>7546</v>
      </c>
    </row>
    <row r="370" spans="1:40" s="6" customFormat="1" ht="50.1" customHeight="1">
      <c r="A370" s="53" t="s">
        <v>957</v>
      </c>
      <c r="B370" s="16" t="s">
        <v>960</v>
      </c>
      <c r="C370" s="19" t="s">
        <v>953</v>
      </c>
      <c r="D370" s="16" t="s">
        <v>954</v>
      </c>
      <c r="E370" s="19" t="s">
        <v>958</v>
      </c>
      <c r="F370" s="16" t="s">
        <v>959</v>
      </c>
      <c r="G370" s="16" t="s">
        <v>1184</v>
      </c>
      <c r="H370" s="16" t="s">
        <v>23</v>
      </c>
      <c r="I370" s="24">
        <v>41551</v>
      </c>
      <c r="J370" s="18">
        <v>4393.97</v>
      </c>
      <c r="K370" s="18">
        <f t="shared" si="36"/>
        <v>439.39700000000005</v>
      </c>
      <c r="L370" s="18">
        <f t="shared" si="37"/>
        <v>3954.5730000000003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f>291.63+37.92</f>
        <v>329.55</v>
      </c>
      <c r="AD370" s="18">
        <f>699.92+90.99</f>
        <v>790.91</v>
      </c>
      <c r="AE370" s="18">
        <v>790.91</v>
      </c>
      <c r="AF370" s="18">
        <v>0</v>
      </c>
      <c r="AG370" s="18">
        <v>790.91</v>
      </c>
      <c r="AH370" s="18">
        <v>0</v>
      </c>
      <c r="AI370" s="18">
        <v>790.91</v>
      </c>
      <c r="AJ370" s="18">
        <v>461.38</v>
      </c>
      <c r="AK370" s="18">
        <f t="shared" si="39"/>
        <v>3954.5699999999997</v>
      </c>
      <c r="AL370" s="18">
        <f t="shared" si="38"/>
        <v>439.40000000000055</v>
      </c>
    </row>
    <row r="371" spans="1:40" s="6" customFormat="1" ht="50.1" customHeight="1">
      <c r="A371" s="38" t="s">
        <v>1013</v>
      </c>
      <c r="B371" s="19" t="s">
        <v>623</v>
      </c>
      <c r="C371" s="19" t="s">
        <v>898</v>
      </c>
      <c r="D371" s="16" t="s">
        <v>94</v>
      </c>
      <c r="E371" s="16" t="s">
        <v>1018</v>
      </c>
      <c r="F371" s="16" t="s">
        <v>1017</v>
      </c>
      <c r="G371" s="16" t="s">
        <v>1184</v>
      </c>
      <c r="H371" s="16" t="s">
        <v>31</v>
      </c>
      <c r="I371" s="24">
        <v>41570</v>
      </c>
      <c r="J371" s="18">
        <v>1787.61</v>
      </c>
      <c r="K371" s="18">
        <f t="shared" si="36"/>
        <v>178.761</v>
      </c>
      <c r="L371" s="18">
        <f t="shared" si="37"/>
        <v>1608.8489999999999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f>94.92+12.34</f>
        <v>107.26</v>
      </c>
      <c r="AD371" s="18">
        <f t="shared" ref="AD371:AD374" si="40">284.75+37.02</f>
        <v>321.77</v>
      </c>
      <c r="AE371" s="18">
        <v>321.77</v>
      </c>
      <c r="AF371" s="18">
        <v>0</v>
      </c>
      <c r="AG371" s="18">
        <v>321.77</v>
      </c>
      <c r="AH371" s="18">
        <v>0</v>
      </c>
      <c r="AI371" s="18">
        <v>321.77</v>
      </c>
      <c r="AJ371" s="18">
        <v>214.51</v>
      </c>
      <c r="AK371" s="18">
        <f t="shared" si="39"/>
        <v>1608.85</v>
      </c>
      <c r="AL371" s="18">
        <f t="shared" si="38"/>
        <v>178.76</v>
      </c>
    </row>
    <row r="372" spans="1:40" s="6" customFormat="1" ht="50.1" customHeight="1">
      <c r="A372" s="38" t="s">
        <v>1014</v>
      </c>
      <c r="B372" s="19" t="s">
        <v>623</v>
      </c>
      <c r="C372" s="19" t="s">
        <v>898</v>
      </c>
      <c r="D372" s="16" t="s">
        <v>94</v>
      </c>
      <c r="E372" s="16" t="s">
        <v>1019</v>
      </c>
      <c r="F372" s="16" t="s">
        <v>1017</v>
      </c>
      <c r="G372" s="16" t="s">
        <v>1184</v>
      </c>
      <c r="H372" s="16" t="s">
        <v>31</v>
      </c>
      <c r="I372" s="24">
        <v>41570</v>
      </c>
      <c r="J372" s="18">
        <v>1787.61</v>
      </c>
      <c r="K372" s="18">
        <f t="shared" ref="K372" si="41">+J372*0.1</f>
        <v>178.761</v>
      </c>
      <c r="L372" s="18">
        <f t="shared" ref="L372" si="42">+J372-K372</f>
        <v>1608.8489999999999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f>94.92+12.34</f>
        <v>107.26</v>
      </c>
      <c r="AD372" s="18">
        <f t="shared" si="40"/>
        <v>321.77</v>
      </c>
      <c r="AE372" s="18">
        <v>321.77</v>
      </c>
      <c r="AF372" s="18">
        <v>0</v>
      </c>
      <c r="AG372" s="18">
        <v>321.77</v>
      </c>
      <c r="AH372" s="18">
        <v>0</v>
      </c>
      <c r="AI372" s="18">
        <v>321.77</v>
      </c>
      <c r="AJ372" s="18">
        <v>214.51</v>
      </c>
      <c r="AK372" s="18">
        <f t="shared" si="39"/>
        <v>1608.85</v>
      </c>
      <c r="AL372" s="18">
        <f t="shared" si="38"/>
        <v>178.76</v>
      </c>
    </row>
    <row r="373" spans="1:40" s="6" customFormat="1" ht="50.1" customHeight="1">
      <c r="A373" s="38" t="s">
        <v>1015</v>
      </c>
      <c r="B373" s="19" t="s">
        <v>623</v>
      </c>
      <c r="C373" s="19" t="s">
        <v>898</v>
      </c>
      <c r="D373" s="16" t="s">
        <v>94</v>
      </c>
      <c r="E373" s="16" t="s">
        <v>1020</v>
      </c>
      <c r="F373" s="16" t="s">
        <v>1017</v>
      </c>
      <c r="G373" s="16" t="s">
        <v>1184</v>
      </c>
      <c r="H373" s="16" t="s">
        <v>31</v>
      </c>
      <c r="I373" s="24">
        <v>41570</v>
      </c>
      <c r="J373" s="18">
        <v>1787.61</v>
      </c>
      <c r="K373" s="18">
        <f t="shared" ref="K373:K374" si="43">+J373*0.1</f>
        <v>178.761</v>
      </c>
      <c r="L373" s="18">
        <f t="shared" ref="L373:L374" si="44">+J373-K373</f>
        <v>1608.8489999999999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f t="shared" ref="AC373:AC374" si="45">94.92+12.34</f>
        <v>107.26</v>
      </c>
      <c r="AD373" s="18">
        <f t="shared" si="40"/>
        <v>321.77</v>
      </c>
      <c r="AE373" s="18">
        <v>321.77</v>
      </c>
      <c r="AF373" s="18">
        <v>0</v>
      </c>
      <c r="AG373" s="18">
        <v>321.77</v>
      </c>
      <c r="AH373" s="18">
        <v>0</v>
      </c>
      <c r="AI373" s="18">
        <v>321.77</v>
      </c>
      <c r="AJ373" s="18">
        <v>214.51</v>
      </c>
      <c r="AK373" s="18">
        <f t="shared" si="39"/>
        <v>1608.85</v>
      </c>
      <c r="AL373" s="18">
        <f t="shared" si="38"/>
        <v>178.76</v>
      </c>
    </row>
    <row r="374" spans="1:40" s="6" customFormat="1" ht="50.1" customHeight="1">
      <c r="A374" s="38" t="s">
        <v>1016</v>
      </c>
      <c r="B374" s="19" t="s">
        <v>623</v>
      </c>
      <c r="C374" s="19" t="s">
        <v>898</v>
      </c>
      <c r="D374" s="16" t="s">
        <v>94</v>
      </c>
      <c r="E374" s="16" t="s">
        <v>1021</v>
      </c>
      <c r="F374" s="16" t="s">
        <v>1017</v>
      </c>
      <c r="G374" s="16" t="s">
        <v>1184</v>
      </c>
      <c r="H374" s="16" t="s">
        <v>31</v>
      </c>
      <c r="I374" s="24">
        <v>41570</v>
      </c>
      <c r="J374" s="18">
        <v>1787.61</v>
      </c>
      <c r="K374" s="18">
        <f t="shared" si="43"/>
        <v>178.761</v>
      </c>
      <c r="L374" s="18">
        <f t="shared" si="44"/>
        <v>1608.8489999999999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f t="shared" si="45"/>
        <v>107.26</v>
      </c>
      <c r="AD374" s="18">
        <f t="shared" si="40"/>
        <v>321.77</v>
      </c>
      <c r="AE374" s="18">
        <v>321.77</v>
      </c>
      <c r="AF374" s="18">
        <v>0</v>
      </c>
      <c r="AG374" s="18">
        <v>321.77</v>
      </c>
      <c r="AH374" s="18">
        <v>0</v>
      </c>
      <c r="AI374" s="18">
        <v>321.77</v>
      </c>
      <c r="AJ374" s="18">
        <v>214.51</v>
      </c>
      <c r="AK374" s="18">
        <f t="shared" si="39"/>
        <v>1608.85</v>
      </c>
      <c r="AL374" s="18">
        <f t="shared" si="38"/>
        <v>178.76</v>
      </c>
    </row>
    <row r="375" spans="1:40" s="6" customFormat="1" ht="50.1" customHeight="1">
      <c r="A375" s="38" t="s">
        <v>851</v>
      </c>
      <c r="B375" s="16" t="s">
        <v>1051</v>
      </c>
      <c r="C375" s="25" t="s">
        <v>1052</v>
      </c>
      <c r="D375" s="16" t="s">
        <v>94</v>
      </c>
      <c r="E375" s="16" t="s">
        <v>852</v>
      </c>
      <c r="F375" s="19" t="s">
        <v>853</v>
      </c>
      <c r="G375" s="16" t="s">
        <v>1184</v>
      </c>
      <c r="H375" s="16" t="s">
        <v>9</v>
      </c>
      <c r="I375" s="24">
        <v>41498</v>
      </c>
      <c r="J375" s="18">
        <v>1182.33</v>
      </c>
      <c r="K375" s="18">
        <f t="shared" ref="K375" si="46">J375*10%</f>
        <v>118.233</v>
      </c>
      <c r="L375" s="18">
        <f t="shared" ref="L375" si="47">J375-K375</f>
        <v>1064.097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f t="shared" ref="AC375:AC397" si="48">78.47+10.2</f>
        <v>88.67</v>
      </c>
      <c r="AD375" s="18">
        <f t="shared" ref="AD375:AD397" si="49">188.34+24.28</f>
        <v>212.62</v>
      </c>
      <c r="AE375" s="18">
        <v>212.62</v>
      </c>
      <c r="AF375" s="18">
        <v>0</v>
      </c>
      <c r="AG375" s="18">
        <v>212.62</v>
      </c>
      <c r="AH375" s="18">
        <v>0</v>
      </c>
      <c r="AI375" s="18">
        <v>212.62</v>
      </c>
      <c r="AJ375" s="18">
        <v>124.95</v>
      </c>
      <c r="AK375" s="18">
        <f t="shared" si="39"/>
        <v>1064.1000000000001</v>
      </c>
      <c r="AL375" s="18">
        <f t="shared" si="38"/>
        <v>118.22999999999979</v>
      </c>
      <c r="AM375" s="5"/>
      <c r="AN375" s="5"/>
    </row>
    <row r="376" spans="1:40" s="6" customFormat="1" ht="50.1" customHeight="1">
      <c r="A376" s="38" t="s">
        <v>854</v>
      </c>
      <c r="B376" s="16" t="s">
        <v>1051</v>
      </c>
      <c r="C376" s="25" t="s">
        <v>1052</v>
      </c>
      <c r="D376" s="16" t="s">
        <v>94</v>
      </c>
      <c r="E376" s="16" t="s">
        <v>855</v>
      </c>
      <c r="F376" s="19" t="s">
        <v>853</v>
      </c>
      <c r="G376" s="16" t="s">
        <v>1184</v>
      </c>
      <c r="H376" s="16" t="s">
        <v>9</v>
      </c>
      <c r="I376" s="24">
        <v>41498</v>
      </c>
      <c r="J376" s="18">
        <v>1182.33</v>
      </c>
      <c r="K376" s="18">
        <f t="shared" ref="K376:K379" si="50">J376*10%</f>
        <v>118.233</v>
      </c>
      <c r="L376" s="18">
        <f t="shared" ref="L376:L379" si="51">J376-K376</f>
        <v>1064.097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f t="shared" si="48"/>
        <v>88.67</v>
      </c>
      <c r="AD376" s="18">
        <f t="shared" si="49"/>
        <v>212.62</v>
      </c>
      <c r="AE376" s="18">
        <v>212.62</v>
      </c>
      <c r="AF376" s="18">
        <v>0</v>
      </c>
      <c r="AG376" s="18">
        <v>212.62</v>
      </c>
      <c r="AH376" s="18">
        <v>0</v>
      </c>
      <c r="AI376" s="18">
        <v>212.62</v>
      </c>
      <c r="AJ376" s="18">
        <v>124.95</v>
      </c>
      <c r="AK376" s="18">
        <f t="shared" si="39"/>
        <v>1064.1000000000001</v>
      </c>
      <c r="AL376" s="18">
        <f t="shared" si="38"/>
        <v>118.22999999999979</v>
      </c>
    </row>
    <row r="377" spans="1:40" s="6" customFormat="1" ht="50.1" customHeight="1">
      <c r="A377" s="38" t="s">
        <v>856</v>
      </c>
      <c r="B377" s="16" t="s">
        <v>1051</v>
      </c>
      <c r="C377" s="25" t="s">
        <v>1052</v>
      </c>
      <c r="D377" s="16" t="s">
        <v>94</v>
      </c>
      <c r="E377" s="16" t="s">
        <v>857</v>
      </c>
      <c r="F377" s="19" t="s">
        <v>853</v>
      </c>
      <c r="G377" s="16" t="s">
        <v>1184</v>
      </c>
      <c r="H377" s="16" t="s">
        <v>9</v>
      </c>
      <c r="I377" s="24">
        <v>41498</v>
      </c>
      <c r="J377" s="18">
        <v>1182.33</v>
      </c>
      <c r="K377" s="18">
        <f t="shared" si="50"/>
        <v>118.233</v>
      </c>
      <c r="L377" s="18">
        <f t="shared" si="51"/>
        <v>1064.097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f t="shared" si="48"/>
        <v>88.67</v>
      </c>
      <c r="AD377" s="18">
        <f t="shared" si="49"/>
        <v>212.62</v>
      </c>
      <c r="AE377" s="18">
        <v>212.62</v>
      </c>
      <c r="AF377" s="18">
        <v>0</v>
      </c>
      <c r="AG377" s="18">
        <v>212.62</v>
      </c>
      <c r="AH377" s="18">
        <v>0</v>
      </c>
      <c r="AI377" s="18">
        <v>212.62</v>
      </c>
      <c r="AJ377" s="18">
        <v>124.95</v>
      </c>
      <c r="AK377" s="18">
        <f t="shared" si="39"/>
        <v>1064.1000000000001</v>
      </c>
      <c r="AL377" s="18">
        <f t="shared" si="38"/>
        <v>118.22999999999979</v>
      </c>
    </row>
    <row r="378" spans="1:40" s="6" customFormat="1" ht="50.1" customHeight="1">
      <c r="A378" s="38" t="s">
        <v>858</v>
      </c>
      <c r="B378" s="16" t="s">
        <v>1051</v>
      </c>
      <c r="C378" s="25" t="s">
        <v>1052</v>
      </c>
      <c r="D378" s="16" t="s">
        <v>94</v>
      </c>
      <c r="E378" s="16" t="s">
        <v>859</v>
      </c>
      <c r="F378" s="19" t="s">
        <v>853</v>
      </c>
      <c r="G378" s="16" t="s">
        <v>1184</v>
      </c>
      <c r="H378" s="16" t="s">
        <v>9</v>
      </c>
      <c r="I378" s="24">
        <v>41498</v>
      </c>
      <c r="J378" s="18">
        <v>1182.33</v>
      </c>
      <c r="K378" s="18">
        <f t="shared" si="50"/>
        <v>118.233</v>
      </c>
      <c r="L378" s="18">
        <f t="shared" si="51"/>
        <v>1064.097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f t="shared" si="48"/>
        <v>88.67</v>
      </c>
      <c r="AD378" s="18">
        <f t="shared" si="49"/>
        <v>212.62</v>
      </c>
      <c r="AE378" s="18">
        <v>212.62</v>
      </c>
      <c r="AF378" s="18">
        <v>0</v>
      </c>
      <c r="AG378" s="18">
        <v>212.62</v>
      </c>
      <c r="AH378" s="18">
        <v>0</v>
      </c>
      <c r="AI378" s="18">
        <v>212.62</v>
      </c>
      <c r="AJ378" s="18">
        <v>124.95</v>
      </c>
      <c r="AK378" s="18">
        <f t="shared" si="39"/>
        <v>1064.1000000000001</v>
      </c>
      <c r="AL378" s="18">
        <f t="shared" si="38"/>
        <v>118.22999999999979</v>
      </c>
    </row>
    <row r="379" spans="1:40" s="6" customFormat="1" ht="50.1" customHeight="1">
      <c r="A379" s="38" t="s">
        <v>860</v>
      </c>
      <c r="B379" s="16" t="s">
        <v>1051</v>
      </c>
      <c r="C379" s="25" t="s">
        <v>1052</v>
      </c>
      <c r="D379" s="16" t="s">
        <v>94</v>
      </c>
      <c r="E379" s="16" t="s">
        <v>861</v>
      </c>
      <c r="F379" s="19" t="s">
        <v>853</v>
      </c>
      <c r="G379" s="16" t="s">
        <v>1184</v>
      </c>
      <c r="H379" s="16" t="s">
        <v>9</v>
      </c>
      <c r="I379" s="24">
        <v>41498</v>
      </c>
      <c r="J379" s="18">
        <v>1182.33</v>
      </c>
      <c r="K379" s="18">
        <f t="shared" si="50"/>
        <v>118.233</v>
      </c>
      <c r="L379" s="18">
        <f t="shared" si="51"/>
        <v>1064.097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f t="shared" si="48"/>
        <v>88.67</v>
      </c>
      <c r="AD379" s="18">
        <f t="shared" si="49"/>
        <v>212.62</v>
      </c>
      <c r="AE379" s="18">
        <v>212.62</v>
      </c>
      <c r="AF379" s="18">
        <v>0</v>
      </c>
      <c r="AG379" s="18">
        <v>212.62</v>
      </c>
      <c r="AH379" s="18">
        <v>0</v>
      </c>
      <c r="AI379" s="18">
        <v>212.62</v>
      </c>
      <c r="AJ379" s="18">
        <v>124.95</v>
      </c>
      <c r="AK379" s="18">
        <f t="shared" si="39"/>
        <v>1064.1000000000001</v>
      </c>
      <c r="AL379" s="18">
        <f t="shared" si="38"/>
        <v>118.22999999999979</v>
      </c>
    </row>
    <row r="380" spans="1:40" s="6" customFormat="1" ht="50.1" customHeight="1">
      <c r="A380" s="38" t="s">
        <v>862</v>
      </c>
      <c r="B380" s="16" t="s">
        <v>1051</v>
      </c>
      <c r="C380" s="25" t="s">
        <v>1052</v>
      </c>
      <c r="D380" s="16" t="s">
        <v>94</v>
      </c>
      <c r="E380" s="16" t="s">
        <v>863</v>
      </c>
      <c r="F380" s="19" t="s">
        <v>853</v>
      </c>
      <c r="G380" s="16" t="s">
        <v>1184</v>
      </c>
      <c r="H380" s="16" t="s">
        <v>9</v>
      </c>
      <c r="I380" s="24">
        <v>41498</v>
      </c>
      <c r="J380" s="18">
        <v>1182.33</v>
      </c>
      <c r="K380" s="18">
        <f t="shared" si="36"/>
        <v>118.233</v>
      </c>
      <c r="L380" s="18">
        <f t="shared" si="37"/>
        <v>1064.097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f t="shared" si="48"/>
        <v>88.67</v>
      </c>
      <c r="AD380" s="18">
        <f t="shared" si="49"/>
        <v>212.62</v>
      </c>
      <c r="AE380" s="18">
        <v>212.62</v>
      </c>
      <c r="AF380" s="18">
        <v>0</v>
      </c>
      <c r="AG380" s="18">
        <v>212.62</v>
      </c>
      <c r="AH380" s="18">
        <v>0</v>
      </c>
      <c r="AI380" s="18">
        <v>212.62</v>
      </c>
      <c r="AJ380" s="18">
        <v>124.95</v>
      </c>
      <c r="AK380" s="18">
        <f t="shared" si="39"/>
        <v>1064.1000000000001</v>
      </c>
      <c r="AL380" s="18">
        <f t="shared" si="38"/>
        <v>118.22999999999979</v>
      </c>
    </row>
    <row r="381" spans="1:40" s="6" customFormat="1" ht="50.1" customHeight="1">
      <c r="A381" s="38" t="s">
        <v>864</v>
      </c>
      <c r="B381" s="16" t="s">
        <v>1051</v>
      </c>
      <c r="C381" s="25" t="s">
        <v>1052</v>
      </c>
      <c r="D381" s="16" t="s">
        <v>94</v>
      </c>
      <c r="E381" s="16" t="s">
        <v>865</v>
      </c>
      <c r="F381" s="19" t="s">
        <v>853</v>
      </c>
      <c r="G381" s="16" t="s">
        <v>1184</v>
      </c>
      <c r="H381" s="16" t="s">
        <v>9</v>
      </c>
      <c r="I381" s="24">
        <v>41498</v>
      </c>
      <c r="J381" s="18">
        <v>1182.33</v>
      </c>
      <c r="K381" s="18">
        <f t="shared" si="36"/>
        <v>118.233</v>
      </c>
      <c r="L381" s="18">
        <f t="shared" si="37"/>
        <v>1064.097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f t="shared" si="48"/>
        <v>88.67</v>
      </c>
      <c r="AD381" s="18">
        <f t="shared" si="49"/>
        <v>212.62</v>
      </c>
      <c r="AE381" s="18">
        <v>212.62</v>
      </c>
      <c r="AF381" s="18">
        <v>0</v>
      </c>
      <c r="AG381" s="18">
        <v>212.62</v>
      </c>
      <c r="AH381" s="18">
        <v>0</v>
      </c>
      <c r="AI381" s="18">
        <v>212.62</v>
      </c>
      <c r="AJ381" s="18">
        <v>124.95</v>
      </c>
      <c r="AK381" s="18">
        <f t="shared" si="39"/>
        <v>1064.1000000000001</v>
      </c>
      <c r="AL381" s="18">
        <f t="shared" si="38"/>
        <v>118.22999999999979</v>
      </c>
    </row>
    <row r="382" spans="1:40" s="6" customFormat="1" ht="50.1" customHeight="1">
      <c r="A382" s="38" t="s">
        <v>866</v>
      </c>
      <c r="B382" s="16" t="s">
        <v>1051</v>
      </c>
      <c r="C382" s="25" t="s">
        <v>1052</v>
      </c>
      <c r="D382" s="16" t="s">
        <v>94</v>
      </c>
      <c r="E382" s="16" t="s">
        <v>867</v>
      </c>
      <c r="F382" s="19" t="s">
        <v>853</v>
      </c>
      <c r="G382" s="16" t="s">
        <v>1184</v>
      </c>
      <c r="H382" s="16" t="s">
        <v>9</v>
      </c>
      <c r="I382" s="24">
        <v>41498</v>
      </c>
      <c r="J382" s="18">
        <v>1182.33</v>
      </c>
      <c r="K382" s="18">
        <f t="shared" si="36"/>
        <v>118.233</v>
      </c>
      <c r="L382" s="18">
        <f t="shared" si="37"/>
        <v>1064.097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f t="shared" si="48"/>
        <v>88.67</v>
      </c>
      <c r="AD382" s="18">
        <f t="shared" si="49"/>
        <v>212.62</v>
      </c>
      <c r="AE382" s="18">
        <v>212.62</v>
      </c>
      <c r="AF382" s="18">
        <v>0</v>
      </c>
      <c r="AG382" s="18">
        <v>212.62</v>
      </c>
      <c r="AH382" s="18">
        <v>0</v>
      </c>
      <c r="AI382" s="18">
        <v>212.62</v>
      </c>
      <c r="AJ382" s="18">
        <v>124.95</v>
      </c>
      <c r="AK382" s="18">
        <f t="shared" si="39"/>
        <v>1064.1000000000001</v>
      </c>
      <c r="AL382" s="18">
        <f t="shared" si="38"/>
        <v>118.22999999999979</v>
      </c>
    </row>
    <row r="383" spans="1:40" s="6" customFormat="1" ht="50.1" customHeight="1">
      <c r="A383" s="38" t="s">
        <v>868</v>
      </c>
      <c r="B383" s="16" t="s">
        <v>1051</v>
      </c>
      <c r="C383" s="25" t="s">
        <v>1052</v>
      </c>
      <c r="D383" s="16" t="s">
        <v>94</v>
      </c>
      <c r="E383" s="16" t="s">
        <v>869</v>
      </c>
      <c r="F383" s="19" t="s">
        <v>853</v>
      </c>
      <c r="G383" s="16" t="s">
        <v>1184</v>
      </c>
      <c r="H383" s="16" t="s">
        <v>9</v>
      </c>
      <c r="I383" s="24">
        <v>41498</v>
      </c>
      <c r="J383" s="18">
        <v>1182.33</v>
      </c>
      <c r="K383" s="18">
        <f t="shared" si="36"/>
        <v>118.233</v>
      </c>
      <c r="L383" s="18">
        <f t="shared" si="37"/>
        <v>1064.097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f t="shared" si="48"/>
        <v>88.67</v>
      </c>
      <c r="AD383" s="18">
        <f t="shared" si="49"/>
        <v>212.62</v>
      </c>
      <c r="AE383" s="18">
        <v>212.62</v>
      </c>
      <c r="AF383" s="18">
        <v>0</v>
      </c>
      <c r="AG383" s="18">
        <v>212.62</v>
      </c>
      <c r="AH383" s="18">
        <v>0</v>
      </c>
      <c r="AI383" s="18">
        <v>212.62</v>
      </c>
      <c r="AJ383" s="18">
        <v>124.95</v>
      </c>
      <c r="AK383" s="18">
        <f t="shared" si="39"/>
        <v>1064.1000000000001</v>
      </c>
      <c r="AL383" s="18">
        <f t="shared" si="38"/>
        <v>118.22999999999979</v>
      </c>
    </row>
    <row r="384" spans="1:40" s="6" customFormat="1" ht="50.1" customHeight="1">
      <c r="A384" s="38" t="s">
        <v>870</v>
      </c>
      <c r="B384" s="16" t="s">
        <v>1051</v>
      </c>
      <c r="C384" s="25" t="s">
        <v>1052</v>
      </c>
      <c r="D384" s="16" t="s">
        <v>94</v>
      </c>
      <c r="E384" s="16" t="s">
        <v>871</v>
      </c>
      <c r="F384" s="19" t="s">
        <v>853</v>
      </c>
      <c r="G384" s="16" t="s">
        <v>1184</v>
      </c>
      <c r="H384" s="16" t="s">
        <v>9</v>
      </c>
      <c r="I384" s="24">
        <v>41498</v>
      </c>
      <c r="J384" s="18">
        <v>1182.33</v>
      </c>
      <c r="K384" s="18">
        <f t="shared" si="36"/>
        <v>118.233</v>
      </c>
      <c r="L384" s="18">
        <f>+J384-K384</f>
        <v>1064.097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f t="shared" si="48"/>
        <v>88.67</v>
      </c>
      <c r="AD384" s="18">
        <f t="shared" si="49"/>
        <v>212.62</v>
      </c>
      <c r="AE384" s="18">
        <v>212.62</v>
      </c>
      <c r="AF384" s="18">
        <v>0</v>
      </c>
      <c r="AG384" s="18">
        <v>212.62</v>
      </c>
      <c r="AH384" s="18">
        <v>0</v>
      </c>
      <c r="AI384" s="18">
        <v>212.62</v>
      </c>
      <c r="AJ384" s="18">
        <v>124.95</v>
      </c>
      <c r="AK384" s="18">
        <f t="shared" si="39"/>
        <v>1064.1000000000001</v>
      </c>
      <c r="AL384" s="18">
        <f t="shared" si="38"/>
        <v>118.22999999999979</v>
      </c>
    </row>
    <row r="385" spans="1:38" s="6" customFormat="1" ht="50.1" customHeight="1">
      <c r="A385" s="38" t="s">
        <v>872</v>
      </c>
      <c r="B385" s="16" t="s">
        <v>1051</v>
      </c>
      <c r="C385" s="25" t="s">
        <v>1052</v>
      </c>
      <c r="D385" s="16" t="s">
        <v>94</v>
      </c>
      <c r="E385" s="16" t="s">
        <v>873</v>
      </c>
      <c r="F385" s="19" t="s">
        <v>853</v>
      </c>
      <c r="G385" s="16" t="s">
        <v>1184</v>
      </c>
      <c r="H385" s="16" t="s">
        <v>9</v>
      </c>
      <c r="I385" s="24">
        <v>41498</v>
      </c>
      <c r="J385" s="18">
        <v>1182.33</v>
      </c>
      <c r="K385" s="18">
        <f t="shared" si="36"/>
        <v>118.233</v>
      </c>
      <c r="L385" s="18">
        <f t="shared" si="37"/>
        <v>1064.097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f t="shared" si="48"/>
        <v>88.67</v>
      </c>
      <c r="AD385" s="18">
        <f t="shared" si="49"/>
        <v>212.62</v>
      </c>
      <c r="AE385" s="18">
        <v>212.62</v>
      </c>
      <c r="AF385" s="18">
        <v>0</v>
      </c>
      <c r="AG385" s="18">
        <v>212.62</v>
      </c>
      <c r="AH385" s="18">
        <v>0</v>
      </c>
      <c r="AI385" s="18">
        <v>212.62</v>
      </c>
      <c r="AJ385" s="18">
        <v>124.95</v>
      </c>
      <c r="AK385" s="18">
        <f t="shared" si="39"/>
        <v>1064.1000000000001</v>
      </c>
      <c r="AL385" s="18">
        <f t="shared" si="38"/>
        <v>118.22999999999979</v>
      </c>
    </row>
    <row r="386" spans="1:38" s="6" customFormat="1" ht="50.1" customHeight="1">
      <c r="A386" s="38" t="s">
        <v>874</v>
      </c>
      <c r="B386" s="16" t="s">
        <v>1051</v>
      </c>
      <c r="C386" s="25" t="s">
        <v>1052</v>
      </c>
      <c r="D386" s="16" t="s">
        <v>94</v>
      </c>
      <c r="E386" s="16" t="s">
        <v>875</v>
      </c>
      <c r="F386" s="19" t="s">
        <v>853</v>
      </c>
      <c r="G386" s="16" t="s">
        <v>1184</v>
      </c>
      <c r="H386" s="16" t="s">
        <v>9</v>
      </c>
      <c r="I386" s="24">
        <v>41498</v>
      </c>
      <c r="J386" s="18">
        <v>1182.33</v>
      </c>
      <c r="K386" s="18">
        <f t="shared" si="36"/>
        <v>118.233</v>
      </c>
      <c r="L386" s="18">
        <f t="shared" si="37"/>
        <v>1064.097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f t="shared" si="48"/>
        <v>88.67</v>
      </c>
      <c r="AD386" s="18">
        <f t="shared" si="49"/>
        <v>212.62</v>
      </c>
      <c r="AE386" s="18">
        <v>212.62</v>
      </c>
      <c r="AF386" s="18">
        <v>0</v>
      </c>
      <c r="AG386" s="18">
        <v>212.62</v>
      </c>
      <c r="AH386" s="18">
        <v>0</v>
      </c>
      <c r="AI386" s="18">
        <v>212.62</v>
      </c>
      <c r="AJ386" s="18">
        <v>124.95</v>
      </c>
      <c r="AK386" s="18">
        <f t="shared" si="39"/>
        <v>1064.1000000000001</v>
      </c>
      <c r="AL386" s="18">
        <f t="shared" si="38"/>
        <v>118.22999999999979</v>
      </c>
    </row>
    <row r="387" spans="1:38" s="6" customFormat="1" ht="50.1" customHeight="1">
      <c r="A387" s="38" t="s">
        <v>876</v>
      </c>
      <c r="B387" s="16" t="s">
        <v>1051</v>
      </c>
      <c r="C387" s="25" t="s">
        <v>1052</v>
      </c>
      <c r="D387" s="16" t="s">
        <v>94</v>
      </c>
      <c r="E387" s="16" t="s">
        <v>877</v>
      </c>
      <c r="F387" s="19" t="s">
        <v>853</v>
      </c>
      <c r="G387" s="16" t="s">
        <v>1184</v>
      </c>
      <c r="H387" s="16" t="s">
        <v>9</v>
      </c>
      <c r="I387" s="24">
        <v>41498</v>
      </c>
      <c r="J387" s="18">
        <v>1182.33</v>
      </c>
      <c r="K387" s="18">
        <f t="shared" si="36"/>
        <v>118.233</v>
      </c>
      <c r="L387" s="18">
        <f t="shared" si="37"/>
        <v>1064.097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f t="shared" si="48"/>
        <v>88.67</v>
      </c>
      <c r="AD387" s="18">
        <f t="shared" si="49"/>
        <v>212.62</v>
      </c>
      <c r="AE387" s="18">
        <v>212.62</v>
      </c>
      <c r="AF387" s="18">
        <v>0</v>
      </c>
      <c r="AG387" s="18">
        <v>212.62</v>
      </c>
      <c r="AH387" s="18">
        <v>0</v>
      </c>
      <c r="AI387" s="18">
        <v>212.62</v>
      </c>
      <c r="AJ387" s="18">
        <v>124.95</v>
      </c>
      <c r="AK387" s="18">
        <f t="shared" si="39"/>
        <v>1064.1000000000001</v>
      </c>
      <c r="AL387" s="18">
        <f t="shared" si="38"/>
        <v>118.22999999999979</v>
      </c>
    </row>
    <row r="388" spans="1:38" s="6" customFormat="1" ht="50.1" customHeight="1">
      <c r="A388" s="38" t="s">
        <v>878</v>
      </c>
      <c r="B388" s="16" t="s">
        <v>1051</v>
      </c>
      <c r="C388" s="25" t="s">
        <v>1052</v>
      </c>
      <c r="D388" s="16" t="s">
        <v>94</v>
      </c>
      <c r="E388" s="16" t="s">
        <v>879</v>
      </c>
      <c r="F388" s="19" t="s">
        <v>853</v>
      </c>
      <c r="G388" s="16" t="s">
        <v>1184</v>
      </c>
      <c r="H388" s="16" t="s">
        <v>9</v>
      </c>
      <c r="I388" s="24">
        <v>41498</v>
      </c>
      <c r="J388" s="18">
        <v>1182.33</v>
      </c>
      <c r="K388" s="18">
        <f t="shared" si="36"/>
        <v>118.233</v>
      </c>
      <c r="L388" s="18">
        <f t="shared" si="37"/>
        <v>1064.097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f t="shared" si="48"/>
        <v>88.67</v>
      </c>
      <c r="AD388" s="18">
        <f t="shared" si="49"/>
        <v>212.62</v>
      </c>
      <c r="AE388" s="18">
        <v>212.62</v>
      </c>
      <c r="AF388" s="18">
        <v>0</v>
      </c>
      <c r="AG388" s="18">
        <v>212.62</v>
      </c>
      <c r="AH388" s="18">
        <v>0</v>
      </c>
      <c r="AI388" s="18">
        <v>212.62</v>
      </c>
      <c r="AJ388" s="18">
        <v>124.95</v>
      </c>
      <c r="AK388" s="18">
        <f t="shared" si="39"/>
        <v>1064.1000000000001</v>
      </c>
      <c r="AL388" s="18">
        <f t="shared" ref="AL388:AL419" si="52">J388-AK388</f>
        <v>118.22999999999979</v>
      </c>
    </row>
    <row r="389" spans="1:38" s="6" customFormat="1" ht="50.1" customHeight="1">
      <c r="A389" s="38" t="s">
        <v>880</v>
      </c>
      <c r="B389" s="16" t="s">
        <v>1051</v>
      </c>
      <c r="C389" s="25" t="s">
        <v>1052</v>
      </c>
      <c r="D389" s="16" t="s">
        <v>94</v>
      </c>
      <c r="E389" s="16" t="s">
        <v>881</v>
      </c>
      <c r="F389" s="19" t="s">
        <v>853</v>
      </c>
      <c r="G389" s="16" t="s">
        <v>1184</v>
      </c>
      <c r="H389" s="16" t="s">
        <v>9</v>
      </c>
      <c r="I389" s="24">
        <v>41498</v>
      </c>
      <c r="J389" s="18">
        <v>1182.33</v>
      </c>
      <c r="K389" s="18">
        <f t="shared" si="36"/>
        <v>118.233</v>
      </c>
      <c r="L389" s="18">
        <f t="shared" si="37"/>
        <v>1064.097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f t="shared" si="48"/>
        <v>88.67</v>
      </c>
      <c r="AD389" s="18">
        <f t="shared" si="49"/>
        <v>212.62</v>
      </c>
      <c r="AE389" s="18">
        <v>212.62</v>
      </c>
      <c r="AF389" s="18">
        <v>0</v>
      </c>
      <c r="AG389" s="18">
        <v>212.62</v>
      </c>
      <c r="AH389" s="18">
        <v>0</v>
      </c>
      <c r="AI389" s="18">
        <v>212.62</v>
      </c>
      <c r="AJ389" s="18">
        <v>124.95</v>
      </c>
      <c r="AK389" s="18">
        <f t="shared" si="39"/>
        <v>1064.1000000000001</v>
      </c>
      <c r="AL389" s="18">
        <f t="shared" si="52"/>
        <v>118.22999999999979</v>
      </c>
    </row>
    <row r="390" spans="1:38" s="6" customFormat="1" ht="50.1" customHeight="1">
      <c r="A390" s="38" t="s">
        <v>882</v>
      </c>
      <c r="B390" s="16" t="s">
        <v>1051</v>
      </c>
      <c r="C390" s="25" t="s">
        <v>1052</v>
      </c>
      <c r="D390" s="16" t="s">
        <v>94</v>
      </c>
      <c r="E390" s="16" t="s">
        <v>883</v>
      </c>
      <c r="F390" s="19" t="s">
        <v>853</v>
      </c>
      <c r="G390" s="16" t="s">
        <v>1184</v>
      </c>
      <c r="H390" s="16" t="s">
        <v>9</v>
      </c>
      <c r="I390" s="24">
        <v>41498</v>
      </c>
      <c r="J390" s="18">
        <v>1182.33</v>
      </c>
      <c r="K390" s="18">
        <f t="shared" si="36"/>
        <v>118.233</v>
      </c>
      <c r="L390" s="18">
        <f t="shared" si="37"/>
        <v>1064.097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f t="shared" si="48"/>
        <v>88.67</v>
      </c>
      <c r="AD390" s="18">
        <f t="shared" si="49"/>
        <v>212.62</v>
      </c>
      <c r="AE390" s="18">
        <v>212.62</v>
      </c>
      <c r="AF390" s="18">
        <v>0</v>
      </c>
      <c r="AG390" s="18">
        <v>212.62</v>
      </c>
      <c r="AH390" s="18">
        <v>0</v>
      </c>
      <c r="AI390" s="18">
        <v>212.62</v>
      </c>
      <c r="AJ390" s="18">
        <v>124.95</v>
      </c>
      <c r="AK390" s="18">
        <f t="shared" si="39"/>
        <v>1064.1000000000001</v>
      </c>
      <c r="AL390" s="18">
        <f t="shared" si="52"/>
        <v>118.22999999999979</v>
      </c>
    </row>
    <row r="391" spans="1:38" s="6" customFormat="1" ht="50.1" customHeight="1">
      <c r="A391" s="38" t="s">
        <v>884</v>
      </c>
      <c r="B391" s="16" t="s">
        <v>1051</v>
      </c>
      <c r="C391" s="25" t="s">
        <v>1052</v>
      </c>
      <c r="D391" s="16" t="s">
        <v>94</v>
      </c>
      <c r="E391" s="16" t="s">
        <v>885</v>
      </c>
      <c r="F391" s="19" t="s">
        <v>853</v>
      </c>
      <c r="G391" s="16" t="s">
        <v>1184</v>
      </c>
      <c r="H391" s="16" t="s">
        <v>9</v>
      </c>
      <c r="I391" s="24">
        <v>41498</v>
      </c>
      <c r="J391" s="18">
        <v>1182.33</v>
      </c>
      <c r="K391" s="18">
        <f t="shared" si="36"/>
        <v>118.233</v>
      </c>
      <c r="L391" s="18">
        <f t="shared" si="37"/>
        <v>1064.097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f t="shared" si="48"/>
        <v>88.67</v>
      </c>
      <c r="AD391" s="18">
        <f t="shared" si="49"/>
        <v>212.62</v>
      </c>
      <c r="AE391" s="18">
        <v>212.62</v>
      </c>
      <c r="AF391" s="18">
        <v>0</v>
      </c>
      <c r="AG391" s="18">
        <v>212.62</v>
      </c>
      <c r="AH391" s="18">
        <v>0</v>
      </c>
      <c r="AI391" s="18">
        <v>212.62</v>
      </c>
      <c r="AJ391" s="18">
        <v>124.95</v>
      </c>
      <c r="AK391" s="18">
        <f t="shared" si="39"/>
        <v>1064.1000000000001</v>
      </c>
      <c r="AL391" s="18">
        <f t="shared" si="52"/>
        <v>118.22999999999979</v>
      </c>
    </row>
    <row r="392" spans="1:38" s="6" customFormat="1" ht="50.1" customHeight="1">
      <c r="A392" s="38" t="s">
        <v>886</v>
      </c>
      <c r="B392" s="16" t="s">
        <v>1051</v>
      </c>
      <c r="C392" s="25" t="s">
        <v>1052</v>
      </c>
      <c r="D392" s="16" t="s">
        <v>94</v>
      </c>
      <c r="E392" s="16" t="s">
        <v>887</v>
      </c>
      <c r="F392" s="19" t="s">
        <v>853</v>
      </c>
      <c r="G392" s="16" t="s">
        <v>1184</v>
      </c>
      <c r="H392" s="16" t="s">
        <v>9</v>
      </c>
      <c r="I392" s="24">
        <v>41498</v>
      </c>
      <c r="J392" s="18">
        <v>1182.33</v>
      </c>
      <c r="K392" s="18">
        <f t="shared" si="36"/>
        <v>118.233</v>
      </c>
      <c r="L392" s="18">
        <f t="shared" si="37"/>
        <v>1064.097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f t="shared" si="48"/>
        <v>88.67</v>
      </c>
      <c r="AD392" s="18">
        <f t="shared" si="49"/>
        <v>212.62</v>
      </c>
      <c r="AE392" s="18">
        <v>212.62</v>
      </c>
      <c r="AF392" s="18">
        <v>0</v>
      </c>
      <c r="AG392" s="18">
        <v>212.62</v>
      </c>
      <c r="AH392" s="18">
        <v>0</v>
      </c>
      <c r="AI392" s="18">
        <v>212.62</v>
      </c>
      <c r="AJ392" s="18">
        <v>124.95</v>
      </c>
      <c r="AK392" s="18">
        <f t="shared" si="39"/>
        <v>1064.1000000000001</v>
      </c>
      <c r="AL392" s="18">
        <f t="shared" si="52"/>
        <v>118.22999999999979</v>
      </c>
    </row>
    <row r="393" spans="1:38" s="6" customFormat="1" ht="50.1" customHeight="1">
      <c r="A393" s="38" t="s">
        <v>888</v>
      </c>
      <c r="B393" s="16" t="s">
        <v>1051</v>
      </c>
      <c r="C393" s="25" t="s">
        <v>1052</v>
      </c>
      <c r="D393" s="16" t="s">
        <v>94</v>
      </c>
      <c r="E393" s="16" t="s">
        <v>889</v>
      </c>
      <c r="F393" s="19" t="s">
        <v>853</v>
      </c>
      <c r="G393" s="16" t="s">
        <v>1184</v>
      </c>
      <c r="H393" s="16" t="s">
        <v>31</v>
      </c>
      <c r="I393" s="24">
        <v>41498</v>
      </c>
      <c r="J393" s="18">
        <v>1182.33</v>
      </c>
      <c r="K393" s="18">
        <f t="shared" si="36"/>
        <v>118.233</v>
      </c>
      <c r="L393" s="18">
        <f t="shared" si="37"/>
        <v>1064.097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f t="shared" si="48"/>
        <v>88.67</v>
      </c>
      <c r="AD393" s="18">
        <f t="shared" si="49"/>
        <v>212.62</v>
      </c>
      <c r="AE393" s="18">
        <v>212.62</v>
      </c>
      <c r="AF393" s="18">
        <v>0</v>
      </c>
      <c r="AG393" s="18">
        <v>212.62</v>
      </c>
      <c r="AH393" s="18">
        <v>0</v>
      </c>
      <c r="AI393" s="18">
        <v>212.62</v>
      </c>
      <c r="AJ393" s="18">
        <v>124.95</v>
      </c>
      <c r="AK393" s="18">
        <f t="shared" si="39"/>
        <v>1064.1000000000001</v>
      </c>
      <c r="AL393" s="18">
        <f t="shared" si="52"/>
        <v>118.22999999999979</v>
      </c>
    </row>
    <row r="394" spans="1:38" s="6" customFormat="1" ht="50.1" customHeight="1">
      <c r="A394" s="38" t="s">
        <v>890</v>
      </c>
      <c r="B394" s="16" t="s">
        <v>1051</v>
      </c>
      <c r="C394" s="25" t="s">
        <v>1052</v>
      </c>
      <c r="D394" s="16" t="s">
        <v>94</v>
      </c>
      <c r="E394" s="16" t="s">
        <v>891</v>
      </c>
      <c r="F394" s="19" t="s">
        <v>853</v>
      </c>
      <c r="G394" s="16" t="s">
        <v>1184</v>
      </c>
      <c r="H394" s="16" t="s">
        <v>1054</v>
      </c>
      <c r="I394" s="24">
        <v>41498</v>
      </c>
      <c r="J394" s="18">
        <v>1182.33</v>
      </c>
      <c r="K394" s="18">
        <f t="shared" si="36"/>
        <v>118.233</v>
      </c>
      <c r="L394" s="18">
        <f t="shared" si="37"/>
        <v>1064.097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f t="shared" si="48"/>
        <v>88.67</v>
      </c>
      <c r="AD394" s="18">
        <f t="shared" si="49"/>
        <v>212.62</v>
      </c>
      <c r="AE394" s="18">
        <v>212.62</v>
      </c>
      <c r="AF394" s="18">
        <v>0</v>
      </c>
      <c r="AG394" s="18">
        <v>212.62</v>
      </c>
      <c r="AH394" s="18">
        <v>0</v>
      </c>
      <c r="AI394" s="18">
        <v>212.62</v>
      </c>
      <c r="AJ394" s="18">
        <v>124.95</v>
      </c>
      <c r="AK394" s="18">
        <f t="shared" si="39"/>
        <v>1064.1000000000001</v>
      </c>
      <c r="AL394" s="18">
        <f t="shared" si="52"/>
        <v>118.22999999999979</v>
      </c>
    </row>
    <row r="395" spans="1:38" s="6" customFormat="1" ht="50.1" customHeight="1">
      <c r="A395" s="38" t="s">
        <v>892</v>
      </c>
      <c r="B395" s="16" t="s">
        <v>1051</v>
      </c>
      <c r="C395" s="25" t="s">
        <v>1052</v>
      </c>
      <c r="D395" s="16" t="s">
        <v>94</v>
      </c>
      <c r="E395" s="16" t="s">
        <v>893</v>
      </c>
      <c r="F395" s="19" t="s">
        <v>853</v>
      </c>
      <c r="G395" s="16" t="s">
        <v>1184</v>
      </c>
      <c r="H395" s="16" t="s">
        <v>9</v>
      </c>
      <c r="I395" s="24">
        <v>41498</v>
      </c>
      <c r="J395" s="18">
        <v>1182.33</v>
      </c>
      <c r="K395" s="18">
        <f t="shared" si="36"/>
        <v>118.233</v>
      </c>
      <c r="L395" s="18">
        <f t="shared" si="37"/>
        <v>1064.097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f t="shared" si="48"/>
        <v>88.67</v>
      </c>
      <c r="AD395" s="18">
        <f t="shared" si="49"/>
        <v>212.62</v>
      </c>
      <c r="AE395" s="18">
        <v>212.62</v>
      </c>
      <c r="AF395" s="18">
        <v>0</v>
      </c>
      <c r="AG395" s="18">
        <v>212.62</v>
      </c>
      <c r="AH395" s="18">
        <v>0</v>
      </c>
      <c r="AI395" s="18">
        <v>212.62</v>
      </c>
      <c r="AJ395" s="18">
        <v>124.95</v>
      </c>
      <c r="AK395" s="18">
        <f t="shared" si="39"/>
        <v>1064.1000000000001</v>
      </c>
      <c r="AL395" s="18">
        <f t="shared" si="52"/>
        <v>118.22999999999979</v>
      </c>
    </row>
    <row r="396" spans="1:38" s="6" customFormat="1" ht="50.1" customHeight="1">
      <c r="A396" s="38" t="s">
        <v>894</v>
      </c>
      <c r="B396" s="16" t="s">
        <v>1051</v>
      </c>
      <c r="C396" s="25" t="s">
        <v>1052</v>
      </c>
      <c r="D396" s="16" t="s">
        <v>94</v>
      </c>
      <c r="E396" s="16" t="s">
        <v>895</v>
      </c>
      <c r="F396" s="19" t="s">
        <v>853</v>
      </c>
      <c r="G396" s="16" t="s">
        <v>1184</v>
      </c>
      <c r="H396" s="16" t="s">
        <v>9</v>
      </c>
      <c r="I396" s="24">
        <v>41498</v>
      </c>
      <c r="J396" s="18">
        <v>1182.33</v>
      </c>
      <c r="K396" s="18">
        <f t="shared" si="36"/>
        <v>118.233</v>
      </c>
      <c r="L396" s="18">
        <f t="shared" si="37"/>
        <v>1064.097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f t="shared" si="48"/>
        <v>88.67</v>
      </c>
      <c r="AD396" s="18">
        <f t="shared" si="49"/>
        <v>212.62</v>
      </c>
      <c r="AE396" s="18">
        <v>212.62</v>
      </c>
      <c r="AF396" s="18">
        <v>0</v>
      </c>
      <c r="AG396" s="18">
        <v>212.62</v>
      </c>
      <c r="AH396" s="18">
        <v>0</v>
      </c>
      <c r="AI396" s="18">
        <v>212.62</v>
      </c>
      <c r="AJ396" s="18">
        <v>124.95</v>
      </c>
      <c r="AK396" s="18">
        <f t="shared" si="39"/>
        <v>1064.1000000000001</v>
      </c>
      <c r="AL396" s="18">
        <f t="shared" si="52"/>
        <v>118.22999999999979</v>
      </c>
    </row>
    <row r="397" spans="1:38" s="6" customFormat="1" ht="50.1" customHeight="1">
      <c r="A397" s="38" t="s">
        <v>896</v>
      </c>
      <c r="B397" s="16" t="s">
        <v>1051</v>
      </c>
      <c r="C397" s="25" t="s">
        <v>1052</v>
      </c>
      <c r="D397" s="16" t="s">
        <v>94</v>
      </c>
      <c r="E397" s="16" t="s">
        <v>897</v>
      </c>
      <c r="F397" s="19" t="s">
        <v>853</v>
      </c>
      <c r="G397" s="16" t="s">
        <v>1184</v>
      </c>
      <c r="H397" s="16" t="s">
        <v>9</v>
      </c>
      <c r="I397" s="24">
        <v>41498</v>
      </c>
      <c r="J397" s="18">
        <v>1182.33</v>
      </c>
      <c r="K397" s="18">
        <f t="shared" si="36"/>
        <v>118.233</v>
      </c>
      <c r="L397" s="18">
        <f t="shared" si="37"/>
        <v>1064.097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v>0</v>
      </c>
      <c r="AC397" s="18">
        <f t="shared" si="48"/>
        <v>88.67</v>
      </c>
      <c r="AD397" s="18">
        <f t="shared" si="49"/>
        <v>212.62</v>
      </c>
      <c r="AE397" s="18">
        <v>212.62</v>
      </c>
      <c r="AF397" s="18">
        <v>0</v>
      </c>
      <c r="AG397" s="18">
        <v>212.62</v>
      </c>
      <c r="AH397" s="18">
        <v>0</v>
      </c>
      <c r="AI397" s="18">
        <v>212.62</v>
      </c>
      <c r="AJ397" s="18">
        <v>124.95</v>
      </c>
      <c r="AK397" s="18">
        <f t="shared" si="39"/>
        <v>1064.1000000000001</v>
      </c>
      <c r="AL397" s="18">
        <f t="shared" si="52"/>
        <v>118.22999999999979</v>
      </c>
    </row>
    <row r="398" spans="1:38" s="6" customFormat="1" ht="50.1" customHeight="1">
      <c r="A398" s="38" t="s">
        <v>1007</v>
      </c>
      <c r="B398" s="16" t="s">
        <v>90</v>
      </c>
      <c r="C398" s="19" t="s">
        <v>1395</v>
      </c>
      <c r="D398" s="16" t="s">
        <v>97</v>
      </c>
      <c r="E398" s="19" t="s">
        <v>1008</v>
      </c>
      <c r="F398" s="19" t="s">
        <v>961</v>
      </c>
      <c r="G398" s="16" t="s">
        <v>1184</v>
      </c>
      <c r="H398" s="16" t="s">
        <v>31</v>
      </c>
      <c r="I398" s="24">
        <v>41570</v>
      </c>
      <c r="J398" s="18">
        <v>1971.4</v>
      </c>
      <c r="K398" s="18">
        <f t="shared" ref="K398" si="53">J398*10%</f>
        <v>197.14000000000001</v>
      </c>
      <c r="L398" s="18">
        <f t="shared" ref="L398" si="54">J398-K398</f>
        <v>1774.26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f>104.68+13.61</f>
        <v>118.29</v>
      </c>
      <c r="AD398" s="18">
        <f>314.03+40.82</f>
        <v>354.84999999999997</v>
      </c>
      <c r="AE398" s="18">
        <f>314.03+40.82</f>
        <v>354.84999999999997</v>
      </c>
      <c r="AF398" s="18">
        <v>0</v>
      </c>
      <c r="AG398" s="18">
        <v>354.85</v>
      </c>
      <c r="AH398" s="18">
        <v>0</v>
      </c>
      <c r="AI398" s="18">
        <v>354.85</v>
      </c>
      <c r="AJ398" s="18">
        <v>236.57</v>
      </c>
      <c r="AK398" s="18">
        <f t="shared" si="39"/>
        <v>1774.26</v>
      </c>
      <c r="AL398" s="18">
        <f t="shared" si="52"/>
        <v>197.1400000000001</v>
      </c>
    </row>
    <row r="399" spans="1:38" s="6" customFormat="1" ht="50.1" customHeight="1">
      <c r="A399" s="38" t="s">
        <v>1069</v>
      </c>
      <c r="B399" s="19" t="s">
        <v>1051</v>
      </c>
      <c r="C399" s="25" t="s">
        <v>1395</v>
      </c>
      <c r="D399" s="19" t="s">
        <v>97</v>
      </c>
      <c r="E399" s="19" t="s">
        <v>1070</v>
      </c>
      <c r="F399" s="19" t="s">
        <v>1068</v>
      </c>
      <c r="G399" s="16" t="s">
        <v>1184</v>
      </c>
      <c r="H399" s="19" t="s">
        <v>9</v>
      </c>
      <c r="I399" s="24">
        <v>41671</v>
      </c>
      <c r="J399" s="18">
        <v>986.49</v>
      </c>
      <c r="K399" s="18">
        <f t="shared" ref="K399:K428" si="55">J399*10%</f>
        <v>98.649000000000001</v>
      </c>
      <c r="L399" s="18">
        <f t="shared" ref="L399:L428" si="56">J399-K399</f>
        <v>887.84100000000001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f>0</f>
        <v>0</v>
      </c>
      <c r="AC399" s="18">
        <v>0</v>
      </c>
      <c r="AD399" s="18">
        <f t="shared" ref="AD399:AD426" si="57">144.05+18.73</f>
        <v>162.78</v>
      </c>
      <c r="AE399" s="18">
        <v>177.57</v>
      </c>
      <c r="AF399" s="18">
        <v>0</v>
      </c>
      <c r="AG399" s="18">
        <v>177.57</v>
      </c>
      <c r="AH399" s="18">
        <v>0</v>
      </c>
      <c r="AI399" s="18">
        <v>177.57</v>
      </c>
      <c r="AJ399" s="18">
        <v>177.57</v>
      </c>
      <c r="AK399" s="18">
        <f t="shared" ref="AK399:AK423" si="58">SUM(M399:AJ399)</f>
        <v>873.06</v>
      </c>
      <c r="AL399" s="18">
        <f t="shared" si="52"/>
        <v>113.43000000000006</v>
      </c>
    </row>
    <row r="400" spans="1:38" s="6" customFormat="1" ht="50.1" customHeight="1">
      <c r="A400" s="38" t="s">
        <v>1071</v>
      </c>
      <c r="B400" s="19" t="s">
        <v>1051</v>
      </c>
      <c r="C400" s="25" t="s">
        <v>1395</v>
      </c>
      <c r="D400" s="19" t="s">
        <v>97</v>
      </c>
      <c r="E400" s="19" t="s">
        <v>1072</v>
      </c>
      <c r="F400" s="19" t="s">
        <v>1068</v>
      </c>
      <c r="G400" s="16" t="s">
        <v>1184</v>
      </c>
      <c r="H400" s="19" t="s">
        <v>9</v>
      </c>
      <c r="I400" s="24">
        <v>41671</v>
      </c>
      <c r="J400" s="18">
        <v>986.49</v>
      </c>
      <c r="K400" s="18">
        <f t="shared" si="55"/>
        <v>98.649000000000001</v>
      </c>
      <c r="L400" s="18">
        <f t="shared" si="56"/>
        <v>887.84100000000001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f>0</f>
        <v>0</v>
      </c>
      <c r="AC400" s="18">
        <v>0</v>
      </c>
      <c r="AD400" s="18">
        <f t="shared" si="57"/>
        <v>162.78</v>
      </c>
      <c r="AE400" s="18">
        <v>177.57</v>
      </c>
      <c r="AF400" s="18">
        <v>0</v>
      </c>
      <c r="AG400" s="18">
        <v>177.57</v>
      </c>
      <c r="AH400" s="18">
        <v>0</v>
      </c>
      <c r="AI400" s="18">
        <v>177.57</v>
      </c>
      <c r="AJ400" s="18">
        <v>177.57</v>
      </c>
      <c r="AK400" s="18">
        <f t="shared" si="58"/>
        <v>873.06</v>
      </c>
      <c r="AL400" s="18">
        <f t="shared" si="52"/>
        <v>113.43000000000006</v>
      </c>
    </row>
    <row r="401" spans="1:38" s="6" customFormat="1" ht="50.1" customHeight="1">
      <c r="A401" s="38" t="s">
        <v>1073</v>
      </c>
      <c r="B401" s="19" t="s">
        <v>1051</v>
      </c>
      <c r="C401" s="25" t="s">
        <v>1395</v>
      </c>
      <c r="D401" s="19" t="s">
        <v>97</v>
      </c>
      <c r="E401" s="19" t="s">
        <v>1074</v>
      </c>
      <c r="F401" s="19" t="s">
        <v>1068</v>
      </c>
      <c r="G401" s="16" t="s">
        <v>1184</v>
      </c>
      <c r="H401" s="19" t="s">
        <v>9</v>
      </c>
      <c r="I401" s="24">
        <v>41671</v>
      </c>
      <c r="J401" s="18">
        <v>986.49</v>
      </c>
      <c r="K401" s="18">
        <f t="shared" si="55"/>
        <v>98.649000000000001</v>
      </c>
      <c r="L401" s="18">
        <f t="shared" si="56"/>
        <v>887.84100000000001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f>0</f>
        <v>0</v>
      </c>
      <c r="AC401" s="18">
        <v>0</v>
      </c>
      <c r="AD401" s="18">
        <f t="shared" si="57"/>
        <v>162.78</v>
      </c>
      <c r="AE401" s="18">
        <f t="shared" ref="AE401:AE426" si="59">157.14+20.43</f>
        <v>177.57</v>
      </c>
      <c r="AF401" s="18">
        <v>0</v>
      </c>
      <c r="AG401" s="18">
        <v>177.57</v>
      </c>
      <c r="AH401" s="18">
        <v>0</v>
      </c>
      <c r="AI401" s="18">
        <v>177.57</v>
      </c>
      <c r="AJ401" s="18">
        <v>177.57</v>
      </c>
      <c r="AK401" s="18">
        <f t="shared" si="58"/>
        <v>873.06</v>
      </c>
      <c r="AL401" s="18">
        <f t="shared" si="52"/>
        <v>113.43000000000006</v>
      </c>
    </row>
    <row r="402" spans="1:38" s="6" customFormat="1" ht="50.1" customHeight="1">
      <c r="A402" s="38" t="s">
        <v>1075</v>
      </c>
      <c r="B402" s="19" t="s">
        <v>1051</v>
      </c>
      <c r="C402" s="25" t="s">
        <v>1395</v>
      </c>
      <c r="D402" s="19" t="s">
        <v>97</v>
      </c>
      <c r="E402" s="19" t="s">
        <v>1076</v>
      </c>
      <c r="F402" s="19" t="s">
        <v>1068</v>
      </c>
      <c r="G402" s="16" t="s">
        <v>1184</v>
      </c>
      <c r="H402" s="19" t="s">
        <v>9</v>
      </c>
      <c r="I402" s="24">
        <v>41671</v>
      </c>
      <c r="J402" s="18">
        <v>986.49</v>
      </c>
      <c r="K402" s="18">
        <f t="shared" si="55"/>
        <v>98.649000000000001</v>
      </c>
      <c r="L402" s="18">
        <f t="shared" si="56"/>
        <v>887.84100000000001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f>0</f>
        <v>0</v>
      </c>
      <c r="AC402" s="18">
        <v>0</v>
      </c>
      <c r="AD402" s="18">
        <f t="shared" si="57"/>
        <v>162.78</v>
      </c>
      <c r="AE402" s="18">
        <f t="shared" si="59"/>
        <v>177.57</v>
      </c>
      <c r="AF402" s="18">
        <v>0</v>
      </c>
      <c r="AG402" s="18">
        <v>177.57</v>
      </c>
      <c r="AH402" s="18">
        <v>0</v>
      </c>
      <c r="AI402" s="18">
        <v>177.57</v>
      </c>
      <c r="AJ402" s="18">
        <v>177.57</v>
      </c>
      <c r="AK402" s="18">
        <f t="shared" si="58"/>
        <v>873.06</v>
      </c>
      <c r="AL402" s="18">
        <f t="shared" si="52"/>
        <v>113.43000000000006</v>
      </c>
    </row>
    <row r="403" spans="1:38" s="6" customFormat="1" ht="50.1" customHeight="1">
      <c r="A403" s="38" t="s">
        <v>1077</v>
      </c>
      <c r="B403" s="19" t="s">
        <v>1051</v>
      </c>
      <c r="C403" s="25" t="s">
        <v>1395</v>
      </c>
      <c r="D403" s="19" t="s">
        <v>97</v>
      </c>
      <c r="E403" s="19" t="s">
        <v>1078</v>
      </c>
      <c r="F403" s="19" t="s">
        <v>1068</v>
      </c>
      <c r="G403" s="16" t="s">
        <v>1184</v>
      </c>
      <c r="H403" s="19" t="s">
        <v>9</v>
      </c>
      <c r="I403" s="24">
        <v>41671</v>
      </c>
      <c r="J403" s="18">
        <v>986.49</v>
      </c>
      <c r="K403" s="18">
        <f t="shared" si="55"/>
        <v>98.649000000000001</v>
      </c>
      <c r="L403" s="18">
        <f t="shared" si="56"/>
        <v>887.84100000000001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f>0</f>
        <v>0</v>
      </c>
      <c r="AC403" s="18">
        <v>0</v>
      </c>
      <c r="AD403" s="18">
        <f t="shared" si="57"/>
        <v>162.78</v>
      </c>
      <c r="AE403" s="18">
        <f t="shared" si="59"/>
        <v>177.57</v>
      </c>
      <c r="AF403" s="18">
        <v>0</v>
      </c>
      <c r="AG403" s="18">
        <v>177.57</v>
      </c>
      <c r="AH403" s="18">
        <v>0</v>
      </c>
      <c r="AI403" s="18">
        <v>177.57</v>
      </c>
      <c r="AJ403" s="18">
        <v>177.57</v>
      </c>
      <c r="AK403" s="18">
        <f t="shared" si="58"/>
        <v>873.06</v>
      </c>
      <c r="AL403" s="18">
        <f t="shared" si="52"/>
        <v>113.43000000000006</v>
      </c>
    </row>
    <row r="404" spans="1:38" s="6" customFormat="1" ht="50.1" customHeight="1">
      <c r="A404" s="38" t="s">
        <v>1079</v>
      </c>
      <c r="B404" s="19" t="s">
        <v>1051</v>
      </c>
      <c r="C404" s="25" t="s">
        <v>1395</v>
      </c>
      <c r="D404" s="19" t="s">
        <v>97</v>
      </c>
      <c r="E404" s="19" t="s">
        <v>1080</v>
      </c>
      <c r="F404" s="19" t="s">
        <v>1068</v>
      </c>
      <c r="G404" s="16" t="s">
        <v>1184</v>
      </c>
      <c r="H404" s="19" t="s">
        <v>9</v>
      </c>
      <c r="I404" s="24">
        <v>41671</v>
      </c>
      <c r="J404" s="18">
        <v>986.49</v>
      </c>
      <c r="K404" s="18">
        <f t="shared" si="55"/>
        <v>98.649000000000001</v>
      </c>
      <c r="L404" s="18">
        <f t="shared" si="56"/>
        <v>887.84100000000001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f>0</f>
        <v>0</v>
      </c>
      <c r="AC404" s="18">
        <v>0</v>
      </c>
      <c r="AD404" s="18">
        <f t="shared" si="57"/>
        <v>162.78</v>
      </c>
      <c r="AE404" s="18">
        <f t="shared" si="59"/>
        <v>177.57</v>
      </c>
      <c r="AF404" s="18">
        <v>0</v>
      </c>
      <c r="AG404" s="18">
        <v>177.57</v>
      </c>
      <c r="AH404" s="18">
        <v>0</v>
      </c>
      <c r="AI404" s="18">
        <v>177.57</v>
      </c>
      <c r="AJ404" s="18">
        <v>177.57</v>
      </c>
      <c r="AK404" s="18">
        <f t="shared" si="58"/>
        <v>873.06</v>
      </c>
      <c r="AL404" s="18">
        <f t="shared" si="52"/>
        <v>113.43000000000006</v>
      </c>
    </row>
    <row r="405" spans="1:38" s="6" customFormat="1" ht="50.1" customHeight="1">
      <c r="A405" s="38" t="s">
        <v>1081</v>
      </c>
      <c r="B405" s="19" t="s">
        <v>1051</v>
      </c>
      <c r="C405" s="25" t="s">
        <v>1395</v>
      </c>
      <c r="D405" s="19" t="s">
        <v>97</v>
      </c>
      <c r="E405" s="19" t="s">
        <v>1082</v>
      </c>
      <c r="F405" s="19" t="s">
        <v>1068</v>
      </c>
      <c r="G405" s="16" t="s">
        <v>1184</v>
      </c>
      <c r="H405" s="19" t="s">
        <v>9</v>
      </c>
      <c r="I405" s="24">
        <v>41671</v>
      </c>
      <c r="J405" s="18">
        <v>986.49</v>
      </c>
      <c r="K405" s="18">
        <f t="shared" si="55"/>
        <v>98.649000000000001</v>
      </c>
      <c r="L405" s="18">
        <f t="shared" si="56"/>
        <v>887.84100000000001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f>0</f>
        <v>0</v>
      </c>
      <c r="AC405" s="18">
        <v>0</v>
      </c>
      <c r="AD405" s="18">
        <f t="shared" si="57"/>
        <v>162.78</v>
      </c>
      <c r="AE405" s="18">
        <f t="shared" si="59"/>
        <v>177.57</v>
      </c>
      <c r="AF405" s="18">
        <v>0</v>
      </c>
      <c r="AG405" s="18">
        <v>177.57</v>
      </c>
      <c r="AH405" s="18">
        <v>0</v>
      </c>
      <c r="AI405" s="18">
        <v>177.57</v>
      </c>
      <c r="AJ405" s="18">
        <v>177.57</v>
      </c>
      <c r="AK405" s="18">
        <f t="shared" si="58"/>
        <v>873.06</v>
      </c>
      <c r="AL405" s="18">
        <f t="shared" si="52"/>
        <v>113.43000000000006</v>
      </c>
    </row>
    <row r="406" spans="1:38" s="6" customFormat="1" ht="50.1" customHeight="1">
      <c r="A406" s="38" t="s">
        <v>1083</v>
      </c>
      <c r="B406" s="19" t="s">
        <v>1051</v>
      </c>
      <c r="C406" s="25" t="s">
        <v>1395</v>
      </c>
      <c r="D406" s="19" t="s">
        <v>97</v>
      </c>
      <c r="E406" s="19" t="s">
        <v>1084</v>
      </c>
      <c r="F406" s="19" t="s">
        <v>1068</v>
      </c>
      <c r="G406" s="16" t="s">
        <v>1184</v>
      </c>
      <c r="H406" s="19" t="s">
        <v>9</v>
      </c>
      <c r="I406" s="24">
        <v>41671</v>
      </c>
      <c r="J406" s="18">
        <v>986.49</v>
      </c>
      <c r="K406" s="18">
        <f t="shared" si="55"/>
        <v>98.649000000000001</v>
      </c>
      <c r="L406" s="18">
        <f t="shared" si="56"/>
        <v>887.84100000000001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f>0</f>
        <v>0</v>
      </c>
      <c r="AC406" s="18">
        <v>0</v>
      </c>
      <c r="AD406" s="18">
        <f t="shared" si="57"/>
        <v>162.78</v>
      </c>
      <c r="AE406" s="18">
        <f t="shared" si="59"/>
        <v>177.57</v>
      </c>
      <c r="AF406" s="18">
        <v>0</v>
      </c>
      <c r="AG406" s="18">
        <v>177.57</v>
      </c>
      <c r="AH406" s="18">
        <v>0</v>
      </c>
      <c r="AI406" s="18">
        <v>177.57</v>
      </c>
      <c r="AJ406" s="18">
        <v>177.57</v>
      </c>
      <c r="AK406" s="18">
        <f t="shared" si="58"/>
        <v>873.06</v>
      </c>
      <c r="AL406" s="18">
        <f t="shared" si="52"/>
        <v>113.43000000000006</v>
      </c>
    </row>
    <row r="407" spans="1:38" s="6" customFormat="1" ht="50.1" customHeight="1">
      <c r="A407" s="38" t="s">
        <v>1085</v>
      </c>
      <c r="B407" s="19" t="s">
        <v>1051</v>
      </c>
      <c r="C407" s="25" t="s">
        <v>1395</v>
      </c>
      <c r="D407" s="19" t="s">
        <v>97</v>
      </c>
      <c r="E407" s="19" t="s">
        <v>1086</v>
      </c>
      <c r="F407" s="19" t="s">
        <v>1068</v>
      </c>
      <c r="G407" s="16" t="s">
        <v>1184</v>
      </c>
      <c r="H407" s="19" t="s">
        <v>9</v>
      </c>
      <c r="I407" s="24">
        <v>41671</v>
      </c>
      <c r="J407" s="18">
        <v>986.49</v>
      </c>
      <c r="K407" s="18">
        <f t="shared" si="55"/>
        <v>98.649000000000001</v>
      </c>
      <c r="L407" s="18">
        <f t="shared" si="56"/>
        <v>887.84100000000001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f>0</f>
        <v>0</v>
      </c>
      <c r="AC407" s="18">
        <v>0</v>
      </c>
      <c r="AD407" s="18">
        <f t="shared" si="57"/>
        <v>162.78</v>
      </c>
      <c r="AE407" s="18">
        <f t="shared" si="59"/>
        <v>177.57</v>
      </c>
      <c r="AF407" s="18">
        <v>0</v>
      </c>
      <c r="AG407" s="18">
        <v>177.57</v>
      </c>
      <c r="AH407" s="18">
        <v>0</v>
      </c>
      <c r="AI407" s="18">
        <v>177.57</v>
      </c>
      <c r="AJ407" s="18">
        <v>177.57</v>
      </c>
      <c r="AK407" s="18">
        <f t="shared" si="58"/>
        <v>873.06</v>
      </c>
      <c r="AL407" s="18">
        <f t="shared" si="52"/>
        <v>113.43000000000006</v>
      </c>
    </row>
    <row r="408" spans="1:38" s="6" customFormat="1" ht="50.1" customHeight="1">
      <c r="A408" s="38" t="s">
        <v>1087</v>
      </c>
      <c r="B408" s="19" t="s">
        <v>1051</v>
      </c>
      <c r="C408" s="25" t="s">
        <v>1395</v>
      </c>
      <c r="D408" s="19" t="s">
        <v>97</v>
      </c>
      <c r="E408" s="19" t="s">
        <v>1088</v>
      </c>
      <c r="F408" s="19" t="s">
        <v>1068</v>
      </c>
      <c r="G408" s="16" t="s">
        <v>1184</v>
      </c>
      <c r="H408" s="19" t="s">
        <v>9</v>
      </c>
      <c r="I408" s="24">
        <v>41671</v>
      </c>
      <c r="J408" s="18">
        <v>986.49</v>
      </c>
      <c r="K408" s="18">
        <f t="shared" si="55"/>
        <v>98.649000000000001</v>
      </c>
      <c r="L408" s="18">
        <f t="shared" si="56"/>
        <v>887.84100000000001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f>0</f>
        <v>0</v>
      </c>
      <c r="AC408" s="18">
        <v>0</v>
      </c>
      <c r="AD408" s="18">
        <f t="shared" si="57"/>
        <v>162.78</v>
      </c>
      <c r="AE408" s="18">
        <f t="shared" si="59"/>
        <v>177.57</v>
      </c>
      <c r="AF408" s="18">
        <v>0</v>
      </c>
      <c r="AG408" s="18">
        <v>177.57</v>
      </c>
      <c r="AH408" s="18">
        <v>0</v>
      </c>
      <c r="AI408" s="18">
        <v>177.57</v>
      </c>
      <c r="AJ408" s="18">
        <v>177.57</v>
      </c>
      <c r="AK408" s="18">
        <f t="shared" si="58"/>
        <v>873.06</v>
      </c>
      <c r="AL408" s="18">
        <f t="shared" si="52"/>
        <v>113.43000000000006</v>
      </c>
    </row>
    <row r="409" spans="1:38" s="6" customFormat="1" ht="50.1" customHeight="1">
      <c r="A409" s="38" t="s">
        <v>1089</v>
      </c>
      <c r="B409" s="19" t="s">
        <v>1051</v>
      </c>
      <c r="C409" s="25" t="s">
        <v>1395</v>
      </c>
      <c r="D409" s="19" t="s">
        <v>97</v>
      </c>
      <c r="E409" s="19" t="s">
        <v>1090</v>
      </c>
      <c r="F409" s="19" t="s">
        <v>1068</v>
      </c>
      <c r="G409" s="16" t="s">
        <v>1184</v>
      </c>
      <c r="H409" s="19" t="s">
        <v>9</v>
      </c>
      <c r="I409" s="24">
        <v>41671</v>
      </c>
      <c r="J409" s="18">
        <v>986.49</v>
      </c>
      <c r="K409" s="18">
        <f t="shared" si="55"/>
        <v>98.649000000000001</v>
      </c>
      <c r="L409" s="18">
        <f t="shared" si="56"/>
        <v>887.84100000000001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f>0</f>
        <v>0</v>
      </c>
      <c r="AC409" s="18">
        <v>0</v>
      </c>
      <c r="AD409" s="18">
        <f t="shared" si="57"/>
        <v>162.78</v>
      </c>
      <c r="AE409" s="18">
        <f t="shared" si="59"/>
        <v>177.57</v>
      </c>
      <c r="AF409" s="18">
        <v>0</v>
      </c>
      <c r="AG409" s="18">
        <v>177.57</v>
      </c>
      <c r="AH409" s="18">
        <v>0</v>
      </c>
      <c r="AI409" s="18">
        <v>177.57</v>
      </c>
      <c r="AJ409" s="18">
        <v>177.57</v>
      </c>
      <c r="AK409" s="18">
        <f t="shared" si="58"/>
        <v>873.06</v>
      </c>
      <c r="AL409" s="18">
        <f t="shared" si="52"/>
        <v>113.43000000000006</v>
      </c>
    </row>
    <row r="410" spans="1:38" s="6" customFormat="1" ht="50.1" customHeight="1">
      <c r="A410" s="38" t="s">
        <v>1091</v>
      </c>
      <c r="B410" s="19" t="s">
        <v>1051</v>
      </c>
      <c r="C410" s="25" t="s">
        <v>1395</v>
      </c>
      <c r="D410" s="19" t="s">
        <v>97</v>
      </c>
      <c r="E410" s="19" t="s">
        <v>1092</v>
      </c>
      <c r="F410" s="19" t="s">
        <v>1068</v>
      </c>
      <c r="G410" s="16" t="s">
        <v>1184</v>
      </c>
      <c r="H410" s="19" t="s">
        <v>9</v>
      </c>
      <c r="I410" s="24">
        <v>41671</v>
      </c>
      <c r="J410" s="18">
        <v>986.49</v>
      </c>
      <c r="K410" s="18">
        <f t="shared" si="55"/>
        <v>98.649000000000001</v>
      </c>
      <c r="L410" s="18">
        <f t="shared" si="56"/>
        <v>887.84100000000001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f>0</f>
        <v>0</v>
      </c>
      <c r="AC410" s="18">
        <v>0</v>
      </c>
      <c r="AD410" s="18">
        <f t="shared" si="57"/>
        <v>162.78</v>
      </c>
      <c r="AE410" s="18">
        <f t="shared" si="59"/>
        <v>177.57</v>
      </c>
      <c r="AF410" s="18">
        <v>0</v>
      </c>
      <c r="AG410" s="18">
        <v>177.57</v>
      </c>
      <c r="AH410" s="18">
        <v>0</v>
      </c>
      <c r="AI410" s="18">
        <v>177.57</v>
      </c>
      <c r="AJ410" s="18">
        <v>177.57</v>
      </c>
      <c r="AK410" s="18">
        <f t="shared" si="58"/>
        <v>873.06</v>
      </c>
      <c r="AL410" s="18">
        <f t="shared" si="52"/>
        <v>113.43000000000006</v>
      </c>
    </row>
    <row r="411" spans="1:38" s="6" customFormat="1" ht="50.1" customHeight="1">
      <c r="A411" s="38" t="s">
        <v>1093</v>
      </c>
      <c r="B411" s="19" t="s">
        <v>1051</v>
      </c>
      <c r="C411" s="25" t="s">
        <v>1395</v>
      </c>
      <c r="D411" s="19" t="s">
        <v>97</v>
      </c>
      <c r="E411" s="19" t="s">
        <v>1094</v>
      </c>
      <c r="F411" s="19" t="s">
        <v>1068</v>
      </c>
      <c r="G411" s="16" t="s">
        <v>1184</v>
      </c>
      <c r="H411" s="19" t="s">
        <v>9</v>
      </c>
      <c r="I411" s="24">
        <v>41671</v>
      </c>
      <c r="J411" s="18">
        <v>986.49</v>
      </c>
      <c r="K411" s="18">
        <f t="shared" si="55"/>
        <v>98.649000000000001</v>
      </c>
      <c r="L411" s="18">
        <f t="shared" si="56"/>
        <v>887.84100000000001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f>0</f>
        <v>0</v>
      </c>
      <c r="AC411" s="18">
        <v>0</v>
      </c>
      <c r="AD411" s="18">
        <f t="shared" si="57"/>
        <v>162.78</v>
      </c>
      <c r="AE411" s="18">
        <f t="shared" si="59"/>
        <v>177.57</v>
      </c>
      <c r="AF411" s="18">
        <v>0</v>
      </c>
      <c r="AG411" s="18">
        <v>177.57</v>
      </c>
      <c r="AH411" s="18">
        <v>0</v>
      </c>
      <c r="AI411" s="18">
        <v>177.57</v>
      </c>
      <c r="AJ411" s="18">
        <v>177.57</v>
      </c>
      <c r="AK411" s="18">
        <f t="shared" si="58"/>
        <v>873.06</v>
      </c>
      <c r="AL411" s="18">
        <f t="shared" si="52"/>
        <v>113.43000000000006</v>
      </c>
    </row>
    <row r="412" spans="1:38" s="6" customFormat="1" ht="50.1" customHeight="1">
      <c r="A412" s="38" t="s">
        <v>1095</v>
      </c>
      <c r="B412" s="19" t="s">
        <v>1051</v>
      </c>
      <c r="C412" s="25" t="s">
        <v>1395</v>
      </c>
      <c r="D412" s="19" t="s">
        <v>97</v>
      </c>
      <c r="E412" s="19" t="s">
        <v>1096</v>
      </c>
      <c r="F412" s="19" t="s">
        <v>1068</v>
      </c>
      <c r="G412" s="16" t="s">
        <v>1184</v>
      </c>
      <c r="H412" s="19" t="s">
        <v>9</v>
      </c>
      <c r="I412" s="24">
        <v>41671</v>
      </c>
      <c r="J412" s="18">
        <v>986.49</v>
      </c>
      <c r="K412" s="18">
        <f t="shared" si="55"/>
        <v>98.649000000000001</v>
      </c>
      <c r="L412" s="18">
        <f t="shared" si="56"/>
        <v>887.84100000000001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f>0</f>
        <v>0</v>
      </c>
      <c r="AC412" s="18">
        <v>0</v>
      </c>
      <c r="AD412" s="18">
        <f t="shared" si="57"/>
        <v>162.78</v>
      </c>
      <c r="AE412" s="18">
        <f t="shared" si="59"/>
        <v>177.57</v>
      </c>
      <c r="AF412" s="18">
        <v>0</v>
      </c>
      <c r="AG412" s="18">
        <v>177.57</v>
      </c>
      <c r="AH412" s="18">
        <v>0</v>
      </c>
      <c r="AI412" s="18">
        <v>177.57</v>
      </c>
      <c r="AJ412" s="18">
        <v>177.57</v>
      </c>
      <c r="AK412" s="18">
        <f t="shared" si="58"/>
        <v>873.06</v>
      </c>
      <c r="AL412" s="18">
        <f t="shared" si="52"/>
        <v>113.43000000000006</v>
      </c>
    </row>
    <row r="413" spans="1:38" s="6" customFormat="1" ht="50.1" customHeight="1">
      <c r="A413" s="38" t="s">
        <v>1097</v>
      </c>
      <c r="B413" s="19" t="s">
        <v>1051</v>
      </c>
      <c r="C413" s="25" t="s">
        <v>1395</v>
      </c>
      <c r="D413" s="19" t="s">
        <v>97</v>
      </c>
      <c r="E413" s="19" t="s">
        <v>1098</v>
      </c>
      <c r="F413" s="19" t="s">
        <v>1068</v>
      </c>
      <c r="G413" s="16" t="s">
        <v>1184</v>
      </c>
      <c r="H413" s="19" t="s">
        <v>9</v>
      </c>
      <c r="I413" s="24">
        <v>41671</v>
      </c>
      <c r="J413" s="18">
        <v>986.49</v>
      </c>
      <c r="K413" s="18">
        <f t="shared" si="55"/>
        <v>98.649000000000001</v>
      </c>
      <c r="L413" s="18">
        <f t="shared" si="56"/>
        <v>887.84100000000001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f>0</f>
        <v>0</v>
      </c>
      <c r="AC413" s="18">
        <v>0</v>
      </c>
      <c r="AD413" s="18">
        <f t="shared" si="57"/>
        <v>162.78</v>
      </c>
      <c r="AE413" s="18">
        <f t="shared" si="59"/>
        <v>177.57</v>
      </c>
      <c r="AF413" s="18">
        <v>0</v>
      </c>
      <c r="AG413" s="18">
        <v>177.57</v>
      </c>
      <c r="AH413" s="18">
        <v>0</v>
      </c>
      <c r="AI413" s="18">
        <v>177.57</v>
      </c>
      <c r="AJ413" s="18">
        <v>177.57</v>
      </c>
      <c r="AK413" s="18">
        <f t="shared" si="58"/>
        <v>873.06</v>
      </c>
      <c r="AL413" s="18">
        <f t="shared" si="52"/>
        <v>113.43000000000006</v>
      </c>
    </row>
    <row r="414" spans="1:38" s="6" customFormat="1" ht="50.1" customHeight="1">
      <c r="A414" s="38" t="s">
        <v>1099</v>
      </c>
      <c r="B414" s="19" t="s">
        <v>1051</v>
      </c>
      <c r="C414" s="25" t="s">
        <v>1395</v>
      </c>
      <c r="D414" s="19" t="s">
        <v>97</v>
      </c>
      <c r="E414" s="19" t="s">
        <v>1100</v>
      </c>
      <c r="F414" s="19" t="s">
        <v>1068</v>
      </c>
      <c r="G414" s="16" t="s">
        <v>1184</v>
      </c>
      <c r="H414" s="19" t="s">
        <v>9</v>
      </c>
      <c r="I414" s="24">
        <v>41671</v>
      </c>
      <c r="J414" s="18">
        <v>986.49</v>
      </c>
      <c r="K414" s="18">
        <f t="shared" si="55"/>
        <v>98.649000000000001</v>
      </c>
      <c r="L414" s="18">
        <f t="shared" si="56"/>
        <v>887.84100000000001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f>0</f>
        <v>0</v>
      </c>
      <c r="AC414" s="18">
        <v>0</v>
      </c>
      <c r="AD414" s="18">
        <f t="shared" si="57"/>
        <v>162.78</v>
      </c>
      <c r="AE414" s="18">
        <f t="shared" si="59"/>
        <v>177.57</v>
      </c>
      <c r="AF414" s="18">
        <v>0</v>
      </c>
      <c r="AG414" s="18">
        <v>177.57</v>
      </c>
      <c r="AH414" s="18">
        <v>0</v>
      </c>
      <c r="AI414" s="18">
        <v>177.57</v>
      </c>
      <c r="AJ414" s="18">
        <v>177.57</v>
      </c>
      <c r="AK414" s="18">
        <f t="shared" si="58"/>
        <v>873.06</v>
      </c>
      <c r="AL414" s="18">
        <f t="shared" si="52"/>
        <v>113.43000000000006</v>
      </c>
    </row>
    <row r="415" spans="1:38" s="6" customFormat="1" ht="50.1" customHeight="1">
      <c r="A415" s="38" t="s">
        <v>1101</v>
      </c>
      <c r="B415" s="19" t="s">
        <v>1051</v>
      </c>
      <c r="C415" s="25" t="s">
        <v>1395</v>
      </c>
      <c r="D415" s="19" t="s">
        <v>97</v>
      </c>
      <c r="E415" s="19" t="s">
        <v>1102</v>
      </c>
      <c r="F415" s="19" t="s">
        <v>1068</v>
      </c>
      <c r="G415" s="16" t="s">
        <v>1184</v>
      </c>
      <c r="H415" s="19" t="s">
        <v>9</v>
      </c>
      <c r="I415" s="24">
        <v>41671</v>
      </c>
      <c r="J415" s="18">
        <v>986.49</v>
      </c>
      <c r="K415" s="18">
        <f t="shared" si="55"/>
        <v>98.649000000000001</v>
      </c>
      <c r="L415" s="18">
        <f t="shared" si="56"/>
        <v>887.84100000000001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f>0</f>
        <v>0</v>
      </c>
      <c r="AC415" s="18">
        <v>0</v>
      </c>
      <c r="AD415" s="18">
        <f t="shared" si="57"/>
        <v>162.78</v>
      </c>
      <c r="AE415" s="18">
        <f t="shared" si="59"/>
        <v>177.57</v>
      </c>
      <c r="AF415" s="18">
        <v>0</v>
      </c>
      <c r="AG415" s="18">
        <v>177.57</v>
      </c>
      <c r="AH415" s="18">
        <v>0</v>
      </c>
      <c r="AI415" s="18">
        <v>177.57</v>
      </c>
      <c r="AJ415" s="18">
        <v>177.57</v>
      </c>
      <c r="AK415" s="18">
        <f t="shared" si="58"/>
        <v>873.06</v>
      </c>
      <c r="AL415" s="18">
        <f t="shared" si="52"/>
        <v>113.43000000000006</v>
      </c>
    </row>
    <row r="416" spans="1:38" s="6" customFormat="1" ht="50.1" customHeight="1">
      <c r="A416" s="38" t="s">
        <v>1103</v>
      </c>
      <c r="B416" s="19" t="s">
        <v>1051</v>
      </c>
      <c r="C416" s="25" t="s">
        <v>1395</v>
      </c>
      <c r="D416" s="19" t="s">
        <v>97</v>
      </c>
      <c r="E416" s="19" t="s">
        <v>1104</v>
      </c>
      <c r="F416" s="19" t="s">
        <v>1068</v>
      </c>
      <c r="G416" s="16" t="s">
        <v>1184</v>
      </c>
      <c r="H416" s="19" t="s">
        <v>9</v>
      </c>
      <c r="I416" s="24">
        <v>41671</v>
      </c>
      <c r="J416" s="18">
        <v>986.49</v>
      </c>
      <c r="K416" s="18">
        <f t="shared" si="55"/>
        <v>98.649000000000001</v>
      </c>
      <c r="L416" s="18">
        <f t="shared" si="56"/>
        <v>887.84100000000001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f>0</f>
        <v>0</v>
      </c>
      <c r="AC416" s="18">
        <v>0</v>
      </c>
      <c r="AD416" s="18">
        <f t="shared" si="57"/>
        <v>162.78</v>
      </c>
      <c r="AE416" s="18">
        <f t="shared" si="59"/>
        <v>177.57</v>
      </c>
      <c r="AF416" s="18">
        <v>0</v>
      </c>
      <c r="AG416" s="18">
        <v>177.57</v>
      </c>
      <c r="AH416" s="18">
        <v>0</v>
      </c>
      <c r="AI416" s="18">
        <v>177.57</v>
      </c>
      <c r="AJ416" s="18">
        <v>177.57</v>
      </c>
      <c r="AK416" s="18">
        <f t="shared" si="58"/>
        <v>873.06</v>
      </c>
      <c r="AL416" s="18">
        <f t="shared" si="52"/>
        <v>113.43000000000006</v>
      </c>
    </row>
    <row r="417" spans="1:38" s="6" customFormat="1" ht="50.1" customHeight="1">
      <c r="A417" s="38" t="s">
        <v>1105</v>
      </c>
      <c r="B417" s="19" t="s">
        <v>1051</v>
      </c>
      <c r="C417" s="25" t="s">
        <v>1395</v>
      </c>
      <c r="D417" s="19" t="s">
        <v>97</v>
      </c>
      <c r="E417" s="19" t="s">
        <v>1106</v>
      </c>
      <c r="F417" s="19" t="s">
        <v>1068</v>
      </c>
      <c r="G417" s="16" t="s">
        <v>1184</v>
      </c>
      <c r="H417" s="19" t="s">
        <v>9</v>
      </c>
      <c r="I417" s="24">
        <v>41671</v>
      </c>
      <c r="J417" s="18">
        <v>986.49</v>
      </c>
      <c r="K417" s="18">
        <f t="shared" si="55"/>
        <v>98.649000000000001</v>
      </c>
      <c r="L417" s="18">
        <f t="shared" si="56"/>
        <v>887.84100000000001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f>0</f>
        <v>0</v>
      </c>
      <c r="AC417" s="18">
        <v>0</v>
      </c>
      <c r="AD417" s="18">
        <f t="shared" si="57"/>
        <v>162.78</v>
      </c>
      <c r="AE417" s="18">
        <f t="shared" si="59"/>
        <v>177.57</v>
      </c>
      <c r="AF417" s="18">
        <v>0</v>
      </c>
      <c r="AG417" s="18">
        <v>177.57</v>
      </c>
      <c r="AH417" s="18">
        <v>0</v>
      </c>
      <c r="AI417" s="18">
        <v>177.57</v>
      </c>
      <c r="AJ417" s="18">
        <v>177.57</v>
      </c>
      <c r="AK417" s="18">
        <f t="shared" si="58"/>
        <v>873.06</v>
      </c>
      <c r="AL417" s="18">
        <f t="shared" si="52"/>
        <v>113.43000000000006</v>
      </c>
    </row>
    <row r="418" spans="1:38" s="6" customFormat="1" ht="50.1" customHeight="1">
      <c r="A418" s="38" t="s">
        <v>1107</v>
      </c>
      <c r="B418" s="19" t="s">
        <v>1051</v>
      </c>
      <c r="C418" s="25" t="s">
        <v>1395</v>
      </c>
      <c r="D418" s="19" t="s">
        <v>97</v>
      </c>
      <c r="E418" s="19" t="s">
        <v>1108</v>
      </c>
      <c r="F418" s="19" t="s">
        <v>1068</v>
      </c>
      <c r="G418" s="16" t="s">
        <v>1184</v>
      </c>
      <c r="H418" s="19" t="s">
        <v>9</v>
      </c>
      <c r="I418" s="24">
        <v>41671</v>
      </c>
      <c r="J418" s="18">
        <v>986.49</v>
      </c>
      <c r="K418" s="18">
        <f t="shared" si="55"/>
        <v>98.649000000000001</v>
      </c>
      <c r="L418" s="18">
        <f t="shared" si="56"/>
        <v>887.84100000000001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f>0</f>
        <v>0</v>
      </c>
      <c r="AC418" s="18">
        <v>0</v>
      </c>
      <c r="AD418" s="18">
        <f t="shared" si="57"/>
        <v>162.78</v>
      </c>
      <c r="AE418" s="18">
        <f t="shared" si="59"/>
        <v>177.57</v>
      </c>
      <c r="AF418" s="18">
        <v>0</v>
      </c>
      <c r="AG418" s="18">
        <v>177.57</v>
      </c>
      <c r="AH418" s="18">
        <v>0</v>
      </c>
      <c r="AI418" s="18">
        <v>177.57</v>
      </c>
      <c r="AJ418" s="18">
        <v>177.57</v>
      </c>
      <c r="AK418" s="18">
        <f t="shared" si="58"/>
        <v>873.06</v>
      </c>
      <c r="AL418" s="18">
        <f t="shared" si="52"/>
        <v>113.43000000000006</v>
      </c>
    </row>
    <row r="419" spans="1:38" s="6" customFormat="1" ht="50.1" customHeight="1">
      <c r="A419" s="38" t="s">
        <v>1109</v>
      </c>
      <c r="B419" s="19" t="s">
        <v>1051</v>
      </c>
      <c r="C419" s="25" t="s">
        <v>1395</v>
      </c>
      <c r="D419" s="19" t="s">
        <v>97</v>
      </c>
      <c r="E419" s="19" t="s">
        <v>1110</v>
      </c>
      <c r="F419" s="19" t="s">
        <v>1068</v>
      </c>
      <c r="G419" s="16" t="s">
        <v>1184</v>
      </c>
      <c r="H419" s="19" t="s">
        <v>9</v>
      </c>
      <c r="I419" s="24">
        <v>41671</v>
      </c>
      <c r="J419" s="18">
        <v>986.49</v>
      </c>
      <c r="K419" s="18">
        <f t="shared" si="55"/>
        <v>98.649000000000001</v>
      </c>
      <c r="L419" s="18">
        <f t="shared" si="56"/>
        <v>887.84100000000001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f>0</f>
        <v>0</v>
      </c>
      <c r="AC419" s="18">
        <v>0</v>
      </c>
      <c r="AD419" s="18">
        <f t="shared" si="57"/>
        <v>162.78</v>
      </c>
      <c r="AE419" s="18">
        <f t="shared" si="59"/>
        <v>177.57</v>
      </c>
      <c r="AF419" s="18">
        <v>0</v>
      </c>
      <c r="AG419" s="18">
        <v>177.57</v>
      </c>
      <c r="AH419" s="18">
        <v>0</v>
      </c>
      <c r="AI419" s="18">
        <v>177.57</v>
      </c>
      <c r="AJ419" s="18">
        <v>177.57</v>
      </c>
      <c r="AK419" s="18">
        <f t="shared" si="58"/>
        <v>873.06</v>
      </c>
      <c r="AL419" s="18">
        <f t="shared" si="52"/>
        <v>113.43000000000006</v>
      </c>
    </row>
    <row r="420" spans="1:38" s="6" customFormat="1" ht="50.1" customHeight="1">
      <c r="A420" s="38" t="s">
        <v>1111</v>
      </c>
      <c r="B420" s="19" t="s">
        <v>1051</v>
      </c>
      <c r="C420" s="25" t="s">
        <v>1395</v>
      </c>
      <c r="D420" s="19" t="s">
        <v>97</v>
      </c>
      <c r="E420" s="19" t="s">
        <v>1112</v>
      </c>
      <c r="F420" s="19" t="s">
        <v>1068</v>
      </c>
      <c r="G420" s="16" t="s">
        <v>1184</v>
      </c>
      <c r="H420" s="19" t="s">
        <v>9</v>
      </c>
      <c r="I420" s="24">
        <v>41671</v>
      </c>
      <c r="J420" s="18">
        <v>986.49</v>
      </c>
      <c r="K420" s="18">
        <f t="shared" si="55"/>
        <v>98.649000000000001</v>
      </c>
      <c r="L420" s="18">
        <f t="shared" si="56"/>
        <v>887.84100000000001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f>0</f>
        <v>0</v>
      </c>
      <c r="AC420" s="18">
        <v>0</v>
      </c>
      <c r="AD420" s="18">
        <f t="shared" si="57"/>
        <v>162.78</v>
      </c>
      <c r="AE420" s="18">
        <f t="shared" si="59"/>
        <v>177.57</v>
      </c>
      <c r="AF420" s="18">
        <v>0</v>
      </c>
      <c r="AG420" s="18">
        <v>177.57</v>
      </c>
      <c r="AH420" s="18">
        <v>0</v>
      </c>
      <c r="AI420" s="18">
        <v>177.57</v>
      </c>
      <c r="AJ420" s="18">
        <v>177.57</v>
      </c>
      <c r="AK420" s="18">
        <f t="shared" si="58"/>
        <v>873.06</v>
      </c>
      <c r="AL420" s="18">
        <f t="shared" ref="AL420:AL443" si="60">J420-AK420</f>
        <v>113.43000000000006</v>
      </c>
    </row>
    <row r="421" spans="1:38" s="6" customFormat="1" ht="50.1" customHeight="1">
      <c r="A421" s="38" t="s">
        <v>1113</v>
      </c>
      <c r="B421" s="19" t="s">
        <v>1051</v>
      </c>
      <c r="C421" s="25" t="s">
        <v>1395</v>
      </c>
      <c r="D421" s="19" t="s">
        <v>97</v>
      </c>
      <c r="E421" s="19" t="s">
        <v>1114</v>
      </c>
      <c r="F421" s="19" t="s">
        <v>1068</v>
      </c>
      <c r="G421" s="16" t="s">
        <v>1184</v>
      </c>
      <c r="H421" s="19" t="s">
        <v>9</v>
      </c>
      <c r="I421" s="24">
        <v>41671</v>
      </c>
      <c r="J421" s="18">
        <v>986.49</v>
      </c>
      <c r="K421" s="18">
        <f t="shared" si="55"/>
        <v>98.649000000000001</v>
      </c>
      <c r="L421" s="18">
        <f t="shared" si="56"/>
        <v>887.84100000000001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f>0</f>
        <v>0</v>
      </c>
      <c r="AC421" s="18">
        <v>0</v>
      </c>
      <c r="AD421" s="18">
        <f t="shared" si="57"/>
        <v>162.78</v>
      </c>
      <c r="AE421" s="18">
        <f t="shared" si="59"/>
        <v>177.57</v>
      </c>
      <c r="AF421" s="18">
        <v>0</v>
      </c>
      <c r="AG421" s="18">
        <v>177.57</v>
      </c>
      <c r="AH421" s="18">
        <v>0</v>
      </c>
      <c r="AI421" s="18">
        <v>177.57</v>
      </c>
      <c r="AJ421" s="18">
        <v>177.57</v>
      </c>
      <c r="AK421" s="18">
        <f t="shared" si="58"/>
        <v>873.06</v>
      </c>
      <c r="AL421" s="18">
        <f t="shared" si="60"/>
        <v>113.43000000000006</v>
      </c>
    </row>
    <row r="422" spans="1:38" s="6" customFormat="1" ht="50.1" customHeight="1">
      <c r="A422" s="38" t="s">
        <v>1115</v>
      </c>
      <c r="B422" s="19" t="s">
        <v>1051</v>
      </c>
      <c r="C422" s="25" t="s">
        <v>1395</v>
      </c>
      <c r="D422" s="19" t="s">
        <v>97</v>
      </c>
      <c r="E422" s="19" t="s">
        <v>1116</v>
      </c>
      <c r="F422" s="19" t="s">
        <v>1068</v>
      </c>
      <c r="G422" s="16" t="s">
        <v>1184</v>
      </c>
      <c r="H422" s="19" t="s">
        <v>9</v>
      </c>
      <c r="I422" s="24">
        <v>41671</v>
      </c>
      <c r="J422" s="18">
        <v>986.49</v>
      </c>
      <c r="K422" s="18">
        <f t="shared" si="55"/>
        <v>98.649000000000001</v>
      </c>
      <c r="L422" s="18">
        <f t="shared" si="56"/>
        <v>887.84100000000001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f>0</f>
        <v>0</v>
      </c>
      <c r="AC422" s="18">
        <v>0</v>
      </c>
      <c r="AD422" s="18">
        <f t="shared" si="57"/>
        <v>162.78</v>
      </c>
      <c r="AE422" s="18">
        <f t="shared" si="59"/>
        <v>177.57</v>
      </c>
      <c r="AF422" s="18">
        <v>0</v>
      </c>
      <c r="AG422" s="18">
        <v>177.57</v>
      </c>
      <c r="AH422" s="18">
        <v>0</v>
      </c>
      <c r="AI422" s="18">
        <v>177.57</v>
      </c>
      <c r="AJ422" s="18">
        <v>177.57</v>
      </c>
      <c r="AK422" s="18">
        <f t="shared" si="58"/>
        <v>873.06</v>
      </c>
      <c r="AL422" s="18">
        <f t="shared" si="60"/>
        <v>113.43000000000006</v>
      </c>
    </row>
    <row r="423" spans="1:38" s="6" customFormat="1" ht="50.1" customHeight="1">
      <c r="A423" s="38" t="s">
        <v>1117</v>
      </c>
      <c r="B423" s="19" t="s">
        <v>1051</v>
      </c>
      <c r="C423" s="25" t="s">
        <v>1395</v>
      </c>
      <c r="D423" s="19" t="s">
        <v>97</v>
      </c>
      <c r="E423" s="19" t="s">
        <v>1118</v>
      </c>
      <c r="F423" s="19" t="s">
        <v>1068</v>
      </c>
      <c r="G423" s="16" t="s">
        <v>1184</v>
      </c>
      <c r="H423" s="19" t="s">
        <v>9</v>
      </c>
      <c r="I423" s="24">
        <v>41671</v>
      </c>
      <c r="J423" s="18">
        <v>986.49</v>
      </c>
      <c r="K423" s="18">
        <f t="shared" si="55"/>
        <v>98.649000000000001</v>
      </c>
      <c r="L423" s="18">
        <f t="shared" si="56"/>
        <v>887.84100000000001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f>0</f>
        <v>0</v>
      </c>
      <c r="AC423" s="18">
        <v>0</v>
      </c>
      <c r="AD423" s="18">
        <f t="shared" si="57"/>
        <v>162.78</v>
      </c>
      <c r="AE423" s="18">
        <f t="shared" si="59"/>
        <v>177.57</v>
      </c>
      <c r="AF423" s="18">
        <v>0</v>
      </c>
      <c r="AG423" s="18">
        <v>177.57</v>
      </c>
      <c r="AH423" s="18">
        <v>0</v>
      </c>
      <c r="AI423" s="18">
        <v>177.57</v>
      </c>
      <c r="AJ423" s="18">
        <v>177.57</v>
      </c>
      <c r="AK423" s="18">
        <f t="shared" si="58"/>
        <v>873.06</v>
      </c>
      <c r="AL423" s="18">
        <f t="shared" si="60"/>
        <v>113.43000000000006</v>
      </c>
    </row>
    <row r="424" spans="1:38" s="6" customFormat="1" ht="50.1" customHeight="1">
      <c r="A424" s="38" t="s">
        <v>1119</v>
      </c>
      <c r="B424" s="19" t="s">
        <v>1051</v>
      </c>
      <c r="C424" s="25" t="s">
        <v>1395</v>
      </c>
      <c r="D424" s="19" t="s">
        <v>97</v>
      </c>
      <c r="E424" s="19" t="s">
        <v>1120</v>
      </c>
      <c r="F424" s="19" t="s">
        <v>1068</v>
      </c>
      <c r="G424" s="16" t="s">
        <v>1184</v>
      </c>
      <c r="H424" s="19" t="s">
        <v>9</v>
      </c>
      <c r="I424" s="24">
        <v>41671</v>
      </c>
      <c r="J424" s="18">
        <v>986.49</v>
      </c>
      <c r="K424" s="18">
        <f t="shared" si="55"/>
        <v>98.649000000000001</v>
      </c>
      <c r="L424" s="18">
        <f t="shared" si="56"/>
        <v>887.84100000000001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f>0</f>
        <v>0</v>
      </c>
      <c r="AC424" s="18">
        <v>0</v>
      </c>
      <c r="AD424" s="18">
        <f t="shared" si="57"/>
        <v>162.78</v>
      </c>
      <c r="AE424" s="18">
        <f t="shared" si="59"/>
        <v>177.57</v>
      </c>
      <c r="AF424" s="18">
        <v>0</v>
      </c>
      <c r="AG424" s="18">
        <v>177.57</v>
      </c>
      <c r="AH424" s="18">
        <v>0</v>
      </c>
      <c r="AI424" s="18">
        <v>177.57</v>
      </c>
      <c r="AJ424" s="18">
        <v>177.57</v>
      </c>
      <c r="AK424" s="18">
        <f t="shared" ref="AK424:AK459" si="61">SUM(M424:AJ424)</f>
        <v>873.06</v>
      </c>
      <c r="AL424" s="18">
        <f t="shared" si="60"/>
        <v>113.43000000000006</v>
      </c>
    </row>
    <row r="425" spans="1:38" s="6" customFormat="1" ht="50.1" customHeight="1">
      <c r="A425" s="38" t="s">
        <v>1121</v>
      </c>
      <c r="B425" s="19" t="s">
        <v>1051</v>
      </c>
      <c r="C425" s="25" t="s">
        <v>1395</v>
      </c>
      <c r="D425" s="19" t="s">
        <v>97</v>
      </c>
      <c r="E425" s="19" t="s">
        <v>1122</v>
      </c>
      <c r="F425" s="19" t="s">
        <v>1068</v>
      </c>
      <c r="G425" s="16" t="s">
        <v>1184</v>
      </c>
      <c r="H425" s="19" t="s">
        <v>9</v>
      </c>
      <c r="I425" s="24">
        <v>41671</v>
      </c>
      <c r="J425" s="18">
        <v>986.49</v>
      </c>
      <c r="K425" s="18">
        <f t="shared" si="55"/>
        <v>98.649000000000001</v>
      </c>
      <c r="L425" s="18">
        <f t="shared" si="56"/>
        <v>887.84100000000001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f>0</f>
        <v>0</v>
      </c>
      <c r="AC425" s="18">
        <v>0</v>
      </c>
      <c r="AD425" s="18">
        <f t="shared" si="57"/>
        <v>162.78</v>
      </c>
      <c r="AE425" s="18">
        <f t="shared" si="59"/>
        <v>177.57</v>
      </c>
      <c r="AF425" s="18">
        <v>0</v>
      </c>
      <c r="AG425" s="18">
        <v>177.57</v>
      </c>
      <c r="AH425" s="18">
        <v>0</v>
      </c>
      <c r="AI425" s="18">
        <v>177.57</v>
      </c>
      <c r="AJ425" s="18">
        <v>177.57</v>
      </c>
      <c r="AK425" s="18">
        <f t="shared" si="61"/>
        <v>873.06</v>
      </c>
      <c r="AL425" s="18">
        <f t="shared" si="60"/>
        <v>113.43000000000006</v>
      </c>
    </row>
    <row r="426" spans="1:38" s="6" customFormat="1" ht="50.1" customHeight="1">
      <c r="A426" s="38" t="s">
        <v>1123</v>
      </c>
      <c r="B426" s="19" t="s">
        <v>1051</v>
      </c>
      <c r="C426" s="25" t="s">
        <v>1395</v>
      </c>
      <c r="D426" s="19" t="s">
        <v>97</v>
      </c>
      <c r="E426" s="19" t="s">
        <v>1124</v>
      </c>
      <c r="F426" s="19" t="s">
        <v>1068</v>
      </c>
      <c r="G426" s="16" t="s">
        <v>1184</v>
      </c>
      <c r="H426" s="19" t="s">
        <v>9</v>
      </c>
      <c r="I426" s="24">
        <v>41671</v>
      </c>
      <c r="J426" s="18">
        <v>986.49</v>
      </c>
      <c r="K426" s="18">
        <f t="shared" si="55"/>
        <v>98.649000000000001</v>
      </c>
      <c r="L426" s="18">
        <f t="shared" si="56"/>
        <v>887.84100000000001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f>0</f>
        <v>0</v>
      </c>
      <c r="AC426" s="18">
        <v>0</v>
      </c>
      <c r="AD426" s="18">
        <f t="shared" si="57"/>
        <v>162.78</v>
      </c>
      <c r="AE426" s="18">
        <f t="shared" si="59"/>
        <v>177.57</v>
      </c>
      <c r="AF426" s="18">
        <v>0</v>
      </c>
      <c r="AG426" s="18">
        <v>177.57</v>
      </c>
      <c r="AH426" s="18">
        <v>0</v>
      </c>
      <c r="AI426" s="18">
        <v>177.57</v>
      </c>
      <c r="AJ426" s="18">
        <v>177.57</v>
      </c>
      <c r="AK426" s="18">
        <f t="shared" si="61"/>
        <v>873.06</v>
      </c>
      <c r="AL426" s="18">
        <f t="shared" si="60"/>
        <v>113.43000000000006</v>
      </c>
    </row>
    <row r="427" spans="1:38" s="6" customFormat="1" ht="50.1" customHeight="1">
      <c r="A427" s="53" t="s">
        <v>952</v>
      </c>
      <c r="B427" s="16" t="s">
        <v>1053</v>
      </c>
      <c r="C427" s="19" t="s">
        <v>953</v>
      </c>
      <c r="D427" s="16" t="s">
        <v>954</v>
      </c>
      <c r="E427" s="19" t="s">
        <v>955</v>
      </c>
      <c r="F427" s="19" t="s">
        <v>956</v>
      </c>
      <c r="G427" s="16" t="s">
        <v>1184</v>
      </c>
      <c r="H427" s="16" t="s">
        <v>23</v>
      </c>
      <c r="I427" s="24">
        <v>41548</v>
      </c>
      <c r="J427" s="18">
        <v>9601.3799999999992</v>
      </c>
      <c r="K427" s="18">
        <f t="shared" si="55"/>
        <v>960.13799999999992</v>
      </c>
      <c r="L427" s="18">
        <f t="shared" si="56"/>
        <v>8641.2419999999984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f>637.26+82.84</f>
        <v>720.1</v>
      </c>
      <c r="AD427" s="18">
        <f>1529.42+198.82</f>
        <v>1728.24</v>
      </c>
      <c r="AE427" s="18">
        <v>1728.24</v>
      </c>
      <c r="AF427" s="18">
        <v>0</v>
      </c>
      <c r="AG427" s="18">
        <v>1728.24</v>
      </c>
      <c r="AH427" s="18">
        <v>0</v>
      </c>
      <c r="AI427" s="18">
        <v>1728.24</v>
      </c>
      <c r="AJ427" s="18">
        <v>1008.18</v>
      </c>
      <c r="AK427" s="18">
        <f t="shared" si="61"/>
        <v>8641.24</v>
      </c>
      <c r="AL427" s="18">
        <f t="shared" si="60"/>
        <v>960.13999999999942</v>
      </c>
    </row>
    <row r="428" spans="1:38" s="6" customFormat="1" ht="50.1" customHeight="1">
      <c r="A428" s="38" t="s">
        <v>901</v>
      </c>
      <c r="B428" s="16" t="s">
        <v>1056</v>
      </c>
      <c r="C428" s="25" t="s">
        <v>1057</v>
      </c>
      <c r="D428" s="16" t="s">
        <v>899</v>
      </c>
      <c r="E428" s="16">
        <v>508743</v>
      </c>
      <c r="F428" s="16" t="s">
        <v>900</v>
      </c>
      <c r="G428" s="16" t="s">
        <v>1184</v>
      </c>
      <c r="H428" s="16" t="s">
        <v>31</v>
      </c>
      <c r="I428" s="24">
        <v>41509</v>
      </c>
      <c r="J428" s="18">
        <v>883.66</v>
      </c>
      <c r="K428" s="18">
        <f t="shared" si="55"/>
        <v>88.366</v>
      </c>
      <c r="L428" s="18">
        <f t="shared" si="56"/>
        <v>795.29399999999998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f t="shared" ref="AC428:AC443" si="62">46.92+6.1</f>
        <v>53.02</v>
      </c>
      <c r="AD428" s="18">
        <f t="shared" ref="AD428:AE443" si="63">140.76+18.3</f>
        <v>159.06</v>
      </c>
      <c r="AE428" s="18">
        <f t="shared" si="63"/>
        <v>159.06</v>
      </c>
      <c r="AF428" s="18">
        <v>0</v>
      </c>
      <c r="AG428" s="18">
        <v>159.06</v>
      </c>
      <c r="AH428" s="18">
        <v>0</v>
      </c>
      <c r="AI428" s="18">
        <v>159.06</v>
      </c>
      <c r="AJ428" s="18">
        <v>106.03</v>
      </c>
      <c r="AK428" s="18">
        <f t="shared" si="61"/>
        <v>795.29</v>
      </c>
      <c r="AL428" s="18">
        <f t="shared" si="60"/>
        <v>88.37</v>
      </c>
    </row>
    <row r="429" spans="1:38" s="6" customFormat="1" ht="50.1" customHeight="1">
      <c r="A429" s="38" t="s">
        <v>902</v>
      </c>
      <c r="B429" s="16" t="s">
        <v>1056</v>
      </c>
      <c r="C429" s="25" t="s">
        <v>1057</v>
      </c>
      <c r="D429" s="16" t="s">
        <v>899</v>
      </c>
      <c r="E429" s="16">
        <v>508751</v>
      </c>
      <c r="F429" s="16" t="s">
        <v>900</v>
      </c>
      <c r="G429" s="16" t="s">
        <v>1184</v>
      </c>
      <c r="H429" s="16" t="s">
        <v>31</v>
      </c>
      <c r="I429" s="24">
        <v>41509</v>
      </c>
      <c r="J429" s="18">
        <v>883.66</v>
      </c>
      <c r="K429" s="18">
        <f t="shared" ref="K429:K453" si="64">J429*10%</f>
        <v>88.366</v>
      </c>
      <c r="L429" s="18">
        <f t="shared" ref="L429:L453" si="65">J429-K429</f>
        <v>795.29399999999998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f t="shared" si="62"/>
        <v>53.02</v>
      </c>
      <c r="AD429" s="18">
        <f t="shared" si="63"/>
        <v>159.06</v>
      </c>
      <c r="AE429" s="18">
        <f t="shared" si="63"/>
        <v>159.06</v>
      </c>
      <c r="AF429" s="18">
        <v>0</v>
      </c>
      <c r="AG429" s="18">
        <v>159.06</v>
      </c>
      <c r="AH429" s="18">
        <v>0</v>
      </c>
      <c r="AI429" s="18">
        <v>159.06</v>
      </c>
      <c r="AJ429" s="18">
        <v>106.03</v>
      </c>
      <c r="AK429" s="18">
        <f t="shared" si="61"/>
        <v>795.29</v>
      </c>
      <c r="AL429" s="18">
        <f t="shared" si="60"/>
        <v>88.37</v>
      </c>
    </row>
    <row r="430" spans="1:38" s="6" customFormat="1" ht="50.1" customHeight="1">
      <c r="A430" s="38" t="s">
        <v>903</v>
      </c>
      <c r="B430" s="16" t="s">
        <v>1056</v>
      </c>
      <c r="C430" s="25" t="s">
        <v>1057</v>
      </c>
      <c r="D430" s="16" t="s">
        <v>899</v>
      </c>
      <c r="E430" s="16">
        <v>508755</v>
      </c>
      <c r="F430" s="16" t="s">
        <v>900</v>
      </c>
      <c r="G430" s="16" t="s">
        <v>1184</v>
      </c>
      <c r="H430" s="16" t="s">
        <v>31</v>
      </c>
      <c r="I430" s="24">
        <v>41509</v>
      </c>
      <c r="J430" s="18">
        <v>883.66</v>
      </c>
      <c r="K430" s="18">
        <f t="shared" si="64"/>
        <v>88.366</v>
      </c>
      <c r="L430" s="18">
        <f t="shared" si="65"/>
        <v>795.29399999999998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f t="shared" si="62"/>
        <v>53.02</v>
      </c>
      <c r="AD430" s="18">
        <f t="shared" si="63"/>
        <v>159.06</v>
      </c>
      <c r="AE430" s="18">
        <f t="shared" si="63"/>
        <v>159.06</v>
      </c>
      <c r="AF430" s="18">
        <v>0</v>
      </c>
      <c r="AG430" s="18">
        <v>159.06</v>
      </c>
      <c r="AH430" s="18">
        <v>0</v>
      </c>
      <c r="AI430" s="18">
        <v>159.06</v>
      </c>
      <c r="AJ430" s="18">
        <v>106.03</v>
      </c>
      <c r="AK430" s="18">
        <f t="shared" si="61"/>
        <v>795.29</v>
      </c>
      <c r="AL430" s="18">
        <f t="shared" si="60"/>
        <v>88.37</v>
      </c>
    </row>
    <row r="431" spans="1:38" s="6" customFormat="1" ht="50.1" customHeight="1">
      <c r="A431" s="38" t="s">
        <v>904</v>
      </c>
      <c r="B431" s="16" t="s">
        <v>1056</v>
      </c>
      <c r="C431" s="25" t="s">
        <v>1057</v>
      </c>
      <c r="D431" s="16" t="s">
        <v>899</v>
      </c>
      <c r="E431" s="16">
        <v>508756</v>
      </c>
      <c r="F431" s="16" t="s">
        <v>900</v>
      </c>
      <c r="G431" s="16" t="s">
        <v>1184</v>
      </c>
      <c r="H431" s="16" t="s">
        <v>31</v>
      </c>
      <c r="I431" s="24">
        <v>41509</v>
      </c>
      <c r="J431" s="18">
        <v>883.66</v>
      </c>
      <c r="K431" s="18">
        <f t="shared" si="64"/>
        <v>88.366</v>
      </c>
      <c r="L431" s="18">
        <f t="shared" si="65"/>
        <v>795.29399999999998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f t="shared" si="62"/>
        <v>53.02</v>
      </c>
      <c r="AD431" s="18">
        <f t="shared" si="63"/>
        <v>159.06</v>
      </c>
      <c r="AE431" s="18">
        <f t="shared" si="63"/>
        <v>159.06</v>
      </c>
      <c r="AF431" s="18">
        <v>0</v>
      </c>
      <c r="AG431" s="18">
        <v>159.06</v>
      </c>
      <c r="AH431" s="18">
        <v>0</v>
      </c>
      <c r="AI431" s="18">
        <v>159.06</v>
      </c>
      <c r="AJ431" s="18">
        <v>106.03</v>
      </c>
      <c r="AK431" s="18">
        <f t="shared" si="61"/>
        <v>795.29</v>
      </c>
      <c r="AL431" s="18">
        <f t="shared" si="60"/>
        <v>88.37</v>
      </c>
    </row>
    <row r="432" spans="1:38" s="6" customFormat="1" ht="50.1" customHeight="1">
      <c r="A432" s="38" t="s">
        <v>905</v>
      </c>
      <c r="B432" s="16" t="s">
        <v>1056</v>
      </c>
      <c r="C432" s="25" t="s">
        <v>1057</v>
      </c>
      <c r="D432" s="16" t="s">
        <v>899</v>
      </c>
      <c r="E432" s="16">
        <v>508758</v>
      </c>
      <c r="F432" s="16" t="s">
        <v>900</v>
      </c>
      <c r="G432" s="16" t="s">
        <v>1184</v>
      </c>
      <c r="H432" s="16" t="s">
        <v>31</v>
      </c>
      <c r="I432" s="24">
        <v>41509</v>
      </c>
      <c r="J432" s="18">
        <v>883.66</v>
      </c>
      <c r="K432" s="18">
        <f t="shared" si="64"/>
        <v>88.366</v>
      </c>
      <c r="L432" s="18">
        <f t="shared" si="65"/>
        <v>795.29399999999998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f t="shared" si="62"/>
        <v>53.02</v>
      </c>
      <c r="AD432" s="18">
        <f t="shared" si="63"/>
        <v>159.06</v>
      </c>
      <c r="AE432" s="18">
        <f t="shared" si="63"/>
        <v>159.06</v>
      </c>
      <c r="AF432" s="18">
        <v>0</v>
      </c>
      <c r="AG432" s="18">
        <v>159.06</v>
      </c>
      <c r="AH432" s="18">
        <v>0</v>
      </c>
      <c r="AI432" s="18">
        <v>159.06</v>
      </c>
      <c r="AJ432" s="18">
        <v>106.03</v>
      </c>
      <c r="AK432" s="18">
        <f t="shared" si="61"/>
        <v>795.29</v>
      </c>
      <c r="AL432" s="18">
        <f t="shared" si="60"/>
        <v>88.37</v>
      </c>
    </row>
    <row r="433" spans="1:38" s="6" customFormat="1" ht="50.1" customHeight="1">
      <c r="A433" s="38" t="s">
        <v>906</v>
      </c>
      <c r="B433" s="16" t="s">
        <v>1056</v>
      </c>
      <c r="C433" s="25" t="s">
        <v>1057</v>
      </c>
      <c r="D433" s="16" t="s">
        <v>899</v>
      </c>
      <c r="E433" s="16">
        <v>508759</v>
      </c>
      <c r="F433" s="16" t="s">
        <v>900</v>
      </c>
      <c r="G433" s="16" t="s">
        <v>1184</v>
      </c>
      <c r="H433" s="16" t="s">
        <v>31</v>
      </c>
      <c r="I433" s="24">
        <v>41509</v>
      </c>
      <c r="J433" s="18">
        <v>883.66</v>
      </c>
      <c r="K433" s="18">
        <f t="shared" si="64"/>
        <v>88.366</v>
      </c>
      <c r="L433" s="18">
        <f t="shared" si="65"/>
        <v>795.29399999999998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f t="shared" si="62"/>
        <v>53.02</v>
      </c>
      <c r="AD433" s="18">
        <f t="shared" si="63"/>
        <v>159.06</v>
      </c>
      <c r="AE433" s="18">
        <f t="shared" si="63"/>
        <v>159.06</v>
      </c>
      <c r="AF433" s="18">
        <v>0</v>
      </c>
      <c r="AG433" s="18">
        <v>159.06</v>
      </c>
      <c r="AH433" s="18">
        <v>0</v>
      </c>
      <c r="AI433" s="18">
        <v>159.06</v>
      </c>
      <c r="AJ433" s="18">
        <v>106.03</v>
      </c>
      <c r="AK433" s="18">
        <f t="shared" si="61"/>
        <v>795.29</v>
      </c>
      <c r="AL433" s="18">
        <f t="shared" si="60"/>
        <v>88.37</v>
      </c>
    </row>
    <row r="434" spans="1:38" s="6" customFormat="1" ht="50.1" customHeight="1">
      <c r="A434" s="38" t="s">
        <v>907</v>
      </c>
      <c r="B434" s="16" t="s">
        <v>1056</v>
      </c>
      <c r="C434" s="25" t="s">
        <v>1057</v>
      </c>
      <c r="D434" s="16" t="s">
        <v>899</v>
      </c>
      <c r="E434" s="16">
        <v>508765</v>
      </c>
      <c r="F434" s="16" t="s">
        <v>900</v>
      </c>
      <c r="G434" s="16" t="s">
        <v>1184</v>
      </c>
      <c r="H434" s="16" t="s">
        <v>31</v>
      </c>
      <c r="I434" s="24">
        <v>41509</v>
      </c>
      <c r="J434" s="18">
        <v>883.66</v>
      </c>
      <c r="K434" s="18">
        <f t="shared" si="64"/>
        <v>88.366</v>
      </c>
      <c r="L434" s="18">
        <f t="shared" si="65"/>
        <v>795.29399999999998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f t="shared" si="62"/>
        <v>53.02</v>
      </c>
      <c r="AD434" s="18">
        <f t="shared" si="63"/>
        <v>159.06</v>
      </c>
      <c r="AE434" s="18">
        <f t="shared" si="63"/>
        <v>159.06</v>
      </c>
      <c r="AF434" s="18">
        <v>0</v>
      </c>
      <c r="AG434" s="18">
        <v>159.06</v>
      </c>
      <c r="AH434" s="18">
        <v>0</v>
      </c>
      <c r="AI434" s="18">
        <v>159.06</v>
      </c>
      <c r="AJ434" s="18">
        <v>106.03</v>
      </c>
      <c r="AK434" s="18">
        <f t="shared" si="61"/>
        <v>795.29</v>
      </c>
      <c r="AL434" s="18">
        <f t="shared" si="60"/>
        <v>88.37</v>
      </c>
    </row>
    <row r="435" spans="1:38" s="6" customFormat="1" ht="50.1" customHeight="1">
      <c r="A435" s="38" t="s">
        <v>908</v>
      </c>
      <c r="B435" s="16" t="s">
        <v>1056</v>
      </c>
      <c r="C435" s="25" t="s">
        <v>1057</v>
      </c>
      <c r="D435" s="16" t="s">
        <v>899</v>
      </c>
      <c r="E435" s="16">
        <v>508770</v>
      </c>
      <c r="F435" s="16" t="s">
        <v>900</v>
      </c>
      <c r="G435" s="16" t="s">
        <v>1184</v>
      </c>
      <c r="H435" s="16" t="s">
        <v>31</v>
      </c>
      <c r="I435" s="24">
        <v>41509</v>
      </c>
      <c r="J435" s="18">
        <v>883.66</v>
      </c>
      <c r="K435" s="18">
        <f t="shared" si="64"/>
        <v>88.366</v>
      </c>
      <c r="L435" s="18">
        <f t="shared" si="65"/>
        <v>795.29399999999998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f t="shared" si="62"/>
        <v>53.02</v>
      </c>
      <c r="AD435" s="18">
        <f t="shared" si="63"/>
        <v>159.06</v>
      </c>
      <c r="AE435" s="18">
        <f t="shared" si="63"/>
        <v>159.06</v>
      </c>
      <c r="AF435" s="18">
        <v>0</v>
      </c>
      <c r="AG435" s="18">
        <v>159.06</v>
      </c>
      <c r="AH435" s="18">
        <v>0</v>
      </c>
      <c r="AI435" s="18">
        <v>159.06</v>
      </c>
      <c r="AJ435" s="18">
        <v>106.03</v>
      </c>
      <c r="AK435" s="18">
        <f t="shared" si="61"/>
        <v>795.29</v>
      </c>
      <c r="AL435" s="18">
        <f t="shared" si="60"/>
        <v>88.37</v>
      </c>
    </row>
    <row r="436" spans="1:38" s="6" customFormat="1" ht="50.1" customHeight="1">
      <c r="A436" s="38" t="s">
        <v>909</v>
      </c>
      <c r="B436" s="16" t="s">
        <v>1056</v>
      </c>
      <c r="C436" s="25" t="s">
        <v>1057</v>
      </c>
      <c r="D436" s="16" t="s">
        <v>899</v>
      </c>
      <c r="E436" s="16">
        <v>508771</v>
      </c>
      <c r="F436" s="16" t="s">
        <v>900</v>
      </c>
      <c r="G436" s="16" t="s">
        <v>1184</v>
      </c>
      <c r="H436" s="16" t="s">
        <v>31</v>
      </c>
      <c r="I436" s="24">
        <v>41509</v>
      </c>
      <c r="J436" s="18">
        <v>883.66</v>
      </c>
      <c r="K436" s="18">
        <f t="shared" si="64"/>
        <v>88.366</v>
      </c>
      <c r="L436" s="18">
        <f t="shared" si="65"/>
        <v>795.29399999999998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f t="shared" si="62"/>
        <v>53.02</v>
      </c>
      <c r="AD436" s="18">
        <f t="shared" si="63"/>
        <v>159.06</v>
      </c>
      <c r="AE436" s="18">
        <f t="shared" si="63"/>
        <v>159.06</v>
      </c>
      <c r="AF436" s="18">
        <v>0</v>
      </c>
      <c r="AG436" s="18">
        <v>159.06</v>
      </c>
      <c r="AH436" s="18">
        <v>0</v>
      </c>
      <c r="AI436" s="18">
        <v>159.06</v>
      </c>
      <c r="AJ436" s="18">
        <v>106.03</v>
      </c>
      <c r="AK436" s="18">
        <f t="shared" si="61"/>
        <v>795.29</v>
      </c>
      <c r="AL436" s="18">
        <f t="shared" si="60"/>
        <v>88.37</v>
      </c>
    </row>
    <row r="437" spans="1:38" s="6" customFormat="1" ht="50.1" customHeight="1">
      <c r="A437" s="38" t="s">
        <v>910</v>
      </c>
      <c r="B437" s="16" t="s">
        <v>1056</v>
      </c>
      <c r="C437" s="25" t="s">
        <v>1057</v>
      </c>
      <c r="D437" s="16" t="s">
        <v>899</v>
      </c>
      <c r="E437" s="16">
        <v>508774</v>
      </c>
      <c r="F437" s="16" t="s">
        <v>900</v>
      </c>
      <c r="G437" s="16" t="s">
        <v>1184</v>
      </c>
      <c r="H437" s="16" t="s">
        <v>31</v>
      </c>
      <c r="I437" s="24">
        <v>41509</v>
      </c>
      <c r="J437" s="18">
        <v>883.66</v>
      </c>
      <c r="K437" s="18">
        <f t="shared" si="64"/>
        <v>88.366</v>
      </c>
      <c r="L437" s="18">
        <f t="shared" si="65"/>
        <v>795.29399999999998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f t="shared" si="62"/>
        <v>53.02</v>
      </c>
      <c r="AD437" s="18">
        <f t="shared" si="63"/>
        <v>159.06</v>
      </c>
      <c r="AE437" s="18">
        <f t="shared" si="63"/>
        <v>159.06</v>
      </c>
      <c r="AF437" s="18">
        <v>0</v>
      </c>
      <c r="AG437" s="18">
        <v>159.06</v>
      </c>
      <c r="AH437" s="18">
        <v>0</v>
      </c>
      <c r="AI437" s="18">
        <v>159.06</v>
      </c>
      <c r="AJ437" s="18">
        <v>106.03</v>
      </c>
      <c r="AK437" s="18">
        <f t="shared" si="61"/>
        <v>795.29</v>
      </c>
      <c r="AL437" s="18">
        <f t="shared" si="60"/>
        <v>88.37</v>
      </c>
    </row>
    <row r="438" spans="1:38" s="6" customFormat="1" ht="50.1" customHeight="1">
      <c r="A438" s="38" t="s">
        <v>911</v>
      </c>
      <c r="B438" s="16" t="s">
        <v>1056</v>
      </c>
      <c r="C438" s="25" t="s">
        <v>1057</v>
      </c>
      <c r="D438" s="16" t="s">
        <v>899</v>
      </c>
      <c r="E438" s="16">
        <v>508782</v>
      </c>
      <c r="F438" s="16" t="s">
        <v>900</v>
      </c>
      <c r="G438" s="16" t="s">
        <v>1184</v>
      </c>
      <c r="H438" s="16" t="s">
        <v>31</v>
      </c>
      <c r="I438" s="24">
        <v>41509</v>
      </c>
      <c r="J438" s="18">
        <v>883.66</v>
      </c>
      <c r="K438" s="18">
        <f t="shared" si="64"/>
        <v>88.366</v>
      </c>
      <c r="L438" s="18">
        <f t="shared" si="65"/>
        <v>795.29399999999998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f t="shared" si="62"/>
        <v>53.02</v>
      </c>
      <c r="AD438" s="18">
        <f t="shared" si="63"/>
        <v>159.06</v>
      </c>
      <c r="AE438" s="18">
        <f t="shared" si="63"/>
        <v>159.06</v>
      </c>
      <c r="AF438" s="18">
        <v>0</v>
      </c>
      <c r="AG438" s="18">
        <v>159.06</v>
      </c>
      <c r="AH438" s="18">
        <v>0</v>
      </c>
      <c r="AI438" s="18">
        <v>159.06</v>
      </c>
      <c r="AJ438" s="18">
        <v>106.03</v>
      </c>
      <c r="AK438" s="18">
        <f t="shared" si="61"/>
        <v>795.29</v>
      </c>
      <c r="AL438" s="18">
        <f t="shared" si="60"/>
        <v>88.37</v>
      </c>
    </row>
    <row r="439" spans="1:38" s="6" customFormat="1" ht="50.1" customHeight="1">
      <c r="A439" s="38" t="s">
        <v>912</v>
      </c>
      <c r="B439" s="16" t="s">
        <v>1056</v>
      </c>
      <c r="C439" s="25" t="s">
        <v>1057</v>
      </c>
      <c r="D439" s="16" t="s">
        <v>899</v>
      </c>
      <c r="E439" s="16">
        <v>508786</v>
      </c>
      <c r="F439" s="16" t="s">
        <v>900</v>
      </c>
      <c r="G439" s="16" t="s">
        <v>1184</v>
      </c>
      <c r="H439" s="16" t="s">
        <v>31</v>
      </c>
      <c r="I439" s="24">
        <v>41509</v>
      </c>
      <c r="J439" s="18">
        <v>883.66</v>
      </c>
      <c r="K439" s="18">
        <f t="shared" si="64"/>
        <v>88.366</v>
      </c>
      <c r="L439" s="18">
        <f t="shared" si="65"/>
        <v>795.29399999999998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f t="shared" si="62"/>
        <v>53.02</v>
      </c>
      <c r="AD439" s="18">
        <f t="shared" si="63"/>
        <v>159.06</v>
      </c>
      <c r="AE439" s="18">
        <f t="shared" si="63"/>
        <v>159.06</v>
      </c>
      <c r="AF439" s="18">
        <v>0</v>
      </c>
      <c r="AG439" s="18">
        <v>159.06</v>
      </c>
      <c r="AH439" s="18">
        <v>0</v>
      </c>
      <c r="AI439" s="18">
        <v>159.06</v>
      </c>
      <c r="AJ439" s="18">
        <v>106.03</v>
      </c>
      <c r="AK439" s="18">
        <f t="shared" si="61"/>
        <v>795.29</v>
      </c>
      <c r="AL439" s="18">
        <f t="shared" si="60"/>
        <v>88.37</v>
      </c>
    </row>
    <row r="440" spans="1:38" s="6" customFormat="1" ht="50.1" customHeight="1">
      <c r="A440" s="38" t="s">
        <v>913</v>
      </c>
      <c r="B440" s="16" t="s">
        <v>1056</v>
      </c>
      <c r="C440" s="25" t="s">
        <v>1057</v>
      </c>
      <c r="D440" s="16" t="s">
        <v>899</v>
      </c>
      <c r="E440" s="16">
        <v>508788</v>
      </c>
      <c r="F440" s="16" t="s">
        <v>900</v>
      </c>
      <c r="G440" s="16" t="s">
        <v>1184</v>
      </c>
      <c r="H440" s="16" t="s">
        <v>31</v>
      </c>
      <c r="I440" s="24">
        <v>41509</v>
      </c>
      <c r="J440" s="18">
        <v>883.66</v>
      </c>
      <c r="K440" s="18">
        <f t="shared" si="64"/>
        <v>88.366</v>
      </c>
      <c r="L440" s="18">
        <f t="shared" si="65"/>
        <v>795.29399999999998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f t="shared" si="62"/>
        <v>53.02</v>
      </c>
      <c r="AD440" s="18">
        <f t="shared" si="63"/>
        <v>159.06</v>
      </c>
      <c r="AE440" s="18">
        <f t="shared" si="63"/>
        <v>159.06</v>
      </c>
      <c r="AF440" s="18">
        <v>0</v>
      </c>
      <c r="AG440" s="18">
        <v>159.06</v>
      </c>
      <c r="AH440" s="18">
        <v>0</v>
      </c>
      <c r="AI440" s="18">
        <v>159.06</v>
      </c>
      <c r="AJ440" s="18">
        <v>106.03</v>
      </c>
      <c r="AK440" s="18">
        <f t="shared" si="61"/>
        <v>795.29</v>
      </c>
      <c r="AL440" s="18">
        <f t="shared" si="60"/>
        <v>88.37</v>
      </c>
    </row>
    <row r="441" spans="1:38" s="6" customFormat="1" ht="50.1" customHeight="1">
      <c r="A441" s="38" t="s">
        <v>914</v>
      </c>
      <c r="B441" s="16" t="s">
        <v>1056</v>
      </c>
      <c r="C441" s="25" t="s">
        <v>1057</v>
      </c>
      <c r="D441" s="16" t="s">
        <v>899</v>
      </c>
      <c r="E441" s="16">
        <v>508790</v>
      </c>
      <c r="F441" s="16" t="s">
        <v>900</v>
      </c>
      <c r="G441" s="16" t="s">
        <v>1184</v>
      </c>
      <c r="H441" s="16" t="s">
        <v>31</v>
      </c>
      <c r="I441" s="24">
        <v>41509</v>
      </c>
      <c r="J441" s="18">
        <v>883.66</v>
      </c>
      <c r="K441" s="18">
        <f t="shared" si="64"/>
        <v>88.366</v>
      </c>
      <c r="L441" s="18">
        <f t="shared" si="65"/>
        <v>795.29399999999998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f t="shared" si="62"/>
        <v>53.02</v>
      </c>
      <c r="AD441" s="18">
        <f t="shared" si="63"/>
        <v>159.06</v>
      </c>
      <c r="AE441" s="18">
        <f t="shared" si="63"/>
        <v>159.06</v>
      </c>
      <c r="AF441" s="18">
        <v>0</v>
      </c>
      <c r="AG441" s="18">
        <v>159.06</v>
      </c>
      <c r="AH441" s="18">
        <v>0</v>
      </c>
      <c r="AI441" s="18">
        <v>159.06</v>
      </c>
      <c r="AJ441" s="18">
        <v>106.03</v>
      </c>
      <c r="AK441" s="18">
        <f t="shared" si="61"/>
        <v>795.29</v>
      </c>
      <c r="AL441" s="18">
        <f t="shared" si="60"/>
        <v>88.37</v>
      </c>
    </row>
    <row r="442" spans="1:38" s="6" customFormat="1" ht="50.1" customHeight="1">
      <c r="A442" s="38" t="s">
        <v>915</v>
      </c>
      <c r="B442" s="16" t="s">
        <v>1056</v>
      </c>
      <c r="C442" s="25" t="s">
        <v>1057</v>
      </c>
      <c r="D442" s="16" t="s">
        <v>899</v>
      </c>
      <c r="E442" s="16">
        <v>508791</v>
      </c>
      <c r="F442" s="16" t="s">
        <v>900</v>
      </c>
      <c r="G442" s="16" t="s">
        <v>1184</v>
      </c>
      <c r="H442" s="16" t="s">
        <v>31</v>
      </c>
      <c r="I442" s="24">
        <v>41509</v>
      </c>
      <c r="J442" s="18">
        <v>883.66</v>
      </c>
      <c r="K442" s="18">
        <f t="shared" si="64"/>
        <v>88.366</v>
      </c>
      <c r="L442" s="18">
        <f t="shared" si="65"/>
        <v>795.29399999999998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f t="shared" si="62"/>
        <v>53.02</v>
      </c>
      <c r="AD442" s="18">
        <f t="shared" si="63"/>
        <v>159.06</v>
      </c>
      <c r="AE442" s="18">
        <f t="shared" si="63"/>
        <v>159.06</v>
      </c>
      <c r="AF442" s="18">
        <v>0</v>
      </c>
      <c r="AG442" s="18">
        <v>159.06</v>
      </c>
      <c r="AH442" s="18">
        <v>0</v>
      </c>
      <c r="AI442" s="18">
        <v>159.06</v>
      </c>
      <c r="AJ442" s="18">
        <v>106.03</v>
      </c>
      <c r="AK442" s="18">
        <f t="shared" si="61"/>
        <v>795.29</v>
      </c>
      <c r="AL442" s="18">
        <f t="shared" si="60"/>
        <v>88.37</v>
      </c>
    </row>
    <row r="443" spans="1:38" s="6" customFormat="1" ht="50.1" customHeight="1">
      <c r="A443" s="38" t="s">
        <v>916</v>
      </c>
      <c r="B443" s="16" t="s">
        <v>1056</v>
      </c>
      <c r="C443" s="25" t="s">
        <v>1057</v>
      </c>
      <c r="D443" s="16" t="s">
        <v>899</v>
      </c>
      <c r="E443" s="16">
        <v>508912</v>
      </c>
      <c r="F443" s="19" t="s">
        <v>900</v>
      </c>
      <c r="G443" s="16" t="s">
        <v>1184</v>
      </c>
      <c r="H443" s="16" t="s">
        <v>31</v>
      </c>
      <c r="I443" s="24">
        <v>41509</v>
      </c>
      <c r="J443" s="18">
        <v>883.66</v>
      </c>
      <c r="K443" s="18">
        <f t="shared" si="64"/>
        <v>88.366</v>
      </c>
      <c r="L443" s="18">
        <f t="shared" si="65"/>
        <v>795.29399999999998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f t="shared" si="62"/>
        <v>53.02</v>
      </c>
      <c r="AD443" s="18">
        <f t="shared" si="63"/>
        <v>159.06</v>
      </c>
      <c r="AE443" s="18">
        <f t="shared" si="63"/>
        <v>159.06</v>
      </c>
      <c r="AF443" s="18">
        <v>0</v>
      </c>
      <c r="AG443" s="18">
        <v>159.06</v>
      </c>
      <c r="AH443" s="18">
        <v>0</v>
      </c>
      <c r="AI443" s="18">
        <v>159.06</v>
      </c>
      <c r="AJ443" s="18">
        <v>106.03</v>
      </c>
      <c r="AK443" s="18">
        <f t="shared" si="61"/>
        <v>795.29</v>
      </c>
      <c r="AL443" s="18">
        <f t="shared" si="60"/>
        <v>88.37</v>
      </c>
    </row>
    <row r="444" spans="1:38" s="6" customFormat="1" ht="50.1" customHeight="1">
      <c r="A444" s="38" t="s">
        <v>917</v>
      </c>
      <c r="B444" s="16" t="s">
        <v>1056</v>
      </c>
      <c r="C444" s="25" t="s">
        <v>1057</v>
      </c>
      <c r="D444" s="16" t="s">
        <v>899</v>
      </c>
      <c r="E444" s="16">
        <v>508917</v>
      </c>
      <c r="F444" s="19" t="s">
        <v>900</v>
      </c>
      <c r="G444" s="16" t="s">
        <v>1184</v>
      </c>
      <c r="H444" s="16" t="s">
        <v>30</v>
      </c>
      <c r="I444" s="24">
        <v>41509</v>
      </c>
      <c r="J444" s="18">
        <v>883.66</v>
      </c>
      <c r="K444" s="18">
        <f t="shared" si="64"/>
        <v>88.366</v>
      </c>
      <c r="L444" s="18">
        <f t="shared" si="65"/>
        <v>795.29399999999998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f t="shared" ref="AC444:AC449" si="66">46.92+6.1</f>
        <v>53.02</v>
      </c>
      <c r="AD444" s="18">
        <f t="shared" ref="AD444:AE449" si="67">140.76+18.3</f>
        <v>159.06</v>
      </c>
      <c r="AE444" s="18">
        <f t="shared" si="67"/>
        <v>159.06</v>
      </c>
      <c r="AF444" s="18">
        <v>0</v>
      </c>
      <c r="AG444" s="18">
        <v>159.06</v>
      </c>
      <c r="AH444" s="18">
        <v>0</v>
      </c>
      <c r="AI444" s="18">
        <v>159.06</v>
      </c>
      <c r="AJ444" s="18">
        <v>106.03</v>
      </c>
      <c r="AK444" s="18">
        <f t="shared" si="61"/>
        <v>795.29</v>
      </c>
      <c r="AL444" s="18">
        <f t="shared" ref="AL444:AL474" si="68">J444-AK444</f>
        <v>88.37</v>
      </c>
    </row>
    <row r="445" spans="1:38" s="6" customFormat="1" ht="50.1" customHeight="1">
      <c r="A445" s="38" t="s">
        <v>918</v>
      </c>
      <c r="B445" s="16" t="s">
        <v>1056</v>
      </c>
      <c r="C445" s="25" t="s">
        <v>1057</v>
      </c>
      <c r="D445" s="16" t="s">
        <v>899</v>
      </c>
      <c r="E445" s="16">
        <v>508933</v>
      </c>
      <c r="F445" s="19" t="s">
        <v>900</v>
      </c>
      <c r="G445" s="16" t="s">
        <v>1184</v>
      </c>
      <c r="H445" s="16" t="s">
        <v>30</v>
      </c>
      <c r="I445" s="24">
        <v>41509</v>
      </c>
      <c r="J445" s="18">
        <v>883.66</v>
      </c>
      <c r="K445" s="18">
        <f t="shared" si="64"/>
        <v>88.366</v>
      </c>
      <c r="L445" s="18">
        <f t="shared" si="65"/>
        <v>795.29399999999998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f t="shared" si="66"/>
        <v>53.02</v>
      </c>
      <c r="AD445" s="18">
        <f t="shared" si="67"/>
        <v>159.06</v>
      </c>
      <c r="AE445" s="18">
        <f t="shared" si="67"/>
        <v>159.06</v>
      </c>
      <c r="AF445" s="18">
        <v>0</v>
      </c>
      <c r="AG445" s="18">
        <v>159.06</v>
      </c>
      <c r="AH445" s="18">
        <v>0</v>
      </c>
      <c r="AI445" s="18">
        <v>159.06</v>
      </c>
      <c r="AJ445" s="18">
        <v>106.03</v>
      </c>
      <c r="AK445" s="18">
        <f t="shared" si="61"/>
        <v>795.29</v>
      </c>
      <c r="AL445" s="18">
        <f t="shared" si="68"/>
        <v>88.37</v>
      </c>
    </row>
    <row r="446" spans="1:38" s="6" customFormat="1" ht="50.1" customHeight="1">
      <c r="A446" s="38" t="s">
        <v>919</v>
      </c>
      <c r="B446" s="16" t="s">
        <v>1056</v>
      </c>
      <c r="C446" s="25" t="s">
        <v>1057</v>
      </c>
      <c r="D446" s="16" t="s">
        <v>899</v>
      </c>
      <c r="E446" s="16">
        <v>508944</v>
      </c>
      <c r="F446" s="16" t="s">
        <v>900</v>
      </c>
      <c r="G446" s="16" t="s">
        <v>1184</v>
      </c>
      <c r="H446" s="16" t="s">
        <v>30</v>
      </c>
      <c r="I446" s="24">
        <v>41509</v>
      </c>
      <c r="J446" s="18">
        <v>883.66</v>
      </c>
      <c r="K446" s="18">
        <f t="shared" si="64"/>
        <v>88.366</v>
      </c>
      <c r="L446" s="18">
        <f t="shared" si="65"/>
        <v>795.29399999999998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f t="shared" si="66"/>
        <v>53.02</v>
      </c>
      <c r="AD446" s="18">
        <f t="shared" si="67"/>
        <v>159.06</v>
      </c>
      <c r="AE446" s="18">
        <f t="shared" si="67"/>
        <v>159.06</v>
      </c>
      <c r="AF446" s="18">
        <v>0</v>
      </c>
      <c r="AG446" s="18">
        <v>159.06</v>
      </c>
      <c r="AH446" s="18">
        <v>0</v>
      </c>
      <c r="AI446" s="18">
        <v>159.06</v>
      </c>
      <c r="AJ446" s="18">
        <v>106.03</v>
      </c>
      <c r="AK446" s="18">
        <f t="shared" si="61"/>
        <v>795.29</v>
      </c>
      <c r="AL446" s="18">
        <f t="shared" si="68"/>
        <v>88.37</v>
      </c>
    </row>
    <row r="447" spans="1:38" s="6" customFormat="1" ht="50.1" customHeight="1">
      <c r="A447" s="38" t="s">
        <v>920</v>
      </c>
      <c r="B447" s="16" t="s">
        <v>1056</v>
      </c>
      <c r="C447" s="25" t="s">
        <v>1057</v>
      </c>
      <c r="D447" s="16" t="s">
        <v>899</v>
      </c>
      <c r="E447" s="16">
        <v>508948</v>
      </c>
      <c r="F447" s="16" t="s">
        <v>900</v>
      </c>
      <c r="G447" s="16" t="s">
        <v>1184</v>
      </c>
      <c r="H447" s="19" t="s">
        <v>9</v>
      </c>
      <c r="I447" s="24">
        <v>41509</v>
      </c>
      <c r="J447" s="18">
        <v>883.66</v>
      </c>
      <c r="K447" s="18">
        <f t="shared" si="64"/>
        <v>88.366</v>
      </c>
      <c r="L447" s="18">
        <f t="shared" si="65"/>
        <v>795.29399999999998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f t="shared" si="66"/>
        <v>53.02</v>
      </c>
      <c r="AD447" s="18">
        <f t="shared" si="67"/>
        <v>159.06</v>
      </c>
      <c r="AE447" s="18">
        <f t="shared" si="67"/>
        <v>159.06</v>
      </c>
      <c r="AF447" s="18">
        <v>0</v>
      </c>
      <c r="AG447" s="18">
        <v>159.06</v>
      </c>
      <c r="AH447" s="18">
        <v>0</v>
      </c>
      <c r="AI447" s="18">
        <v>159.06</v>
      </c>
      <c r="AJ447" s="18">
        <v>106.03</v>
      </c>
      <c r="AK447" s="18">
        <f t="shared" si="61"/>
        <v>795.29</v>
      </c>
      <c r="AL447" s="18">
        <f t="shared" si="68"/>
        <v>88.37</v>
      </c>
    </row>
    <row r="448" spans="1:38" s="6" customFormat="1" ht="50.1" customHeight="1">
      <c r="A448" s="38" t="s">
        <v>921</v>
      </c>
      <c r="B448" s="16" t="s">
        <v>1056</v>
      </c>
      <c r="C448" s="25" t="s">
        <v>1057</v>
      </c>
      <c r="D448" s="16" t="s">
        <v>899</v>
      </c>
      <c r="E448" s="16">
        <v>508952</v>
      </c>
      <c r="F448" s="19" t="s">
        <v>900</v>
      </c>
      <c r="G448" s="16" t="s">
        <v>1184</v>
      </c>
      <c r="H448" s="16" t="s">
        <v>9</v>
      </c>
      <c r="I448" s="24">
        <v>41509</v>
      </c>
      <c r="J448" s="18">
        <v>883.66</v>
      </c>
      <c r="K448" s="18">
        <f t="shared" si="64"/>
        <v>88.366</v>
      </c>
      <c r="L448" s="18">
        <f t="shared" si="65"/>
        <v>795.29399999999998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f t="shared" si="66"/>
        <v>53.02</v>
      </c>
      <c r="AD448" s="18">
        <f t="shared" si="67"/>
        <v>159.06</v>
      </c>
      <c r="AE448" s="18">
        <f t="shared" si="67"/>
        <v>159.06</v>
      </c>
      <c r="AF448" s="18">
        <v>0</v>
      </c>
      <c r="AG448" s="18">
        <v>159.06</v>
      </c>
      <c r="AH448" s="18">
        <v>0</v>
      </c>
      <c r="AI448" s="18">
        <v>159.06</v>
      </c>
      <c r="AJ448" s="18">
        <v>106.03</v>
      </c>
      <c r="AK448" s="18">
        <f t="shared" si="61"/>
        <v>795.29</v>
      </c>
      <c r="AL448" s="18">
        <f t="shared" si="68"/>
        <v>88.37</v>
      </c>
    </row>
    <row r="449" spans="1:38" s="6" customFormat="1" ht="50.1" customHeight="1">
      <c r="A449" s="38" t="s">
        <v>922</v>
      </c>
      <c r="B449" s="16" t="s">
        <v>1056</v>
      </c>
      <c r="C449" s="25" t="s">
        <v>1057</v>
      </c>
      <c r="D449" s="16" t="s">
        <v>899</v>
      </c>
      <c r="E449" s="16">
        <v>508956</v>
      </c>
      <c r="F449" s="19" t="s">
        <v>900</v>
      </c>
      <c r="G449" s="16" t="s">
        <v>1184</v>
      </c>
      <c r="H449" s="16" t="s">
        <v>9</v>
      </c>
      <c r="I449" s="24">
        <v>41509</v>
      </c>
      <c r="J449" s="18">
        <v>883.66</v>
      </c>
      <c r="K449" s="18">
        <f t="shared" si="64"/>
        <v>88.366</v>
      </c>
      <c r="L449" s="18">
        <f t="shared" si="65"/>
        <v>795.29399999999998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f t="shared" si="66"/>
        <v>53.02</v>
      </c>
      <c r="AD449" s="18">
        <f t="shared" si="67"/>
        <v>159.06</v>
      </c>
      <c r="AE449" s="18">
        <f t="shared" si="67"/>
        <v>159.06</v>
      </c>
      <c r="AF449" s="18">
        <v>0</v>
      </c>
      <c r="AG449" s="18">
        <v>159.06</v>
      </c>
      <c r="AH449" s="18">
        <v>0</v>
      </c>
      <c r="AI449" s="18">
        <v>159.06</v>
      </c>
      <c r="AJ449" s="18">
        <v>106.03</v>
      </c>
      <c r="AK449" s="18">
        <f t="shared" si="61"/>
        <v>795.29</v>
      </c>
      <c r="AL449" s="18">
        <f t="shared" si="68"/>
        <v>88.37</v>
      </c>
    </row>
    <row r="450" spans="1:38" s="6" customFormat="1" ht="50.1" customHeight="1">
      <c r="A450" s="53" t="s">
        <v>1009</v>
      </c>
      <c r="B450" s="16" t="s">
        <v>628</v>
      </c>
      <c r="C450" s="25" t="s">
        <v>1395</v>
      </c>
      <c r="D450" s="16" t="s">
        <v>94</v>
      </c>
      <c r="E450" s="16" t="s">
        <v>1011</v>
      </c>
      <c r="F450" s="19" t="s">
        <v>962</v>
      </c>
      <c r="G450" s="16" t="s">
        <v>1184</v>
      </c>
      <c r="H450" s="16" t="s">
        <v>31</v>
      </c>
      <c r="I450" s="24">
        <v>41509</v>
      </c>
      <c r="J450" s="18">
        <v>748.06</v>
      </c>
      <c r="K450" s="18">
        <f t="shared" si="64"/>
        <v>74.805999999999997</v>
      </c>
      <c r="L450" s="18">
        <f t="shared" si="65"/>
        <v>673.25399999999991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f>86.06+5.16</f>
        <v>91.22</v>
      </c>
      <c r="AD450" s="18">
        <f>119.16+15.49</f>
        <v>134.65</v>
      </c>
      <c r="AE450" s="18">
        <f>119.16+15.49</f>
        <v>134.65</v>
      </c>
      <c r="AF450" s="18">
        <v>0</v>
      </c>
      <c r="AG450" s="18">
        <v>134.65</v>
      </c>
      <c r="AH450" s="18">
        <v>0</v>
      </c>
      <c r="AI450" s="18">
        <v>134.65</v>
      </c>
      <c r="AJ450" s="18">
        <v>43.43</v>
      </c>
      <c r="AK450" s="18">
        <f t="shared" si="61"/>
        <v>673.24999999999989</v>
      </c>
      <c r="AL450" s="18">
        <f t="shared" si="68"/>
        <v>74.810000000000059</v>
      </c>
    </row>
    <row r="451" spans="1:38" s="6" customFormat="1" ht="50.1" customHeight="1">
      <c r="A451" s="38" t="s">
        <v>1010</v>
      </c>
      <c r="B451" s="16" t="s">
        <v>628</v>
      </c>
      <c r="C451" s="25" t="s">
        <v>1395</v>
      </c>
      <c r="D451" s="16" t="s">
        <v>94</v>
      </c>
      <c r="E451" s="16" t="s">
        <v>1012</v>
      </c>
      <c r="F451" s="19" t="s">
        <v>962</v>
      </c>
      <c r="G451" s="16" t="s">
        <v>1184</v>
      </c>
      <c r="H451" s="16" t="s">
        <v>31</v>
      </c>
      <c r="I451" s="24">
        <v>41509</v>
      </c>
      <c r="J451" s="18">
        <v>748.06</v>
      </c>
      <c r="K451" s="18">
        <f t="shared" si="64"/>
        <v>74.805999999999997</v>
      </c>
      <c r="L451" s="18">
        <f t="shared" si="65"/>
        <v>673.25399999999991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f>86.06+5.16</f>
        <v>91.22</v>
      </c>
      <c r="AD451" s="18">
        <f>119.16+15.49</f>
        <v>134.65</v>
      </c>
      <c r="AE451" s="18">
        <f>119.16+15.49</f>
        <v>134.65</v>
      </c>
      <c r="AF451" s="18">
        <v>0</v>
      </c>
      <c r="AG451" s="18">
        <v>134.65</v>
      </c>
      <c r="AH451" s="18">
        <v>0</v>
      </c>
      <c r="AI451" s="18">
        <v>134.65</v>
      </c>
      <c r="AJ451" s="18">
        <v>43.43</v>
      </c>
      <c r="AK451" s="18">
        <f t="shared" si="61"/>
        <v>673.24999999999989</v>
      </c>
      <c r="AL451" s="18">
        <f t="shared" si="68"/>
        <v>74.810000000000059</v>
      </c>
    </row>
    <row r="452" spans="1:38" s="6" customFormat="1" ht="50.1" customHeight="1">
      <c r="A452" s="53" t="s">
        <v>1022</v>
      </c>
      <c r="B452" s="16" t="s">
        <v>350</v>
      </c>
      <c r="C452" s="19" t="s">
        <v>963</v>
      </c>
      <c r="D452" s="16" t="s">
        <v>97</v>
      </c>
      <c r="E452" s="16" t="s">
        <v>1023</v>
      </c>
      <c r="F452" s="19" t="s">
        <v>964</v>
      </c>
      <c r="G452" s="16" t="s">
        <v>1184</v>
      </c>
      <c r="H452" s="16" t="s">
        <v>23</v>
      </c>
      <c r="I452" s="24">
        <v>41486</v>
      </c>
      <c r="J452" s="18">
        <v>15462.05</v>
      </c>
      <c r="K452" s="18">
        <f t="shared" si="64"/>
        <v>1546.2049999999999</v>
      </c>
      <c r="L452" s="18">
        <f t="shared" si="65"/>
        <v>13915.844999999999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v>0</v>
      </c>
      <c r="AC452" s="18">
        <v>1138.79</v>
      </c>
      <c r="AD452" s="18">
        <f>2462.98+320.19</f>
        <v>2783.17</v>
      </c>
      <c r="AE452" s="18">
        <f>2462.98+320.19</f>
        <v>2783.17</v>
      </c>
      <c r="AF452" s="18">
        <v>0</v>
      </c>
      <c r="AG452" s="18">
        <f>2462.98+320.19</f>
        <v>2783.17</v>
      </c>
      <c r="AH452" s="18">
        <v>0</v>
      </c>
      <c r="AI452" s="18">
        <v>2783.17</v>
      </c>
      <c r="AJ452" s="18">
        <v>1644.37</v>
      </c>
      <c r="AK452" s="18">
        <f t="shared" si="61"/>
        <v>13915.84</v>
      </c>
      <c r="AL452" s="18">
        <f t="shared" si="68"/>
        <v>1546.2099999999991</v>
      </c>
    </row>
    <row r="453" spans="1:38" s="6" customFormat="1" ht="50.1" customHeight="1">
      <c r="A453" s="53" t="s">
        <v>1058</v>
      </c>
      <c r="B453" s="16" t="s">
        <v>361</v>
      </c>
      <c r="C453" s="16" t="s">
        <v>1059</v>
      </c>
      <c r="D453" s="16" t="s">
        <v>94</v>
      </c>
      <c r="E453" s="16" t="s">
        <v>1060</v>
      </c>
      <c r="F453" s="37">
        <v>2920</v>
      </c>
      <c r="G453" s="16" t="s">
        <v>1184</v>
      </c>
      <c r="H453" s="19" t="s">
        <v>9</v>
      </c>
      <c r="I453" s="24">
        <v>41676</v>
      </c>
      <c r="J453" s="18">
        <v>1584.92</v>
      </c>
      <c r="K453" s="18">
        <f t="shared" si="64"/>
        <v>158.49200000000002</v>
      </c>
      <c r="L453" s="18">
        <f t="shared" si="65"/>
        <v>1426.4280000000001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f>0</f>
        <v>0</v>
      </c>
      <c r="AC453" s="18">
        <v>0</v>
      </c>
      <c r="AD453" s="18">
        <v>261.52</v>
      </c>
      <c r="AE453" s="18">
        <v>285.27999999999997</v>
      </c>
      <c r="AF453" s="18">
        <v>0</v>
      </c>
      <c r="AG453" s="18">
        <f>252.46+32.82</f>
        <v>285.28000000000003</v>
      </c>
      <c r="AH453" s="18">
        <v>0</v>
      </c>
      <c r="AI453" s="18">
        <v>285.27999999999997</v>
      </c>
      <c r="AJ453" s="18">
        <v>285.27999999999997</v>
      </c>
      <c r="AK453" s="18">
        <f t="shared" si="61"/>
        <v>1402.6399999999999</v>
      </c>
      <c r="AL453" s="18">
        <f t="shared" si="68"/>
        <v>182.2800000000002</v>
      </c>
    </row>
    <row r="454" spans="1:38" s="6" customFormat="1" ht="50.1" customHeight="1">
      <c r="A454" s="38" t="s">
        <v>1061</v>
      </c>
      <c r="B454" s="16" t="s">
        <v>361</v>
      </c>
      <c r="C454" s="16" t="s">
        <v>1059</v>
      </c>
      <c r="D454" s="16" t="s">
        <v>94</v>
      </c>
      <c r="E454" s="16" t="s">
        <v>1062</v>
      </c>
      <c r="F454" s="37">
        <v>2920</v>
      </c>
      <c r="G454" s="16" t="s">
        <v>1184</v>
      </c>
      <c r="H454" s="19" t="s">
        <v>9</v>
      </c>
      <c r="I454" s="24">
        <v>41676</v>
      </c>
      <c r="J454" s="18">
        <v>1584.92</v>
      </c>
      <c r="K454" s="18">
        <f t="shared" ref="K454:K456" si="69">J454*10%</f>
        <v>158.49200000000002</v>
      </c>
      <c r="L454" s="18">
        <f t="shared" ref="L454:L456" si="70">J454-K454</f>
        <v>1426.4280000000001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f>0</f>
        <v>0</v>
      </c>
      <c r="AC454" s="18">
        <v>0</v>
      </c>
      <c r="AD454" s="18">
        <v>261.52</v>
      </c>
      <c r="AE454" s="18">
        <v>285.27999999999997</v>
      </c>
      <c r="AF454" s="18">
        <v>0</v>
      </c>
      <c r="AG454" s="18">
        <f>252.46+32.82</f>
        <v>285.28000000000003</v>
      </c>
      <c r="AH454" s="18">
        <v>0</v>
      </c>
      <c r="AI454" s="18">
        <v>285.27999999999997</v>
      </c>
      <c r="AJ454" s="18">
        <v>285.27999999999997</v>
      </c>
      <c r="AK454" s="18">
        <f t="shared" si="61"/>
        <v>1402.6399999999999</v>
      </c>
      <c r="AL454" s="18">
        <f t="shared" si="68"/>
        <v>182.2800000000002</v>
      </c>
    </row>
    <row r="455" spans="1:38" s="6" customFormat="1" ht="50.1" customHeight="1">
      <c r="A455" s="38" t="s">
        <v>1063</v>
      </c>
      <c r="B455" s="16" t="s">
        <v>1064</v>
      </c>
      <c r="C455" s="16" t="s">
        <v>1059</v>
      </c>
      <c r="D455" s="16" t="s">
        <v>94</v>
      </c>
      <c r="E455" s="16" t="s">
        <v>1065</v>
      </c>
      <c r="F455" s="37">
        <v>2920</v>
      </c>
      <c r="G455" s="16" t="s">
        <v>1184</v>
      </c>
      <c r="H455" s="19" t="s">
        <v>9</v>
      </c>
      <c r="I455" s="24">
        <v>41676</v>
      </c>
      <c r="J455" s="18">
        <v>2615.42</v>
      </c>
      <c r="K455" s="18">
        <f t="shared" si="69"/>
        <v>261.54200000000003</v>
      </c>
      <c r="L455" s="18">
        <f t="shared" si="70"/>
        <v>2353.8780000000002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v>0</v>
      </c>
      <c r="AD455" s="18">
        <v>431.55</v>
      </c>
      <c r="AE455" s="18">
        <v>470.78</v>
      </c>
      <c r="AF455" s="18">
        <v>0</v>
      </c>
      <c r="AG455" s="18">
        <f>416.62+54.16</f>
        <v>470.78</v>
      </c>
      <c r="AH455" s="18">
        <v>0</v>
      </c>
      <c r="AI455" s="18">
        <v>470.78</v>
      </c>
      <c r="AJ455" s="18">
        <v>470.78</v>
      </c>
      <c r="AK455" s="18">
        <f t="shared" si="61"/>
        <v>2314.67</v>
      </c>
      <c r="AL455" s="18">
        <f t="shared" si="68"/>
        <v>300.75</v>
      </c>
    </row>
    <row r="456" spans="1:38" s="6" customFormat="1" ht="50.1" customHeight="1">
      <c r="A456" s="38" t="s">
        <v>1066</v>
      </c>
      <c r="B456" s="16" t="s">
        <v>1064</v>
      </c>
      <c r="C456" s="16" t="s">
        <v>1059</v>
      </c>
      <c r="D456" s="16" t="s">
        <v>94</v>
      </c>
      <c r="E456" s="16" t="s">
        <v>1067</v>
      </c>
      <c r="F456" s="37">
        <v>2920</v>
      </c>
      <c r="G456" s="16" t="s">
        <v>1184</v>
      </c>
      <c r="H456" s="19" t="s">
        <v>9</v>
      </c>
      <c r="I456" s="24">
        <v>41676</v>
      </c>
      <c r="J456" s="18">
        <v>2615.42</v>
      </c>
      <c r="K456" s="18">
        <f t="shared" si="69"/>
        <v>261.54200000000003</v>
      </c>
      <c r="L456" s="18">
        <f t="shared" si="70"/>
        <v>2353.8780000000002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  <c r="Z456" s="18">
        <v>0</v>
      </c>
      <c r="AA456" s="18">
        <v>0</v>
      </c>
      <c r="AB456" s="18">
        <v>0</v>
      </c>
      <c r="AC456" s="18">
        <v>0</v>
      </c>
      <c r="AD456" s="18">
        <v>431.55</v>
      </c>
      <c r="AE456" s="18">
        <v>470.78</v>
      </c>
      <c r="AF456" s="18">
        <v>0</v>
      </c>
      <c r="AG456" s="18">
        <f>416.62+54.16</f>
        <v>470.78</v>
      </c>
      <c r="AH456" s="18">
        <v>0</v>
      </c>
      <c r="AI456" s="18">
        <v>470.78</v>
      </c>
      <c r="AJ456" s="18">
        <v>470.78</v>
      </c>
      <c r="AK456" s="18">
        <f t="shared" si="61"/>
        <v>2314.67</v>
      </c>
      <c r="AL456" s="18">
        <f t="shared" si="68"/>
        <v>300.75</v>
      </c>
    </row>
    <row r="457" spans="1:38" s="6" customFormat="1" ht="50.1" customHeight="1">
      <c r="A457" s="53" t="s">
        <v>1055</v>
      </c>
      <c r="B457" s="19" t="s">
        <v>965</v>
      </c>
      <c r="C457" s="19" t="s">
        <v>966</v>
      </c>
      <c r="D457" s="16" t="s">
        <v>967</v>
      </c>
      <c r="E457" s="19" t="s">
        <v>1006</v>
      </c>
      <c r="F457" s="16" t="s">
        <v>968</v>
      </c>
      <c r="G457" s="16" t="s">
        <v>1184</v>
      </c>
      <c r="H457" s="16" t="s">
        <v>23</v>
      </c>
      <c r="I457" s="24">
        <v>41541</v>
      </c>
      <c r="J457" s="18">
        <v>48780.14</v>
      </c>
      <c r="K457" s="18">
        <f t="shared" ref="K457" si="71">+J457*0.1</f>
        <v>4878.0140000000001</v>
      </c>
      <c r="L457" s="18">
        <f t="shared" ref="L457" si="72">+J457-K457</f>
        <v>43902.125999999997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8">
        <v>0</v>
      </c>
      <c r="W457" s="18">
        <v>0</v>
      </c>
      <c r="X457" s="18">
        <v>0</v>
      </c>
      <c r="Y457" s="18">
        <v>0</v>
      </c>
      <c r="Z457" s="18">
        <v>0</v>
      </c>
      <c r="AA457" s="18">
        <v>0</v>
      </c>
      <c r="AB457" s="18">
        <v>0</v>
      </c>
      <c r="AC457" s="18">
        <f>3237.61+420.89</f>
        <v>3658.5</v>
      </c>
      <c r="AD457" s="18">
        <f>7770.29+1010.14</f>
        <v>8780.43</v>
      </c>
      <c r="AE457" s="18">
        <f>7770.29+1010.14</f>
        <v>8780.43</v>
      </c>
      <c r="AF457" s="18">
        <v>0</v>
      </c>
      <c r="AG457" s="18">
        <v>8780.43</v>
      </c>
      <c r="AH457" s="18">
        <v>0</v>
      </c>
      <c r="AI457" s="18">
        <v>8780.43</v>
      </c>
      <c r="AJ457" s="18">
        <v>5121.91</v>
      </c>
      <c r="AK457" s="18">
        <f t="shared" si="61"/>
        <v>43902.130000000005</v>
      </c>
      <c r="AL457" s="18">
        <f t="shared" si="68"/>
        <v>4878.0099999999948</v>
      </c>
    </row>
    <row r="458" spans="1:38" s="6" customFormat="1" ht="50.1" customHeight="1">
      <c r="A458" s="38" t="s">
        <v>626</v>
      </c>
      <c r="B458" s="16" t="s">
        <v>624</v>
      </c>
      <c r="C458" s="16" t="s">
        <v>1183</v>
      </c>
      <c r="D458" s="16" t="s">
        <v>153</v>
      </c>
      <c r="E458" s="16">
        <v>48757881</v>
      </c>
      <c r="F458" s="19" t="s">
        <v>625</v>
      </c>
      <c r="G458" s="16" t="s">
        <v>1183</v>
      </c>
      <c r="H458" s="16" t="s">
        <v>9</v>
      </c>
      <c r="I458" s="17">
        <v>40724</v>
      </c>
      <c r="J458" s="18">
        <v>1083.67</v>
      </c>
      <c r="K458" s="18">
        <f t="shared" ref="K458:K459" si="73">+J458*0.1</f>
        <v>108.36700000000002</v>
      </c>
      <c r="L458" s="18">
        <f t="shared" ref="L458:L459" si="74">+J458-K458</f>
        <v>975.30300000000011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8">
        <v>0</v>
      </c>
      <c r="W458" s="18">
        <v>0</v>
      </c>
      <c r="X458" s="18">
        <v>0</v>
      </c>
      <c r="Y458" s="18">
        <v>0</v>
      </c>
      <c r="Z458" s="18">
        <v>120.29</v>
      </c>
      <c r="AA458" s="18">
        <v>195.06</v>
      </c>
      <c r="AB458" s="18">
        <v>-11.09</v>
      </c>
      <c r="AC458" s="18">
        <v>195.06</v>
      </c>
      <c r="AD458" s="18">
        <v>195.06</v>
      </c>
      <c r="AE458" s="18">
        <v>183.39</v>
      </c>
      <c r="AF458" s="18">
        <v>0</v>
      </c>
      <c r="AG458" s="18">
        <v>97.53</v>
      </c>
      <c r="AH458" s="18">
        <v>0</v>
      </c>
      <c r="AI458" s="18">
        <v>0</v>
      </c>
      <c r="AJ458" s="18">
        <v>0</v>
      </c>
      <c r="AK458" s="18">
        <f t="shared" si="61"/>
        <v>975.30000000000007</v>
      </c>
      <c r="AL458" s="18">
        <f t="shared" si="68"/>
        <v>108.37</v>
      </c>
    </row>
    <row r="459" spans="1:38" s="6" customFormat="1" ht="50.1" customHeight="1" thickBot="1">
      <c r="A459" s="55" t="s">
        <v>627</v>
      </c>
      <c r="B459" s="74" t="s">
        <v>628</v>
      </c>
      <c r="C459" s="74" t="s">
        <v>1183</v>
      </c>
      <c r="D459" s="74" t="s">
        <v>94</v>
      </c>
      <c r="E459" s="74" t="s">
        <v>629</v>
      </c>
      <c r="F459" s="56" t="s">
        <v>332</v>
      </c>
      <c r="G459" s="74" t="s">
        <v>1183</v>
      </c>
      <c r="H459" s="74" t="s">
        <v>30</v>
      </c>
      <c r="I459" s="57">
        <v>40502</v>
      </c>
      <c r="J459" s="59">
        <v>749.19</v>
      </c>
      <c r="K459" s="59">
        <f t="shared" si="73"/>
        <v>74.919000000000011</v>
      </c>
      <c r="L459" s="59">
        <f t="shared" si="74"/>
        <v>674.27100000000007</v>
      </c>
      <c r="M459" s="59">
        <v>0</v>
      </c>
      <c r="N459" s="59">
        <v>0</v>
      </c>
      <c r="O459" s="59">
        <v>0</v>
      </c>
      <c r="P459" s="59">
        <v>0</v>
      </c>
      <c r="Q459" s="59">
        <v>0</v>
      </c>
      <c r="R459" s="59">
        <v>0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144.59</v>
      </c>
      <c r="AA459" s="59">
        <v>134.85</v>
      </c>
      <c r="AB459" s="59">
        <v>6.75</v>
      </c>
      <c r="AC459" s="59">
        <v>134.85</v>
      </c>
      <c r="AD459" s="59">
        <v>134.85</v>
      </c>
      <c r="AE459" s="59">
        <v>118.38</v>
      </c>
      <c r="AF459" s="59">
        <v>0</v>
      </c>
      <c r="AG459" s="59">
        <v>0</v>
      </c>
      <c r="AH459" s="59">
        <v>0</v>
      </c>
      <c r="AI459" s="59">
        <v>0</v>
      </c>
      <c r="AJ459" s="59">
        <v>0</v>
      </c>
      <c r="AK459" s="59">
        <f t="shared" si="61"/>
        <v>674.27</v>
      </c>
      <c r="AL459" s="59">
        <f t="shared" si="68"/>
        <v>74.920000000000073</v>
      </c>
    </row>
    <row r="460" spans="1:38" s="8" customFormat="1" ht="50.1" customHeight="1" thickBot="1">
      <c r="A460" s="111" t="s">
        <v>383</v>
      </c>
      <c r="B460" s="112"/>
      <c r="C460" s="112"/>
      <c r="D460" s="112"/>
      <c r="E460" s="112"/>
      <c r="F460" s="112"/>
      <c r="G460" s="112"/>
      <c r="H460" s="112"/>
      <c r="I460" s="60"/>
      <c r="J460" s="61">
        <f t="shared" ref="J460:AL460" si="75">SUM(J32:J459)</f>
        <v>1141718.7899999972</v>
      </c>
      <c r="K460" s="61">
        <f t="shared" si="75"/>
        <v>114171.87899999972</v>
      </c>
      <c r="L460" s="61">
        <f t="shared" si="75"/>
        <v>1027546.9110000003</v>
      </c>
      <c r="M460" s="61">
        <f t="shared" si="75"/>
        <v>0</v>
      </c>
      <c r="N460" s="61">
        <f t="shared" si="75"/>
        <v>0</v>
      </c>
      <c r="O460" s="61">
        <f t="shared" si="75"/>
        <v>0</v>
      </c>
      <c r="P460" s="61">
        <f t="shared" si="75"/>
        <v>0</v>
      </c>
      <c r="Q460" s="61">
        <f t="shared" si="75"/>
        <v>900.42000000000007</v>
      </c>
      <c r="R460" s="61">
        <f t="shared" si="75"/>
        <v>4868.3999999999996</v>
      </c>
      <c r="S460" s="61">
        <f t="shared" si="75"/>
        <v>3274.81</v>
      </c>
      <c r="T460" s="61">
        <f t="shared" si="75"/>
        <v>3614.96</v>
      </c>
      <c r="U460" s="61">
        <f t="shared" si="75"/>
        <v>2678.7299999999996</v>
      </c>
      <c r="V460" s="61">
        <f t="shared" si="75"/>
        <v>2572.14</v>
      </c>
      <c r="W460" s="61">
        <f t="shared" si="75"/>
        <v>8743.82</v>
      </c>
      <c r="X460" s="61">
        <f t="shared" si="75"/>
        <v>19630.63</v>
      </c>
      <c r="Y460" s="61">
        <f t="shared" si="75"/>
        <v>21175.569999999985</v>
      </c>
      <c r="Z460" s="61">
        <f t="shared" si="75"/>
        <v>37600.049999999981</v>
      </c>
      <c r="AA460" s="61">
        <f t="shared" si="75"/>
        <v>88502.722999999896</v>
      </c>
      <c r="AB460" s="61">
        <f t="shared" si="75"/>
        <v>-308.28999999999996</v>
      </c>
      <c r="AC460" s="61">
        <f t="shared" si="75"/>
        <v>53822.839999999887</v>
      </c>
      <c r="AD460" s="61">
        <f t="shared" si="75"/>
        <v>85189.079999999958</v>
      </c>
      <c r="AE460" s="61">
        <f t="shared" si="75"/>
        <v>206374.43999999986</v>
      </c>
      <c r="AF460" s="61">
        <f t="shared" si="75"/>
        <v>9609.630000000001</v>
      </c>
      <c r="AG460" s="61">
        <f t="shared" si="75"/>
        <v>136293.06000000017</v>
      </c>
      <c r="AH460" s="61">
        <f t="shared" si="75"/>
        <v>-849.68999999999994</v>
      </c>
      <c r="AI460" s="61">
        <f t="shared" si="75"/>
        <v>126386.51000000004</v>
      </c>
      <c r="AJ460" s="61">
        <f t="shared" si="75"/>
        <v>77900.009999999907</v>
      </c>
      <c r="AK460" s="61">
        <f>SUM(AK32:AK459)</f>
        <v>887979.8430000029</v>
      </c>
      <c r="AL460" s="61">
        <f t="shared" si="75"/>
        <v>253738.94700000042</v>
      </c>
    </row>
    <row r="461" spans="1:38" s="6" customFormat="1" ht="50.1" customHeight="1">
      <c r="A461" s="49" t="s">
        <v>385</v>
      </c>
      <c r="B461" s="50" t="s">
        <v>386</v>
      </c>
      <c r="C461" s="50" t="s">
        <v>387</v>
      </c>
      <c r="D461" s="50" t="s">
        <v>388</v>
      </c>
      <c r="E461" s="50" t="s">
        <v>389</v>
      </c>
      <c r="F461" s="50" t="s">
        <v>390</v>
      </c>
      <c r="G461" s="50" t="s">
        <v>1050</v>
      </c>
      <c r="H461" s="50" t="s">
        <v>31</v>
      </c>
      <c r="I461" s="75">
        <v>37895</v>
      </c>
      <c r="J461" s="64">
        <v>1582</v>
      </c>
      <c r="K461" s="39">
        <f t="shared" ref="K461:K491" si="76">+J461*0.1</f>
        <v>158.20000000000002</v>
      </c>
      <c r="L461" s="39">
        <f t="shared" ref="L461:L491" si="77">+J461-K461</f>
        <v>1423.8</v>
      </c>
      <c r="M461" s="64">
        <v>0</v>
      </c>
      <c r="N461" s="64">
        <v>0</v>
      </c>
      <c r="O461" s="64">
        <v>42.71</v>
      </c>
      <c r="P461" s="64">
        <v>284.76</v>
      </c>
      <c r="Q461" s="64">
        <v>284.76</v>
      </c>
      <c r="R461" s="64">
        <v>284.76</v>
      </c>
      <c r="S461" s="64">
        <v>284.76</v>
      </c>
      <c r="T461" s="64">
        <v>242.05</v>
      </c>
      <c r="U461" s="64">
        <v>0</v>
      </c>
      <c r="V461" s="64">
        <v>0</v>
      </c>
      <c r="W461" s="64">
        <v>0</v>
      </c>
      <c r="X461" s="64">
        <v>0</v>
      </c>
      <c r="Y461" s="64">
        <v>0</v>
      </c>
      <c r="Z461" s="64">
        <v>0</v>
      </c>
      <c r="AA461" s="64">
        <v>0</v>
      </c>
      <c r="AB461" s="39">
        <v>0</v>
      </c>
      <c r="AC461" s="64">
        <v>0</v>
      </c>
      <c r="AD461" s="64">
        <v>0</v>
      </c>
      <c r="AE461" s="64">
        <v>0</v>
      </c>
      <c r="AF461" s="64">
        <v>0</v>
      </c>
      <c r="AG461" s="64">
        <v>0</v>
      </c>
      <c r="AH461" s="64">
        <v>0</v>
      </c>
      <c r="AI461" s="64">
        <v>0</v>
      </c>
      <c r="AJ461" s="64">
        <v>0</v>
      </c>
      <c r="AK461" s="39">
        <f>SUM(M461:AJ461)</f>
        <v>1423.8</v>
      </c>
      <c r="AL461" s="64">
        <f t="shared" si="68"/>
        <v>158.20000000000005</v>
      </c>
    </row>
    <row r="462" spans="1:38" s="6" customFormat="1" ht="50.1" customHeight="1">
      <c r="A462" s="53" t="s">
        <v>391</v>
      </c>
      <c r="B462" s="19" t="s">
        <v>392</v>
      </c>
      <c r="C462" s="19" t="s">
        <v>12</v>
      </c>
      <c r="D462" s="19" t="s">
        <v>384</v>
      </c>
      <c r="E462" s="19" t="s">
        <v>393</v>
      </c>
      <c r="F462" s="19" t="s">
        <v>355</v>
      </c>
      <c r="G462" s="19" t="s">
        <v>1050</v>
      </c>
      <c r="H462" s="19" t="s">
        <v>16</v>
      </c>
      <c r="I462" s="20">
        <v>37438</v>
      </c>
      <c r="J462" s="18">
        <v>1145</v>
      </c>
      <c r="K462" s="18">
        <f t="shared" si="76"/>
        <v>114.5</v>
      </c>
      <c r="L462" s="18">
        <f>+J462-K462</f>
        <v>1030.5</v>
      </c>
      <c r="M462" s="21">
        <v>0</v>
      </c>
      <c r="N462" s="21">
        <v>0</v>
      </c>
      <c r="O462" s="21">
        <v>0</v>
      </c>
      <c r="P462" s="21">
        <v>0</v>
      </c>
      <c r="Q462" s="21">
        <v>103.05</v>
      </c>
      <c r="R462" s="21">
        <v>532.42999999999995</v>
      </c>
      <c r="S462" s="21">
        <v>206.1</v>
      </c>
      <c r="T462" s="21">
        <v>188.91528600000001</v>
      </c>
      <c r="U462" s="21">
        <v>0</v>
      </c>
      <c r="V462" s="21">
        <v>0</v>
      </c>
      <c r="W462" s="21">
        <v>0</v>
      </c>
      <c r="X462" s="21">
        <v>0</v>
      </c>
      <c r="Y462" s="21">
        <v>0</v>
      </c>
      <c r="Z462" s="21">
        <v>0</v>
      </c>
      <c r="AA462" s="21">
        <v>0</v>
      </c>
      <c r="AB462" s="18">
        <v>0</v>
      </c>
      <c r="AC462" s="21">
        <v>0</v>
      </c>
      <c r="AD462" s="21">
        <v>0</v>
      </c>
      <c r="AE462" s="21">
        <v>0</v>
      </c>
      <c r="AF462" s="21">
        <v>0</v>
      </c>
      <c r="AG462" s="21">
        <v>0</v>
      </c>
      <c r="AH462" s="21">
        <v>0</v>
      </c>
      <c r="AI462" s="21">
        <v>0</v>
      </c>
      <c r="AJ462" s="21">
        <v>0</v>
      </c>
      <c r="AK462" s="18">
        <f t="shared" ref="AK462:AK526" si="78">SUM(M462:AJ462)</f>
        <v>1030.4952859999999</v>
      </c>
      <c r="AL462" s="21">
        <f t="shared" si="68"/>
        <v>114.50471400000015</v>
      </c>
    </row>
    <row r="463" spans="1:38" s="6" customFormat="1" ht="50.1" customHeight="1">
      <c r="A463" s="53" t="s">
        <v>394</v>
      </c>
      <c r="B463" s="19" t="s">
        <v>392</v>
      </c>
      <c r="C463" s="19" t="s">
        <v>12</v>
      </c>
      <c r="D463" s="19" t="s">
        <v>384</v>
      </c>
      <c r="E463" s="19" t="s">
        <v>393</v>
      </c>
      <c r="F463" s="19" t="s">
        <v>369</v>
      </c>
      <c r="G463" s="19" t="s">
        <v>1050</v>
      </c>
      <c r="H463" s="19" t="s">
        <v>16</v>
      </c>
      <c r="I463" s="20">
        <v>37438</v>
      </c>
      <c r="J463" s="18">
        <v>1145</v>
      </c>
      <c r="K463" s="18">
        <f t="shared" si="76"/>
        <v>114.5</v>
      </c>
      <c r="L463" s="18">
        <f>+J463-K463</f>
        <v>1030.5</v>
      </c>
      <c r="M463" s="21">
        <v>0</v>
      </c>
      <c r="N463" s="21">
        <v>0</v>
      </c>
      <c r="O463" s="21">
        <v>0</v>
      </c>
      <c r="P463" s="21">
        <v>0</v>
      </c>
      <c r="Q463" s="21">
        <v>103.05</v>
      </c>
      <c r="R463" s="21">
        <v>532.42999999999995</v>
      </c>
      <c r="S463" s="21">
        <v>206.1</v>
      </c>
      <c r="T463" s="21">
        <v>188.91528600000001</v>
      </c>
      <c r="U463" s="21">
        <v>0</v>
      </c>
      <c r="V463" s="21">
        <v>0</v>
      </c>
      <c r="W463" s="21">
        <v>0</v>
      </c>
      <c r="X463" s="21">
        <v>0</v>
      </c>
      <c r="Y463" s="21">
        <v>0</v>
      </c>
      <c r="Z463" s="21">
        <v>0</v>
      </c>
      <c r="AA463" s="21">
        <v>0</v>
      </c>
      <c r="AB463" s="18">
        <v>0</v>
      </c>
      <c r="AC463" s="21">
        <v>0</v>
      </c>
      <c r="AD463" s="21">
        <v>0</v>
      </c>
      <c r="AE463" s="21">
        <v>0</v>
      </c>
      <c r="AF463" s="21">
        <v>0</v>
      </c>
      <c r="AG463" s="21">
        <v>0</v>
      </c>
      <c r="AH463" s="21">
        <v>0</v>
      </c>
      <c r="AI463" s="21">
        <v>0</v>
      </c>
      <c r="AJ463" s="21">
        <v>0</v>
      </c>
      <c r="AK463" s="18">
        <f t="shared" si="78"/>
        <v>1030.4952859999999</v>
      </c>
      <c r="AL463" s="21">
        <f t="shared" si="68"/>
        <v>114.50471400000015</v>
      </c>
    </row>
    <row r="464" spans="1:38" s="6" customFormat="1" ht="50.1" customHeight="1">
      <c r="A464" s="53" t="s">
        <v>398</v>
      </c>
      <c r="B464" s="19" t="s">
        <v>395</v>
      </c>
      <c r="C464" s="19" t="s">
        <v>12</v>
      </c>
      <c r="D464" s="19" t="s">
        <v>396</v>
      </c>
      <c r="E464" s="19" t="s">
        <v>399</v>
      </c>
      <c r="F464" s="19" t="s">
        <v>397</v>
      </c>
      <c r="G464" s="19" t="s">
        <v>1050</v>
      </c>
      <c r="H464" s="19" t="s">
        <v>16</v>
      </c>
      <c r="I464" s="20">
        <v>37438</v>
      </c>
      <c r="J464" s="18">
        <v>1415</v>
      </c>
      <c r="K464" s="18">
        <f t="shared" si="76"/>
        <v>141.5</v>
      </c>
      <c r="L464" s="18">
        <f>+J464-K464</f>
        <v>1273.5</v>
      </c>
      <c r="M464" s="21">
        <v>0</v>
      </c>
      <c r="N464" s="21">
        <v>0</v>
      </c>
      <c r="O464" s="21">
        <v>0</v>
      </c>
      <c r="P464" s="21">
        <v>0</v>
      </c>
      <c r="Q464" s="21">
        <v>148.57</v>
      </c>
      <c r="R464" s="21">
        <v>254.7</v>
      </c>
      <c r="S464" s="21">
        <v>254.7</v>
      </c>
      <c r="T464" s="21">
        <v>254.7</v>
      </c>
      <c r="U464" s="21">
        <v>254.7</v>
      </c>
      <c r="V464" s="21">
        <v>106.13</v>
      </c>
      <c r="W464" s="21">
        <v>0</v>
      </c>
      <c r="X464" s="21">
        <v>0</v>
      </c>
      <c r="Y464" s="21">
        <v>0</v>
      </c>
      <c r="Z464" s="21">
        <v>0</v>
      </c>
      <c r="AA464" s="21">
        <v>0</v>
      </c>
      <c r="AB464" s="18">
        <v>0</v>
      </c>
      <c r="AC464" s="21">
        <v>0</v>
      </c>
      <c r="AD464" s="21">
        <v>0</v>
      </c>
      <c r="AE464" s="21">
        <v>0</v>
      </c>
      <c r="AF464" s="21">
        <v>0</v>
      </c>
      <c r="AG464" s="21">
        <v>0</v>
      </c>
      <c r="AH464" s="21">
        <v>0</v>
      </c>
      <c r="AI464" s="21">
        <v>0</v>
      </c>
      <c r="AJ464" s="21">
        <v>0</v>
      </c>
      <c r="AK464" s="18">
        <f t="shared" si="78"/>
        <v>1273.5</v>
      </c>
      <c r="AL464" s="21">
        <f t="shared" si="68"/>
        <v>141.5</v>
      </c>
    </row>
    <row r="465" spans="1:38" s="6" customFormat="1" ht="50.1" customHeight="1">
      <c r="A465" s="53" t="s">
        <v>400</v>
      </c>
      <c r="B465" s="19" t="s">
        <v>395</v>
      </c>
      <c r="C465" s="19" t="s">
        <v>12</v>
      </c>
      <c r="D465" s="19" t="s">
        <v>396</v>
      </c>
      <c r="E465" s="19" t="s">
        <v>401</v>
      </c>
      <c r="F465" s="19" t="s">
        <v>397</v>
      </c>
      <c r="G465" s="19" t="s">
        <v>1050</v>
      </c>
      <c r="H465" s="19" t="s">
        <v>16</v>
      </c>
      <c r="I465" s="20">
        <v>37438</v>
      </c>
      <c r="J465" s="18">
        <v>1415</v>
      </c>
      <c r="K465" s="18">
        <f t="shared" si="76"/>
        <v>141.5</v>
      </c>
      <c r="L465" s="18">
        <f t="shared" si="77"/>
        <v>1273.5</v>
      </c>
      <c r="M465" s="21">
        <v>0</v>
      </c>
      <c r="N465" s="21">
        <v>0</v>
      </c>
      <c r="O465" s="21">
        <v>0</v>
      </c>
      <c r="P465" s="21">
        <v>0</v>
      </c>
      <c r="Q465" s="21">
        <v>148.57</v>
      </c>
      <c r="R465" s="21">
        <v>254.7</v>
      </c>
      <c r="S465" s="21">
        <v>254.7</v>
      </c>
      <c r="T465" s="21">
        <v>254.7</v>
      </c>
      <c r="U465" s="21">
        <v>254.7</v>
      </c>
      <c r="V465" s="21">
        <v>106.13</v>
      </c>
      <c r="W465" s="21">
        <v>0</v>
      </c>
      <c r="X465" s="21">
        <v>0</v>
      </c>
      <c r="Y465" s="21">
        <v>0</v>
      </c>
      <c r="Z465" s="21">
        <v>0</v>
      </c>
      <c r="AA465" s="21">
        <v>0</v>
      </c>
      <c r="AB465" s="18">
        <v>0</v>
      </c>
      <c r="AC465" s="21">
        <v>0</v>
      </c>
      <c r="AD465" s="21">
        <v>0</v>
      </c>
      <c r="AE465" s="21">
        <v>0</v>
      </c>
      <c r="AF465" s="21">
        <v>0</v>
      </c>
      <c r="AG465" s="21">
        <v>0</v>
      </c>
      <c r="AH465" s="21">
        <v>0</v>
      </c>
      <c r="AI465" s="21">
        <v>0</v>
      </c>
      <c r="AJ465" s="21">
        <v>0</v>
      </c>
      <c r="AK465" s="18">
        <f t="shared" si="78"/>
        <v>1273.5</v>
      </c>
      <c r="AL465" s="21">
        <f t="shared" si="68"/>
        <v>141.5</v>
      </c>
    </row>
    <row r="466" spans="1:38" s="6" customFormat="1" ht="50.1" customHeight="1">
      <c r="A466" s="53" t="s">
        <v>1456</v>
      </c>
      <c r="B466" s="19" t="s">
        <v>395</v>
      </c>
      <c r="C466" s="19" t="s">
        <v>12</v>
      </c>
      <c r="D466" s="19" t="s">
        <v>396</v>
      </c>
      <c r="E466" s="19" t="s">
        <v>402</v>
      </c>
      <c r="F466" s="19" t="s">
        <v>397</v>
      </c>
      <c r="G466" s="19" t="s">
        <v>1050</v>
      </c>
      <c r="H466" s="19" t="s">
        <v>16</v>
      </c>
      <c r="I466" s="20">
        <v>37438</v>
      </c>
      <c r="J466" s="18">
        <v>1415</v>
      </c>
      <c r="K466" s="18">
        <f t="shared" si="76"/>
        <v>141.5</v>
      </c>
      <c r="L466" s="18">
        <f t="shared" si="77"/>
        <v>1273.5</v>
      </c>
      <c r="M466" s="21">
        <v>0</v>
      </c>
      <c r="N466" s="21">
        <v>0</v>
      </c>
      <c r="O466" s="21">
        <v>0</v>
      </c>
      <c r="P466" s="21">
        <v>0</v>
      </c>
      <c r="Q466" s="21">
        <v>148.57</v>
      </c>
      <c r="R466" s="21">
        <v>254.7</v>
      </c>
      <c r="S466" s="21">
        <v>254.7</v>
      </c>
      <c r="T466" s="21">
        <v>254.7</v>
      </c>
      <c r="U466" s="21">
        <v>254.7</v>
      </c>
      <c r="V466" s="21">
        <v>106.13</v>
      </c>
      <c r="W466" s="21">
        <v>0</v>
      </c>
      <c r="X466" s="21">
        <v>0</v>
      </c>
      <c r="Y466" s="21">
        <v>0</v>
      </c>
      <c r="Z466" s="21">
        <v>0</v>
      </c>
      <c r="AA466" s="21">
        <v>0</v>
      </c>
      <c r="AB466" s="18">
        <v>0</v>
      </c>
      <c r="AC466" s="21">
        <v>0</v>
      </c>
      <c r="AD466" s="21">
        <v>0</v>
      </c>
      <c r="AE466" s="21">
        <v>0</v>
      </c>
      <c r="AF466" s="21">
        <v>0</v>
      </c>
      <c r="AG466" s="21">
        <v>0</v>
      </c>
      <c r="AH466" s="21">
        <v>0</v>
      </c>
      <c r="AI466" s="21">
        <v>0</v>
      </c>
      <c r="AJ466" s="21">
        <v>0</v>
      </c>
      <c r="AK466" s="18">
        <f t="shared" si="78"/>
        <v>1273.5</v>
      </c>
      <c r="AL466" s="21">
        <f t="shared" si="68"/>
        <v>141.5</v>
      </c>
    </row>
    <row r="467" spans="1:38" s="6" customFormat="1" ht="50.1" customHeight="1">
      <c r="A467" s="53" t="s">
        <v>403</v>
      </c>
      <c r="B467" s="19" t="s">
        <v>395</v>
      </c>
      <c r="C467" s="19" t="s">
        <v>404</v>
      </c>
      <c r="D467" s="19" t="s">
        <v>405</v>
      </c>
      <c r="E467" s="19" t="s">
        <v>406</v>
      </c>
      <c r="F467" s="19" t="s">
        <v>407</v>
      </c>
      <c r="G467" s="19" t="s">
        <v>1050</v>
      </c>
      <c r="H467" s="19" t="s">
        <v>16</v>
      </c>
      <c r="I467" s="20">
        <v>38961</v>
      </c>
      <c r="J467" s="18">
        <v>730</v>
      </c>
      <c r="K467" s="18">
        <f t="shared" si="76"/>
        <v>73</v>
      </c>
      <c r="L467" s="18">
        <f t="shared" si="77"/>
        <v>657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0</v>
      </c>
      <c r="T467" s="21">
        <v>0</v>
      </c>
      <c r="U467" s="21">
        <v>43.8</v>
      </c>
      <c r="V467" s="21">
        <v>131.4</v>
      </c>
      <c r="W467" s="21">
        <v>131.4</v>
      </c>
      <c r="X467" s="21">
        <v>131.4</v>
      </c>
      <c r="Y467" s="21">
        <v>131.4</v>
      </c>
      <c r="Z467" s="21">
        <v>87.6</v>
      </c>
      <c r="AA467" s="21">
        <v>0</v>
      </c>
      <c r="AB467" s="18">
        <v>0</v>
      </c>
      <c r="AC467" s="21">
        <v>0</v>
      </c>
      <c r="AD467" s="21">
        <v>0</v>
      </c>
      <c r="AE467" s="21">
        <v>0</v>
      </c>
      <c r="AF467" s="21">
        <v>0</v>
      </c>
      <c r="AG467" s="21">
        <v>0</v>
      </c>
      <c r="AH467" s="21">
        <v>0</v>
      </c>
      <c r="AI467" s="21">
        <v>0</v>
      </c>
      <c r="AJ467" s="21">
        <v>0</v>
      </c>
      <c r="AK467" s="18">
        <f t="shared" si="78"/>
        <v>657</v>
      </c>
      <c r="AL467" s="21">
        <f t="shared" si="68"/>
        <v>73</v>
      </c>
    </row>
    <row r="468" spans="1:38" s="6" customFormat="1" ht="50.1" customHeight="1">
      <c r="A468" s="53" t="s">
        <v>408</v>
      </c>
      <c r="B468" s="19" t="s">
        <v>395</v>
      </c>
      <c r="C468" s="19" t="s">
        <v>404</v>
      </c>
      <c r="D468" s="19" t="s">
        <v>405</v>
      </c>
      <c r="E468" s="19" t="s">
        <v>409</v>
      </c>
      <c r="F468" s="19" t="s">
        <v>397</v>
      </c>
      <c r="G468" s="19" t="s">
        <v>1050</v>
      </c>
      <c r="H468" s="19" t="s">
        <v>16</v>
      </c>
      <c r="I468" s="20">
        <v>38961</v>
      </c>
      <c r="J468" s="18">
        <v>730</v>
      </c>
      <c r="K468" s="18">
        <f t="shared" si="76"/>
        <v>73</v>
      </c>
      <c r="L468" s="18">
        <f t="shared" si="77"/>
        <v>657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  <c r="S468" s="21">
        <v>0</v>
      </c>
      <c r="T468" s="21">
        <v>0</v>
      </c>
      <c r="U468" s="21">
        <v>43.8</v>
      </c>
      <c r="V468" s="21">
        <v>131.4</v>
      </c>
      <c r="W468" s="21">
        <v>131.4</v>
      </c>
      <c r="X468" s="21">
        <v>131.4</v>
      </c>
      <c r="Y468" s="21">
        <v>131.4</v>
      </c>
      <c r="Z468" s="21">
        <v>87.6</v>
      </c>
      <c r="AA468" s="21">
        <v>0</v>
      </c>
      <c r="AB468" s="18">
        <v>0</v>
      </c>
      <c r="AC468" s="21">
        <v>0</v>
      </c>
      <c r="AD468" s="21">
        <v>0</v>
      </c>
      <c r="AE468" s="21">
        <v>0</v>
      </c>
      <c r="AF468" s="21">
        <v>0</v>
      </c>
      <c r="AG468" s="21">
        <v>0</v>
      </c>
      <c r="AH468" s="21">
        <v>0</v>
      </c>
      <c r="AI468" s="21">
        <v>0</v>
      </c>
      <c r="AJ468" s="21">
        <v>0</v>
      </c>
      <c r="AK468" s="18">
        <f t="shared" si="78"/>
        <v>657</v>
      </c>
      <c r="AL468" s="21">
        <f t="shared" si="68"/>
        <v>73</v>
      </c>
    </row>
    <row r="469" spans="1:38" s="6" customFormat="1" ht="50.1" customHeight="1">
      <c r="A469" s="53" t="s">
        <v>414</v>
      </c>
      <c r="B469" s="19" t="s">
        <v>411</v>
      </c>
      <c r="C469" s="19" t="s">
        <v>404</v>
      </c>
      <c r="D469" s="19" t="s">
        <v>405</v>
      </c>
      <c r="E469" s="19" t="s">
        <v>415</v>
      </c>
      <c r="F469" s="16" t="s">
        <v>416</v>
      </c>
      <c r="G469" s="19" t="s">
        <v>1050</v>
      </c>
      <c r="H469" s="19" t="s">
        <v>31</v>
      </c>
      <c r="I469" s="20">
        <v>39326</v>
      </c>
      <c r="J469" s="18">
        <v>850</v>
      </c>
      <c r="K469" s="18">
        <f t="shared" si="76"/>
        <v>85</v>
      </c>
      <c r="L469" s="18">
        <f t="shared" si="77"/>
        <v>765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21">
        <v>0</v>
      </c>
      <c r="U469" s="21">
        <v>0</v>
      </c>
      <c r="V469" s="21">
        <v>51</v>
      </c>
      <c r="W469" s="21">
        <v>153</v>
      </c>
      <c r="X469" s="21">
        <v>153</v>
      </c>
      <c r="Y469" s="21">
        <v>153</v>
      </c>
      <c r="Z469" s="21">
        <v>153</v>
      </c>
      <c r="AA469" s="21">
        <v>102</v>
      </c>
      <c r="AB469" s="18">
        <v>0</v>
      </c>
      <c r="AC469" s="21">
        <v>0</v>
      </c>
      <c r="AD469" s="21">
        <v>0</v>
      </c>
      <c r="AE469" s="21">
        <v>0</v>
      </c>
      <c r="AF469" s="21">
        <v>0</v>
      </c>
      <c r="AG469" s="21">
        <v>0</v>
      </c>
      <c r="AH469" s="21">
        <v>0</v>
      </c>
      <c r="AI469" s="21">
        <v>0</v>
      </c>
      <c r="AJ469" s="21">
        <v>0</v>
      </c>
      <c r="AK469" s="18">
        <f t="shared" si="78"/>
        <v>765</v>
      </c>
      <c r="AL469" s="21">
        <f t="shared" si="68"/>
        <v>85</v>
      </c>
    </row>
    <row r="470" spans="1:38" s="6" customFormat="1" ht="50.1" customHeight="1">
      <c r="A470" s="53" t="s">
        <v>417</v>
      </c>
      <c r="B470" s="19" t="s">
        <v>411</v>
      </c>
      <c r="C470" s="19" t="s">
        <v>404</v>
      </c>
      <c r="D470" s="19" t="s">
        <v>418</v>
      </c>
      <c r="E470" s="16" t="s">
        <v>419</v>
      </c>
      <c r="F470" s="16" t="s">
        <v>420</v>
      </c>
      <c r="G470" s="19" t="s">
        <v>1050</v>
      </c>
      <c r="H470" s="19" t="s">
        <v>31</v>
      </c>
      <c r="I470" s="20">
        <v>39326</v>
      </c>
      <c r="J470" s="18">
        <v>1200</v>
      </c>
      <c r="K470" s="18">
        <f t="shared" si="76"/>
        <v>120</v>
      </c>
      <c r="L470" s="18">
        <f t="shared" si="77"/>
        <v>1080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  <c r="V470" s="21">
        <v>72</v>
      </c>
      <c r="W470" s="21">
        <v>216</v>
      </c>
      <c r="X470" s="21">
        <v>216</v>
      </c>
      <c r="Y470" s="21">
        <v>216</v>
      </c>
      <c r="Z470" s="21">
        <v>216</v>
      </c>
      <c r="AA470" s="21">
        <v>144</v>
      </c>
      <c r="AB470" s="18">
        <v>0</v>
      </c>
      <c r="AC470" s="21">
        <v>0</v>
      </c>
      <c r="AD470" s="21">
        <v>0</v>
      </c>
      <c r="AE470" s="21">
        <v>0</v>
      </c>
      <c r="AF470" s="21">
        <v>0</v>
      </c>
      <c r="AG470" s="21">
        <v>0</v>
      </c>
      <c r="AH470" s="21">
        <v>0</v>
      </c>
      <c r="AI470" s="21">
        <v>0</v>
      </c>
      <c r="AJ470" s="21">
        <v>0</v>
      </c>
      <c r="AK470" s="18">
        <f t="shared" si="78"/>
        <v>1080</v>
      </c>
      <c r="AL470" s="21">
        <f t="shared" si="68"/>
        <v>120</v>
      </c>
    </row>
    <row r="471" spans="1:38" s="6" customFormat="1" ht="50.1" customHeight="1">
      <c r="A471" s="53" t="s">
        <v>410</v>
      </c>
      <c r="B471" s="19" t="s">
        <v>411</v>
      </c>
      <c r="C471" s="19" t="s">
        <v>404</v>
      </c>
      <c r="D471" s="19" t="s">
        <v>405</v>
      </c>
      <c r="E471" s="19" t="s">
        <v>412</v>
      </c>
      <c r="F471" s="19" t="s">
        <v>413</v>
      </c>
      <c r="G471" s="19" t="s">
        <v>1050</v>
      </c>
      <c r="H471" s="19" t="s">
        <v>16</v>
      </c>
      <c r="I471" s="20">
        <v>39203</v>
      </c>
      <c r="J471" s="18">
        <v>1700</v>
      </c>
      <c r="K471" s="18">
        <f t="shared" si="76"/>
        <v>170</v>
      </c>
      <c r="L471" s="18">
        <f t="shared" si="77"/>
        <v>1530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0</v>
      </c>
      <c r="T471" s="21">
        <v>0</v>
      </c>
      <c r="U471" s="21">
        <v>0</v>
      </c>
      <c r="V471" s="21">
        <v>178.5</v>
      </c>
      <c r="W471" s="21">
        <v>306</v>
      </c>
      <c r="X471" s="21">
        <v>306</v>
      </c>
      <c r="Y471" s="21">
        <v>306</v>
      </c>
      <c r="Z471" s="21">
        <v>306</v>
      </c>
      <c r="AA471" s="21">
        <v>127.5</v>
      </c>
      <c r="AB471" s="18">
        <v>0</v>
      </c>
      <c r="AC471" s="21">
        <v>0</v>
      </c>
      <c r="AD471" s="21">
        <v>0</v>
      </c>
      <c r="AE471" s="21">
        <v>0</v>
      </c>
      <c r="AF471" s="21">
        <v>0</v>
      </c>
      <c r="AG471" s="21">
        <v>0</v>
      </c>
      <c r="AH471" s="21">
        <v>0</v>
      </c>
      <c r="AI471" s="21">
        <v>0</v>
      </c>
      <c r="AJ471" s="21">
        <v>0</v>
      </c>
      <c r="AK471" s="18">
        <f t="shared" si="78"/>
        <v>1530</v>
      </c>
      <c r="AL471" s="21">
        <f t="shared" si="68"/>
        <v>170</v>
      </c>
    </row>
    <row r="472" spans="1:38" s="6" customFormat="1" ht="50.1" customHeight="1">
      <c r="A472" s="53" t="s">
        <v>421</v>
      </c>
      <c r="B472" s="19" t="s">
        <v>422</v>
      </c>
      <c r="C472" s="19" t="s">
        <v>404</v>
      </c>
      <c r="D472" s="19" t="s">
        <v>418</v>
      </c>
      <c r="E472" s="16" t="s">
        <v>423</v>
      </c>
      <c r="F472" s="16" t="s">
        <v>416</v>
      </c>
      <c r="G472" s="19" t="s">
        <v>1050</v>
      </c>
      <c r="H472" s="19" t="s">
        <v>31</v>
      </c>
      <c r="I472" s="20">
        <v>39448</v>
      </c>
      <c r="J472" s="18">
        <v>850</v>
      </c>
      <c r="K472" s="18">
        <f t="shared" si="76"/>
        <v>85</v>
      </c>
      <c r="L472" s="18">
        <f t="shared" si="77"/>
        <v>765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  <c r="V472" s="21">
        <v>0</v>
      </c>
      <c r="W472" s="21">
        <v>153</v>
      </c>
      <c r="X472" s="21">
        <v>153</v>
      </c>
      <c r="Y472" s="21">
        <v>153</v>
      </c>
      <c r="Z472" s="21">
        <v>153</v>
      </c>
      <c r="AA472" s="21">
        <v>153</v>
      </c>
      <c r="AB472" s="18">
        <v>0</v>
      </c>
      <c r="AC472" s="21">
        <v>0</v>
      </c>
      <c r="AD472" s="21">
        <v>0</v>
      </c>
      <c r="AE472" s="21">
        <v>0</v>
      </c>
      <c r="AF472" s="21">
        <v>0</v>
      </c>
      <c r="AG472" s="21">
        <v>0</v>
      </c>
      <c r="AH472" s="21">
        <v>0</v>
      </c>
      <c r="AI472" s="21">
        <v>0</v>
      </c>
      <c r="AJ472" s="21">
        <v>0</v>
      </c>
      <c r="AK472" s="18">
        <f t="shared" si="78"/>
        <v>765</v>
      </c>
      <c r="AL472" s="21">
        <f t="shared" si="68"/>
        <v>85</v>
      </c>
    </row>
    <row r="473" spans="1:38" s="6" customFormat="1" ht="50.1" customHeight="1">
      <c r="A473" s="53" t="s">
        <v>424</v>
      </c>
      <c r="B473" s="19" t="s">
        <v>425</v>
      </c>
      <c r="C473" s="19" t="s">
        <v>404</v>
      </c>
      <c r="D473" s="19" t="s">
        <v>418</v>
      </c>
      <c r="E473" s="16" t="s">
        <v>426</v>
      </c>
      <c r="F473" s="16" t="s">
        <v>427</v>
      </c>
      <c r="G473" s="19" t="s">
        <v>1050</v>
      </c>
      <c r="H473" s="19" t="s">
        <v>31</v>
      </c>
      <c r="I473" s="20">
        <v>39600</v>
      </c>
      <c r="J473" s="18">
        <v>1775</v>
      </c>
      <c r="K473" s="18">
        <f t="shared" si="76"/>
        <v>177.5</v>
      </c>
      <c r="L473" s="18">
        <f t="shared" si="77"/>
        <v>1597.5</v>
      </c>
      <c r="M473" s="21">
        <v>0</v>
      </c>
      <c r="N473" s="21">
        <v>0</v>
      </c>
      <c r="O473" s="21">
        <v>0</v>
      </c>
      <c r="P473" s="21">
        <v>0</v>
      </c>
      <c r="Q473" s="21">
        <v>0</v>
      </c>
      <c r="R473" s="21">
        <v>0</v>
      </c>
      <c r="S473" s="21">
        <v>0</v>
      </c>
      <c r="T473" s="21">
        <v>0</v>
      </c>
      <c r="U473" s="21">
        <v>0</v>
      </c>
      <c r="V473" s="21">
        <v>0</v>
      </c>
      <c r="W473" s="21">
        <v>189.93</v>
      </c>
      <c r="X473" s="21">
        <v>319.5</v>
      </c>
      <c r="Y473" s="21">
        <v>319.5</v>
      </c>
      <c r="Z473" s="21">
        <v>319.5</v>
      </c>
      <c r="AA473" s="21">
        <v>319.5</v>
      </c>
      <c r="AB473" s="18">
        <v>0</v>
      </c>
      <c r="AC473" s="21">
        <v>129.57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18">
        <f t="shared" si="78"/>
        <v>1597.5</v>
      </c>
      <c r="AL473" s="21">
        <f t="shared" si="68"/>
        <v>177.5</v>
      </c>
    </row>
    <row r="474" spans="1:38" s="6" customFormat="1" ht="50.1" customHeight="1">
      <c r="A474" s="53" t="s">
        <v>428</v>
      </c>
      <c r="B474" s="19" t="s">
        <v>429</v>
      </c>
      <c r="C474" s="19" t="s">
        <v>404</v>
      </c>
      <c r="D474" s="19" t="s">
        <v>418</v>
      </c>
      <c r="E474" s="19" t="s">
        <v>430</v>
      </c>
      <c r="F474" s="16" t="s">
        <v>427</v>
      </c>
      <c r="G474" s="19" t="s">
        <v>1050</v>
      </c>
      <c r="H474" s="19" t="s">
        <v>31</v>
      </c>
      <c r="I474" s="20">
        <v>39600</v>
      </c>
      <c r="J474" s="18">
        <v>1775</v>
      </c>
      <c r="K474" s="18">
        <f t="shared" si="76"/>
        <v>177.5</v>
      </c>
      <c r="L474" s="18">
        <f t="shared" si="77"/>
        <v>1597.5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  <c r="V474" s="21">
        <v>0</v>
      </c>
      <c r="W474" s="21">
        <v>189.93</v>
      </c>
      <c r="X474" s="21">
        <v>319.5</v>
      </c>
      <c r="Y474" s="21">
        <v>319.5</v>
      </c>
      <c r="Z474" s="21">
        <v>319.5</v>
      </c>
      <c r="AA474" s="21">
        <v>319.5</v>
      </c>
      <c r="AB474" s="18">
        <v>0</v>
      </c>
      <c r="AC474" s="21">
        <v>129.57</v>
      </c>
      <c r="AD474" s="21">
        <v>0</v>
      </c>
      <c r="AE474" s="21">
        <v>0</v>
      </c>
      <c r="AF474" s="21">
        <v>0</v>
      </c>
      <c r="AG474" s="21">
        <v>0</v>
      </c>
      <c r="AH474" s="21">
        <v>0</v>
      </c>
      <c r="AI474" s="21">
        <v>0</v>
      </c>
      <c r="AJ474" s="21">
        <v>0</v>
      </c>
      <c r="AK474" s="18">
        <f t="shared" si="78"/>
        <v>1597.5</v>
      </c>
      <c r="AL474" s="21">
        <f t="shared" si="68"/>
        <v>177.5</v>
      </c>
    </row>
    <row r="475" spans="1:38" s="6" customFormat="1" ht="50.1" customHeight="1">
      <c r="A475" s="53" t="s">
        <v>431</v>
      </c>
      <c r="B475" s="19" t="s">
        <v>432</v>
      </c>
      <c r="C475" s="19" t="s">
        <v>404</v>
      </c>
      <c r="D475" s="19" t="s">
        <v>433</v>
      </c>
      <c r="E475" s="19" t="s">
        <v>434</v>
      </c>
      <c r="F475" s="19" t="s">
        <v>435</v>
      </c>
      <c r="G475" s="19" t="s">
        <v>1050</v>
      </c>
      <c r="H475" s="19" t="s">
        <v>31</v>
      </c>
      <c r="I475" s="20">
        <v>39600</v>
      </c>
      <c r="J475" s="18">
        <v>1550</v>
      </c>
      <c r="K475" s="18">
        <f t="shared" si="76"/>
        <v>155</v>
      </c>
      <c r="L475" s="18">
        <f t="shared" si="77"/>
        <v>1395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21">
        <v>0</v>
      </c>
      <c r="U475" s="21">
        <v>0</v>
      </c>
      <c r="V475" s="21">
        <v>0</v>
      </c>
      <c r="W475" s="21">
        <v>165.85</v>
      </c>
      <c r="X475" s="21">
        <v>279</v>
      </c>
      <c r="Y475" s="21">
        <v>279</v>
      </c>
      <c r="Z475" s="21">
        <v>279</v>
      </c>
      <c r="AA475" s="21">
        <v>279</v>
      </c>
      <c r="AB475" s="18">
        <v>0</v>
      </c>
      <c r="AC475" s="21">
        <v>113.15</v>
      </c>
      <c r="AD475" s="21">
        <v>0</v>
      </c>
      <c r="AE475" s="21">
        <v>0</v>
      </c>
      <c r="AF475" s="21">
        <v>0</v>
      </c>
      <c r="AG475" s="21">
        <v>0</v>
      </c>
      <c r="AH475" s="21">
        <v>0</v>
      </c>
      <c r="AI475" s="21">
        <v>0</v>
      </c>
      <c r="AJ475" s="21">
        <v>0</v>
      </c>
      <c r="AK475" s="18">
        <f t="shared" si="78"/>
        <v>1395</v>
      </c>
      <c r="AL475" s="21">
        <f t="shared" ref="AL475:AL506" si="79">J475-AK475</f>
        <v>155</v>
      </c>
    </row>
    <row r="476" spans="1:38" s="6" customFormat="1" ht="50.1" customHeight="1">
      <c r="A476" s="53" t="s">
        <v>436</v>
      </c>
      <c r="B476" s="19" t="s">
        <v>437</v>
      </c>
      <c r="C476" s="19" t="s">
        <v>404</v>
      </c>
      <c r="D476" s="19" t="s">
        <v>433</v>
      </c>
      <c r="E476" s="19" t="s">
        <v>438</v>
      </c>
      <c r="F476" s="19" t="s">
        <v>413</v>
      </c>
      <c r="G476" s="19" t="s">
        <v>1050</v>
      </c>
      <c r="H476" s="19" t="s">
        <v>31</v>
      </c>
      <c r="I476" s="20">
        <v>39417</v>
      </c>
      <c r="J476" s="18">
        <v>2000</v>
      </c>
      <c r="K476" s="18">
        <f t="shared" si="76"/>
        <v>200</v>
      </c>
      <c r="L476" s="18">
        <f t="shared" si="77"/>
        <v>1800</v>
      </c>
      <c r="M476" s="21">
        <v>0</v>
      </c>
      <c r="N476" s="21">
        <v>0</v>
      </c>
      <c r="O476" s="21">
        <v>0</v>
      </c>
      <c r="P476" s="21">
        <v>0</v>
      </c>
      <c r="Q476" s="21">
        <v>0</v>
      </c>
      <c r="R476" s="21">
        <v>0</v>
      </c>
      <c r="S476" s="21">
        <v>0</v>
      </c>
      <c r="T476" s="21">
        <v>0</v>
      </c>
      <c r="U476" s="21">
        <v>0</v>
      </c>
      <c r="V476" s="21">
        <v>0</v>
      </c>
      <c r="W476" s="21">
        <v>360</v>
      </c>
      <c r="X476" s="21">
        <v>360</v>
      </c>
      <c r="Y476" s="21">
        <v>360</v>
      </c>
      <c r="Z476" s="21">
        <v>360</v>
      </c>
      <c r="AA476" s="21">
        <v>360</v>
      </c>
      <c r="AB476" s="18">
        <v>0</v>
      </c>
      <c r="AC476" s="21">
        <v>0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1">
        <v>0</v>
      </c>
      <c r="AK476" s="18">
        <f t="shared" si="78"/>
        <v>1800</v>
      </c>
      <c r="AL476" s="21">
        <f t="shared" si="79"/>
        <v>200</v>
      </c>
    </row>
    <row r="477" spans="1:38" s="6" customFormat="1" ht="50.1" customHeight="1">
      <c r="A477" s="53" t="s">
        <v>439</v>
      </c>
      <c r="B477" s="19" t="s">
        <v>440</v>
      </c>
      <c r="C477" s="19" t="s">
        <v>404</v>
      </c>
      <c r="D477" s="19" t="s">
        <v>441</v>
      </c>
      <c r="E477" s="19" t="s">
        <v>442</v>
      </c>
      <c r="F477" s="19" t="s">
        <v>443</v>
      </c>
      <c r="G477" s="19" t="s">
        <v>1050</v>
      </c>
      <c r="H477" s="19" t="s">
        <v>31</v>
      </c>
      <c r="I477" s="20">
        <v>39630</v>
      </c>
      <c r="J477" s="18">
        <v>700</v>
      </c>
      <c r="K477" s="18">
        <f t="shared" si="76"/>
        <v>70</v>
      </c>
      <c r="L477" s="18">
        <f t="shared" si="77"/>
        <v>630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  <c r="V477" s="21">
        <v>0</v>
      </c>
      <c r="W477" s="21">
        <v>64.400000000000006</v>
      </c>
      <c r="X477" s="21">
        <v>126</v>
      </c>
      <c r="Y477" s="21">
        <v>126</v>
      </c>
      <c r="Z477" s="21">
        <v>126</v>
      </c>
      <c r="AA477" s="21">
        <v>126</v>
      </c>
      <c r="AB477" s="18">
        <v>0</v>
      </c>
      <c r="AC477" s="21">
        <v>61.6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1">
        <v>0</v>
      </c>
      <c r="AK477" s="18">
        <f t="shared" si="78"/>
        <v>630</v>
      </c>
      <c r="AL477" s="21">
        <f t="shared" si="79"/>
        <v>70</v>
      </c>
    </row>
    <row r="478" spans="1:38" s="6" customFormat="1" ht="50.1" customHeight="1">
      <c r="A478" s="53" t="s">
        <v>444</v>
      </c>
      <c r="B478" s="19" t="s">
        <v>437</v>
      </c>
      <c r="C478" s="19" t="s">
        <v>404</v>
      </c>
      <c r="D478" s="19" t="s">
        <v>441</v>
      </c>
      <c r="E478" s="19" t="s">
        <v>445</v>
      </c>
      <c r="F478" s="19" t="s">
        <v>446</v>
      </c>
      <c r="G478" s="19" t="s">
        <v>1050</v>
      </c>
      <c r="H478" s="19" t="s">
        <v>16</v>
      </c>
      <c r="I478" s="20">
        <v>40148</v>
      </c>
      <c r="J478" s="18">
        <v>1875</v>
      </c>
      <c r="K478" s="18">
        <f t="shared" si="76"/>
        <v>187.5</v>
      </c>
      <c r="L478" s="18">
        <f t="shared" si="77"/>
        <v>1687.5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  <c r="V478" s="21">
        <v>0</v>
      </c>
      <c r="W478" s="21">
        <v>0</v>
      </c>
      <c r="X478" s="21">
        <v>0</v>
      </c>
      <c r="Y478" s="21">
        <v>337.5</v>
      </c>
      <c r="Z478" s="21">
        <v>337.5</v>
      </c>
      <c r="AA478" s="21">
        <v>337.5</v>
      </c>
      <c r="AB478" s="18">
        <v>0</v>
      </c>
      <c r="AC478" s="21">
        <v>337.5</v>
      </c>
      <c r="AD478" s="21">
        <v>337.5</v>
      </c>
      <c r="AE478" s="21">
        <v>0</v>
      </c>
      <c r="AF478" s="21">
        <v>0</v>
      </c>
      <c r="AG478" s="21">
        <v>0</v>
      </c>
      <c r="AH478" s="21">
        <v>0</v>
      </c>
      <c r="AI478" s="21">
        <v>0</v>
      </c>
      <c r="AJ478" s="21">
        <v>0</v>
      </c>
      <c r="AK478" s="18">
        <f t="shared" si="78"/>
        <v>1687.5</v>
      </c>
      <c r="AL478" s="21">
        <f t="shared" si="79"/>
        <v>187.5</v>
      </c>
    </row>
    <row r="479" spans="1:38" s="6" customFormat="1" ht="50.1" customHeight="1">
      <c r="A479" s="53" t="s">
        <v>447</v>
      </c>
      <c r="B479" s="19" t="s">
        <v>437</v>
      </c>
      <c r="C479" s="19" t="s">
        <v>448</v>
      </c>
      <c r="D479" s="19" t="s">
        <v>449</v>
      </c>
      <c r="E479" s="19" t="s">
        <v>450</v>
      </c>
      <c r="F479" s="19" t="s">
        <v>451</v>
      </c>
      <c r="G479" s="19" t="s">
        <v>1050</v>
      </c>
      <c r="H479" s="19" t="s">
        <v>16</v>
      </c>
      <c r="I479" s="20">
        <v>40422</v>
      </c>
      <c r="J479" s="18">
        <v>1595</v>
      </c>
      <c r="K479" s="18">
        <f t="shared" si="76"/>
        <v>159.5</v>
      </c>
      <c r="L479" s="18">
        <f t="shared" si="77"/>
        <v>1435.5</v>
      </c>
      <c r="M479" s="21">
        <v>0</v>
      </c>
      <c r="N479" s="21">
        <v>0</v>
      </c>
      <c r="O479" s="21">
        <v>0</v>
      </c>
      <c r="P479" s="21">
        <v>0</v>
      </c>
      <c r="Q479" s="21">
        <v>0</v>
      </c>
      <c r="R479" s="21">
        <v>0</v>
      </c>
      <c r="S479" s="21">
        <v>0</v>
      </c>
      <c r="T479" s="21">
        <v>0</v>
      </c>
      <c r="U479" s="21">
        <v>0</v>
      </c>
      <c r="V479" s="21">
        <v>0</v>
      </c>
      <c r="W479" s="21">
        <v>0</v>
      </c>
      <c r="X479" s="21">
        <v>0</v>
      </c>
      <c r="Y479" s="21">
        <v>95.7</v>
      </c>
      <c r="Z479" s="21">
        <v>287.10000000000002</v>
      </c>
      <c r="AA479" s="21">
        <v>287.10000000000002</v>
      </c>
      <c r="AB479" s="18">
        <v>0</v>
      </c>
      <c r="AC479" s="21">
        <v>287.10000000000002</v>
      </c>
      <c r="AD479" s="21">
        <v>287.10000000000002</v>
      </c>
      <c r="AE479" s="21">
        <v>191.4</v>
      </c>
      <c r="AF479" s="21">
        <v>0</v>
      </c>
      <c r="AG479" s="21">
        <v>0</v>
      </c>
      <c r="AH479" s="21">
        <v>0</v>
      </c>
      <c r="AI479" s="21">
        <v>0</v>
      </c>
      <c r="AJ479" s="21">
        <v>0</v>
      </c>
      <c r="AK479" s="18">
        <f t="shared" si="78"/>
        <v>1435.5000000000002</v>
      </c>
      <c r="AL479" s="21">
        <f t="shared" si="79"/>
        <v>159.49999999999977</v>
      </c>
    </row>
    <row r="480" spans="1:38" s="6" customFormat="1" ht="50.1" customHeight="1">
      <c r="A480" s="53" t="s">
        <v>452</v>
      </c>
      <c r="B480" s="19" t="s">
        <v>437</v>
      </c>
      <c r="C480" s="19" t="s">
        <v>448</v>
      </c>
      <c r="D480" s="19" t="s">
        <v>449</v>
      </c>
      <c r="E480" s="19" t="s">
        <v>453</v>
      </c>
      <c r="F480" s="19" t="s">
        <v>451</v>
      </c>
      <c r="G480" s="19" t="s">
        <v>1050</v>
      </c>
      <c r="H480" s="19" t="s">
        <v>16</v>
      </c>
      <c r="I480" s="20">
        <v>40422</v>
      </c>
      <c r="J480" s="18">
        <v>1595</v>
      </c>
      <c r="K480" s="18">
        <f t="shared" si="76"/>
        <v>159.5</v>
      </c>
      <c r="L480" s="18">
        <f t="shared" si="77"/>
        <v>1435.5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  <c r="V480" s="21">
        <v>0</v>
      </c>
      <c r="W480" s="21">
        <v>0</v>
      </c>
      <c r="X480" s="21">
        <v>0</v>
      </c>
      <c r="Y480" s="21">
        <v>95.7</v>
      </c>
      <c r="Z480" s="21">
        <v>287.10000000000002</v>
      </c>
      <c r="AA480" s="21">
        <v>287.10000000000002</v>
      </c>
      <c r="AB480" s="18">
        <v>0</v>
      </c>
      <c r="AC480" s="21">
        <v>287.10000000000002</v>
      </c>
      <c r="AD480" s="21">
        <v>287.10000000000002</v>
      </c>
      <c r="AE480" s="21">
        <v>191.4</v>
      </c>
      <c r="AF480" s="21">
        <v>0</v>
      </c>
      <c r="AG480" s="21">
        <v>0</v>
      </c>
      <c r="AH480" s="21">
        <v>0</v>
      </c>
      <c r="AI480" s="21">
        <v>0</v>
      </c>
      <c r="AJ480" s="21">
        <v>0</v>
      </c>
      <c r="AK480" s="18">
        <f t="shared" si="78"/>
        <v>1435.5000000000002</v>
      </c>
      <c r="AL480" s="21">
        <f t="shared" si="79"/>
        <v>159.49999999999977</v>
      </c>
    </row>
    <row r="481" spans="1:38" s="6" customFormat="1" ht="50.1" customHeight="1">
      <c r="A481" s="53" t="s">
        <v>454</v>
      </c>
      <c r="B481" s="19" t="s">
        <v>437</v>
      </c>
      <c r="C481" s="19" t="s">
        <v>448</v>
      </c>
      <c r="D481" s="19" t="s">
        <v>455</v>
      </c>
      <c r="E481" s="19" t="s">
        <v>456</v>
      </c>
      <c r="F481" s="19" t="s">
        <v>446</v>
      </c>
      <c r="G481" s="19" t="s">
        <v>1050</v>
      </c>
      <c r="H481" s="19" t="s">
        <v>16</v>
      </c>
      <c r="I481" s="20">
        <v>40422</v>
      </c>
      <c r="J481" s="18">
        <v>1595</v>
      </c>
      <c r="K481" s="18">
        <f t="shared" si="76"/>
        <v>159.5</v>
      </c>
      <c r="L481" s="18">
        <f t="shared" si="77"/>
        <v>1435.5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  <c r="V481" s="21">
        <v>0</v>
      </c>
      <c r="W481" s="21">
        <v>0</v>
      </c>
      <c r="X481" s="21">
        <v>0</v>
      </c>
      <c r="Y481" s="21">
        <v>95.7</v>
      </c>
      <c r="Z481" s="21">
        <v>287.10000000000002</v>
      </c>
      <c r="AA481" s="21">
        <v>287.10000000000002</v>
      </c>
      <c r="AB481" s="18">
        <v>0</v>
      </c>
      <c r="AC481" s="21">
        <v>287.10000000000002</v>
      </c>
      <c r="AD481" s="21">
        <v>287.10000000000002</v>
      </c>
      <c r="AE481" s="21">
        <v>191.4</v>
      </c>
      <c r="AF481" s="21">
        <v>0</v>
      </c>
      <c r="AG481" s="21">
        <v>0</v>
      </c>
      <c r="AH481" s="21">
        <v>0</v>
      </c>
      <c r="AI481" s="21">
        <v>0</v>
      </c>
      <c r="AJ481" s="21">
        <v>0</v>
      </c>
      <c r="AK481" s="18">
        <f t="shared" si="78"/>
        <v>1435.5000000000002</v>
      </c>
      <c r="AL481" s="21">
        <f t="shared" si="79"/>
        <v>159.49999999999977</v>
      </c>
    </row>
    <row r="482" spans="1:38" s="6" customFormat="1" ht="50.1" customHeight="1">
      <c r="A482" s="53" t="s">
        <v>979</v>
      </c>
      <c r="B482" s="16" t="s">
        <v>989</v>
      </c>
      <c r="C482" s="19" t="s">
        <v>1005</v>
      </c>
      <c r="D482" s="19" t="s">
        <v>716</v>
      </c>
      <c r="E482" s="19" t="s">
        <v>992</v>
      </c>
      <c r="F482" s="19" t="s">
        <v>1003</v>
      </c>
      <c r="G482" s="19" t="s">
        <v>1050</v>
      </c>
      <c r="H482" s="19" t="s">
        <v>31</v>
      </c>
      <c r="I482" s="20">
        <v>41487</v>
      </c>
      <c r="J482" s="21">
        <v>943.55</v>
      </c>
      <c r="K482" s="18">
        <f t="shared" si="76"/>
        <v>94.355000000000004</v>
      </c>
      <c r="L482" s="18">
        <f t="shared" si="77"/>
        <v>849.19499999999994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  <c r="V482" s="21">
        <v>0</v>
      </c>
      <c r="W482" s="21">
        <v>0</v>
      </c>
      <c r="X482" s="21">
        <v>0</v>
      </c>
      <c r="Y482" s="21">
        <v>0</v>
      </c>
      <c r="Z482" s="21">
        <v>0</v>
      </c>
      <c r="AA482" s="21">
        <v>0</v>
      </c>
      <c r="AB482" s="18">
        <v>0</v>
      </c>
      <c r="AC482" s="21">
        <v>70.77</v>
      </c>
      <c r="AD482" s="18">
        <v>169.89</v>
      </c>
      <c r="AE482" s="18">
        <v>169.89</v>
      </c>
      <c r="AF482" s="18">
        <v>0</v>
      </c>
      <c r="AG482" s="18">
        <v>169.89</v>
      </c>
      <c r="AH482" s="18">
        <v>0</v>
      </c>
      <c r="AI482" s="18">
        <v>169.89</v>
      </c>
      <c r="AJ482" s="21">
        <v>98.86</v>
      </c>
      <c r="AK482" s="18">
        <f t="shared" si="78"/>
        <v>849.18999999999994</v>
      </c>
      <c r="AL482" s="21">
        <f t="shared" si="79"/>
        <v>94.360000000000014</v>
      </c>
    </row>
    <row r="483" spans="1:38" s="6" customFormat="1" ht="50.1" customHeight="1">
      <c r="A483" s="53" t="s">
        <v>980</v>
      </c>
      <c r="B483" s="16" t="s">
        <v>989</v>
      </c>
      <c r="C483" s="19" t="s">
        <v>1005</v>
      </c>
      <c r="D483" s="19" t="s">
        <v>716</v>
      </c>
      <c r="E483" s="19" t="s">
        <v>993</v>
      </c>
      <c r="F483" s="19" t="s">
        <v>1003</v>
      </c>
      <c r="G483" s="19" t="s">
        <v>1050</v>
      </c>
      <c r="H483" s="19" t="s">
        <v>31</v>
      </c>
      <c r="I483" s="20">
        <v>41487</v>
      </c>
      <c r="J483" s="21">
        <v>943.55</v>
      </c>
      <c r="K483" s="18">
        <f t="shared" si="76"/>
        <v>94.355000000000004</v>
      </c>
      <c r="L483" s="18">
        <f t="shared" si="77"/>
        <v>849.19499999999994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0</v>
      </c>
      <c r="T483" s="21">
        <v>0</v>
      </c>
      <c r="U483" s="21">
        <v>0</v>
      </c>
      <c r="V483" s="21">
        <v>0</v>
      </c>
      <c r="W483" s="21">
        <v>0</v>
      </c>
      <c r="X483" s="21">
        <v>0</v>
      </c>
      <c r="Y483" s="21">
        <v>0</v>
      </c>
      <c r="Z483" s="21">
        <v>0</v>
      </c>
      <c r="AA483" s="21">
        <v>0</v>
      </c>
      <c r="AB483" s="18">
        <v>0</v>
      </c>
      <c r="AC483" s="21">
        <v>70.77</v>
      </c>
      <c r="AD483" s="18">
        <v>169.89</v>
      </c>
      <c r="AE483" s="18">
        <v>169.89</v>
      </c>
      <c r="AF483" s="18">
        <v>0</v>
      </c>
      <c r="AG483" s="18">
        <v>169.89</v>
      </c>
      <c r="AH483" s="18">
        <v>0</v>
      </c>
      <c r="AI483" s="18">
        <v>169.89</v>
      </c>
      <c r="AJ483" s="21">
        <v>98.86</v>
      </c>
      <c r="AK483" s="18">
        <f t="shared" si="78"/>
        <v>849.18999999999994</v>
      </c>
      <c r="AL483" s="21">
        <f t="shared" si="79"/>
        <v>94.360000000000014</v>
      </c>
    </row>
    <row r="484" spans="1:38" s="6" customFormat="1" ht="50.1" customHeight="1">
      <c r="A484" s="53" t="s">
        <v>981</v>
      </c>
      <c r="B484" s="16" t="s">
        <v>989</v>
      </c>
      <c r="C484" s="19" t="s">
        <v>1005</v>
      </c>
      <c r="D484" s="19" t="s">
        <v>716</v>
      </c>
      <c r="E484" s="19" t="s">
        <v>994</v>
      </c>
      <c r="F484" s="19" t="s">
        <v>1003</v>
      </c>
      <c r="G484" s="19" t="s">
        <v>1050</v>
      </c>
      <c r="H484" s="19" t="s">
        <v>31</v>
      </c>
      <c r="I484" s="20">
        <v>41487</v>
      </c>
      <c r="J484" s="21">
        <v>943.55</v>
      </c>
      <c r="K484" s="18">
        <f t="shared" si="76"/>
        <v>94.355000000000004</v>
      </c>
      <c r="L484" s="18">
        <f t="shared" si="77"/>
        <v>849.19499999999994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  <c r="V484" s="21">
        <v>0</v>
      </c>
      <c r="W484" s="21">
        <v>0</v>
      </c>
      <c r="X484" s="21">
        <v>0</v>
      </c>
      <c r="Y484" s="21">
        <v>0</v>
      </c>
      <c r="Z484" s="21">
        <v>0</v>
      </c>
      <c r="AA484" s="21">
        <v>0</v>
      </c>
      <c r="AB484" s="18">
        <v>0</v>
      </c>
      <c r="AC484" s="21">
        <v>70.77</v>
      </c>
      <c r="AD484" s="18">
        <v>169.89</v>
      </c>
      <c r="AE484" s="18">
        <v>169.89</v>
      </c>
      <c r="AF484" s="18">
        <v>0</v>
      </c>
      <c r="AG484" s="18">
        <v>169.89</v>
      </c>
      <c r="AH484" s="18">
        <v>0</v>
      </c>
      <c r="AI484" s="18">
        <v>169.89</v>
      </c>
      <c r="AJ484" s="21">
        <v>98.86</v>
      </c>
      <c r="AK484" s="18">
        <f t="shared" si="78"/>
        <v>849.18999999999994</v>
      </c>
      <c r="AL484" s="21">
        <f t="shared" si="79"/>
        <v>94.360000000000014</v>
      </c>
    </row>
    <row r="485" spans="1:38" s="6" customFormat="1" ht="50.1" customHeight="1">
      <c r="A485" s="53" t="s">
        <v>982</v>
      </c>
      <c r="B485" s="16" t="s">
        <v>989</v>
      </c>
      <c r="C485" s="19" t="s">
        <v>1005</v>
      </c>
      <c r="D485" s="19" t="s">
        <v>716</v>
      </c>
      <c r="E485" s="19" t="s">
        <v>995</v>
      </c>
      <c r="F485" s="19" t="s">
        <v>1003</v>
      </c>
      <c r="G485" s="19" t="s">
        <v>1050</v>
      </c>
      <c r="H485" s="19" t="s">
        <v>31</v>
      </c>
      <c r="I485" s="20">
        <v>41487</v>
      </c>
      <c r="J485" s="21">
        <v>943.55</v>
      </c>
      <c r="K485" s="18">
        <f t="shared" si="76"/>
        <v>94.355000000000004</v>
      </c>
      <c r="L485" s="18">
        <f t="shared" si="77"/>
        <v>849.19499999999994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21">
        <v>0</v>
      </c>
      <c r="X485" s="21">
        <v>0</v>
      </c>
      <c r="Y485" s="21">
        <v>0</v>
      </c>
      <c r="Z485" s="21">
        <v>0</v>
      </c>
      <c r="AA485" s="21">
        <v>0</v>
      </c>
      <c r="AB485" s="18">
        <v>0</v>
      </c>
      <c r="AC485" s="21">
        <v>70.77</v>
      </c>
      <c r="AD485" s="18">
        <v>169.89</v>
      </c>
      <c r="AE485" s="18">
        <v>169.89</v>
      </c>
      <c r="AF485" s="18">
        <v>0</v>
      </c>
      <c r="AG485" s="18">
        <v>169.89</v>
      </c>
      <c r="AH485" s="18">
        <v>0</v>
      </c>
      <c r="AI485" s="18">
        <v>169.89</v>
      </c>
      <c r="AJ485" s="21">
        <v>98.86</v>
      </c>
      <c r="AK485" s="18">
        <f t="shared" si="78"/>
        <v>849.18999999999994</v>
      </c>
      <c r="AL485" s="21">
        <f t="shared" si="79"/>
        <v>94.360000000000014</v>
      </c>
    </row>
    <row r="486" spans="1:38" s="6" customFormat="1" ht="50.1" customHeight="1">
      <c r="A486" s="53" t="s">
        <v>983</v>
      </c>
      <c r="B486" s="16" t="s">
        <v>989</v>
      </c>
      <c r="C486" s="19" t="s">
        <v>1005</v>
      </c>
      <c r="D486" s="19" t="s">
        <v>716</v>
      </c>
      <c r="E486" s="19" t="s">
        <v>996</v>
      </c>
      <c r="F486" s="19" t="s">
        <v>1003</v>
      </c>
      <c r="G486" s="19" t="s">
        <v>1050</v>
      </c>
      <c r="H486" s="19" t="s">
        <v>31</v>
      </c>
      <c r="I486" s="20">
        <v>41487</v>
      </c>
      <c r="J486" s="21">
        <v>943.55</v>
      </c>
      <c r="K486" s="18">
        <f t="shared" si="76"/>
        <v>94.355000000000004</v>
      </c>
      <c r="L486" s="18">
        <f t="shared" si="77"/>
        <v>849.19499999999994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21">
        <v>0</v>
      </c>
      <c r="X486" s="21">
        <v>0</v>
      </c>
      <c r="Y486" s="21">
        <v>0</v>
      </c>
      <c r="Z486" s="21">
        <v>0</v>
      </c>
      <c r="AA486" s="21">
        <v>0</v>
      </c>
      <c r="AB486" s="18">
        <v>0</v>
      </c>
      <c r="AC486" s="21">
        <v>70.77</v>
      </c>
      <c r="AD486" s="18">
        <v>169.89</v>
      </c>
      <c r="AE486" s="18">
        <v>169.89</v>
      </c>
      <c r="AF486" s="18">
        <v>0</v>
      </c>
      <c r="AG486" s="18">
        <v>169.89</v>
      </c>
      <c r="AH486" s="18">
        <v>0</v>
      </c>
      <c r="AI486" s="18">
        <v>169.89</v>
      </c>
      <c r="AJ486" s="21">
        <v>98.86</v>
      </c>
      <c r="AK486" s="18">
        <f t="shared" si="78"/>
        <v>849.18999999999994</v>
      </c>
      <c r="AL486" s="21">
        <f t="shared" si="79"/>
        <v>94.360000000000014</v>
      </c>
    </row>
    <row r="487" spans="1:38" s="6" customFormat="1" ht="50.1" customHeight="1">
      <c r="A487" s="53" t="s">
        <v>984</v>
      </c>
      <c r="B487" s="16" t="s">
        <v>989</v>
      </c>
      <c r="C487" s="19" t="s">
        <v>1005</v>
      </c>
      <c r="D487" s="19" t="s">
        <v>716</v>
      </c>
      <c r="E487" s="19" t="s">
        <v>997</v>
      </c>
      <c r="F487" s="19" t="s">
        <v>1003</v>
      </c>
      <c r="G487" s="19" t="s">
        <v>1050</v>
      </c>
      <c r="H487" s="19" t="s">
        <v>31</v>
      </c>
      <c r="I487" s="20">
        <v>41487</v>
      </c>
      <c r="J487" s="21">
        <v>943.55</v>
      </c>
      <c r="K487" s="18">
        <f t="shared" si="76"/>
        <v>94.355000000000004</v>
      </c>
      <c r="L487" s="18">
        <f t="shared" si="77"/>
        <v>849.19499999999994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0</v>
      </c>
      <c r="T487" s="21">
        <v>0</v>
      </c>
      <c r="U487" s="21">
        <v>0</v>
      </c>
      <c r="V487" s="21">
        <v>0</v>
      </c>
      <c r="W487" s="21">
        <v>0</v>
      </c>
      <c r="X487" s="21">
        <v>0</v>
      </c>
      <c r="Y487" s="21">
        <v>0</v>
      </c>
      <c r="Z487" s="21">
        <v>0</v>
      </c>
      <c r="AA487" s="21">
        <v>0</v>
      </c>
      <c r="AB487" s="18">
        <v>0</v>
      </c>
      <c r="AC487" s="21">
        <v>70.77</v>
      </c>
      <c r="AD487" s="18">
        <v>169.89</v>
      </c>
      <c r="AE487" s="18">
        <v>169.89</v>
      </c>
      <c r="AF487" s="18">
        <v>0</v>
      </c>
      <c r="AG487" s="18">
        <v>169.89</v>
      </c>
      <c r="AH487" s="18">
        <v>0</v>
      </c>
      <c r="AI487" s="18">
        <v>169.89</v>
      </c>
      <c r="AJ487" s="21">
        <v>98.86</v>
      </c>
      <c r="AK487" s="18">
        <f t="shared" si="78"/>
        <v>849.18999999999994</v>
      </c>
      <c r="AL487" s="21">
        <f t="shared" si="79"/>
        <v>94.360000000000014</v>
      </c>
    </row>
    <row r="488" spans="1:38" s="6" customFormat="1" ht="50.1" customHeight="1">
      <c r="A488" s="53" t="s">
        <v>985</v>
      </c>
      <c r="B488" s="16" t="s">
        <v>989</v>
      </c>
      <c r="C488" s="19" t="s">
        <v>1005</v>
      </c>
      <c r="D488" s="19" t="s">
        <v>716</v>
      </c>
      <c r="E488" s="19" t="s">
        <v>998</v>
      </c>
      <c r="F488" s="19" t="s">
        <v>1003</v>
      </c>
      <c r="G488" s="19" t="s">
        <v>1050</v>
      </c>
      <c r="H488" s="19" t="s">
        <v>31</v>
      </c>
      <c r="I488" s="20">
        <v>41487</v>
      </c>
      <c r="J488" s="21">
        <v>943.55</v>
      </c>
      <c r="K488" s="18">
        <f t="shared" si="76"/>
        <v>94.355000000000004</v>
      </c>
      <c r="L488" s="18">
        <f t="shared" si="77"/>
        <v>849.19499999999994</v>
      </c>
      <c r="M488" s="21">
        <v>0</v>
      </c>
      <c r="N488" s="21">
        <v>0</v>
      </c>
      <c r="O488" s="21">
        <v>0</v>
      </c>
      <c r="P488" s="21">
        <v>0</v>
      </c>
      <c r="Q488" s="21">
        <v>0</v>
      </c>
      <c r="R488" s="21">
        <v>0</v>
      </c>
      <c r="S488" s="21">
        <v>0</v>
      </c>
      <c r="T488" s="21">
        <v>0</v>
      </c>
      <c r="U488" s="21">
        <v>0</v>
      </c>
      <c r="V488" s="21">
        <v>0</v>
      </c>
      <c r="W488" s="21">
        <v>0</v>
      </c>
      <c r="X488" s="21">
        <v>0</v>
      </c>
      <c r="Y488" s="21">
        <v>0</v>
      </c>
      <c r="Z488" s="21">
        <v>0</v>
      </c>
      <c r="AA488" s="21">
        <v>0</v>
      </c>
      <c r="AB488" s="18">
        <v>0</v>
      </c>
      <c r="AC488" s="21">
        <v>70.77</v>
      </c>
      <c r="AD488" s="18">
        <v>169.89</v>
      </c>
      <c r="AE488" s="18">
        <v>169.89</v>
      </c>
      <c r="AF488" s="18">
        <v>0</v>
      </c>
      <c r="AG488" s="18">
        <v>169.89</v>
      </c>
      <c r="AH488" s="18">
        <v>0</v>
      </c>
      <c r="AI488" s="18">
        <v>169.89</v>
      </c>
      <c r="AJ488" s="21">
        <v>98.86</v>
      </c>
      <c r="AK488" s="18">
        <f t="shared" si="78"/>
        <v>849.18999999999994</v>
      </c>
      <c r="AL488" s="21">
        <f t="shared" si="79"/>
        <v>94.360000000000014</v>
      </c>
    </row>
    <row r="489" spans="1:38" s="6" customFormat="1" ht="50.1" customHeight="1">
      <c r="A489" s="53" t="s">
        <v>986</v>
      </c>
      <c r="B489" s="16" t="s">
        <v>989</v>
      </c>
      <c r="C489" s="19" t="s">
        <v>1005</v>
      </c>
      <c r="D489" s="19" t="s">
        <v>716</v>
      </c>
      <c r="E489" s="19" t="s">
        <v>999</v>
      </c>
      <c r="F489" s="19" t="s">
        <v>1003</v>
      </c>
      <c r="G489" s="19" t="s">
        <v>1050</v>
      </c>
      <c r="H489" s="19" t="s">
        <v>31</v>
      </c>
      <c r="I489" s="20">
        <v>41487</v>
      </c>
      <c r="J489" s="21">
        <v>943.55</v>
      </c>
      <c r="K489" s="18">
        <f t="shared" si="76"/>
        <v>94.355000000000004</v>
      </c>
      <c r="L489" s="18">
        <f t="shared" si="77"/>
        <v>849.19499999999994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0</v>
      </c>
      <c r="T489" s="21">
        <v>0</v>
      </c>
      <c r="U489" s="21">
        <v>0</v>
      </c>
      <c r="V489" s="21">
        <v>0</v>
      </c>
      <c r="W489" s="21">
        <v>0</v>
      </c>
      <c r="X489" s="21">
        <v>0</v>
      </c>
      <c r="Y489" s="21">
        <v>0</v>
      </c>
      <c r="Z489" s="21">
        <v>0</v>
      </c>
      <c r="AA489" s="21">
        <v>0</v>
      </c>
      <c r="AB489" s="18">
        <v>0</v>
      </c>
      <c r="AC489" s="21">
        <v>70.77</v>
      </c>
      <c r="AD489" s="18">
        <v>169.89</v>
      </c>
      <c r="AE489" s="18">
        <v>169.89</v>
      </c>
      <c r="AF489" s="18">
        <v>0</v>
      </c>
      <c r="AG489" s="18">
        <v>169.89</v>
      </c>
      <c r="AH489" s="18">
        <v>0</v>
      </c>
      <c r="AI489" s="18">
        <v>169.89</v>
      </c>
      <c r="AJ489" s="21">
        <v>98.86</v>
      </c>
      <c r="AK489" s="18">
        <f t="shared" si="78"/>
        <v>849.18999999999994</v>
      </c>
      <c r="AL489" s="21">
        <f t="shared" si="79"/>
        <v>94.360000000000014</v>
      </c>
    </row>
    <row r="490" spans="1:38" s="6" customFormat="1" ht="50.1" customHeight="1">
      <c r="A490" s="53" t="s">
        <v>987</v>
      </c>
      <c r="B490" s="16" t="s">
        <v>990</v>
      </c>
      <c r="C490" s="19" t="s">
        <v>1005</v>
      </c>
      <c r="D490" s="19" t="s">
        <v>716</v>
      </c>
      <c r="E490" s="19" t="s">
        <v>1000</v>
      </c>
      <c r="F490" s="19" t="s">
        <v>1004</v>
      </c>
      <c r="G490" s="19" t="s">
        <v>1050</v>
      </c>
      <c r="H490" s="19" t="s">
        <v>31</v>
      </c>
      <c r="I490" s="20">
        <v>41487</v>
      </c>
      <c r="J490" s="21">
        <v>1808</v>
      </c>
      <c r="K490" s="18">
        <f t="shared" si="76"/>
        <v>180.8</v>
      </c>
      <c r="L490" s="18">
        <f t="shared" si="77"/>
        <v>1627.2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  <c r="V490" s="21">
        <v>0</v>
      </c>
      <c r="W490" s="21">
        <v>0</v>
      </c>
      <c r="X490" s="21">
        <v>0</v>
      </c>
      <c r="Y490" s="21">
        <v>0</v>
      </c>
      <c r="Z490" s="21">
        <v>0</v>
      </c>
      <c r="AA490" s="21">
        <v>0</v>
      </c>
      <c r="AB490" s="18">
        <v>0</v>
      </c>
      <c r="AC490" s="21">
        <v>135.6</v>
      </c>
      <c r="AD490" s="21">
        <v>325.44</v>
      </c>
      <c r="AE490" s="21">
        <v>325.44</v>
      </c>
      <c r="AF490" s="21">
        <v>0</v>
      </c>
      <c r="AG490" s="21">
        <v>325.44</v>
      </c>
      <c r="AH490" s="21">
        <v>0</v>
      </c>
      <c r="AI490" s="21">
        <v>325.44</v>
      </c>
      <c r="AJ490" s="21">
        <v>189.84</v>
      </c>
      <c r="AK490" s="18">
        <f t="shared" si="78"/>
        <v>1627.2</v>
      </c>
      <c r="AL490" s="21">
        <f t="shared" si="79"/>
        <v>180.79999999999995</v>
      </c>
    </row>
    <row r="491" spans="1:38" s="6" customFormat="1" ht="50.1" customHeight="1">
      <c r="A491" s="53" t="s">
        <v>988</v>
      </c>
      <c r="B491" s="16" t="s">
        <v>990</v>
      </c>
      <c r="C491" s="19" t="s">
        <v>1005</v>
      </c>
      <c r="D491" s="19" t="s">
        <v>716</v>
      </c>
      <c r="E491" s="19" t="s">
        <v>1001</v>
      </c>
      <c r="F491" s="19" t="s">
        <v>1004</v>
      </c>
      <c r="G491" s="19" t="s">
        <v>1050</v>
      </c>
      <c r="H491" s="19" t="s">
        <v>31</v>
      </c>
      <c r="I491" s="20">
        <v>41487</v>
      </c>
      <c r="J491" s="21">
        <v>1808</v>
      </c>
      <c r="K491" s="18">
        <f t="shared" si="76"/>
        <v>180.8</v>
      </c>
      <c r="L491" s="18">
        <f t="shared" si="77"/>
        <v>1627.2</v>
      </c>
      <c r="M491" s="21">
        <v>0</v>
      </c>
      <c r="N491" s="21">
        <v>0</v>
      </c>
      <c r="O491" s="21">
        <v>0</v>
      </c>
      <c r="P491" s="21">
        <v>0</v>
      </c>
      <c r="Q491" s="21">
        <v>0</v>
      </c>
      <c r="R491" s="21">
        <v>0</v>
      </c>
      <c r="S491" s="21">
        <v>0</v>
      </c>
      <c r="T491" s="21">
        <v>0</v>
      </c>
      <c r="U491" s="21">
        <v>0</v>
      </c>
      <c r="V491" s="21">
        <v>0</v>
      </c>
      <c r="W491" s="21">
        <v>0</v>
      </c>
      <c r="X491" s="21">
        <v>0</v>
      </c>
      <c r="Y491" s="21">
        <v>0</v>
      </c>
      <c r="Z491" s="21">
        <v>0</v>
      </c>
      <c r="AA491" s="21">
        <v>0</v>
      </c>
      <c r="AB491" s="18">
        <v>0</v>
      </c>
      <c r="AC491" s="21">
        <v>135.6</v>
      </c>
      <c r="AD491" s="21">
        <v>325.44</v>
      </c>
      <c r="AE491" s="21">
        <v>325.44</v>
      </c>
      <c r="AF491" s="21">
        <v>0</v>
      </c>
      <c r="AG491" s="21">
        <v>325.44</v>
      </c>
      <c r="AH491" s="21">
        <v>0</v>
      </c>
      <c r="AI491" s="21">
        <v>325.44</v>
      </c>
      <c r="AJ491" s="21">
        <v>189.84</v>
      </c>
      <c r="AK491" s="18">
        <f t="shared" si="78"/>
        <v>1627.2</v>
      </c>
      <c r="AL491" s="21">
        <f t="shared" si="79"/>
        <v>180.79999999999995</v>
      </c>
    </row>
    <row r="492" spans="1:38" s="6" customFormat="1" ht="50.1" customHeight="1">
      <c r="A492" s="53" t="s">
        <v>1191</v>
      </c>
      <c r="B492" s="16" t="s">
        <v>1194</v>
      </c>
      <c r="C492" s="19" t="s">
        <v>1192</v>
      </c>
      <c r="D492" s="19" t="s">
        <v>492</v>
      </c>
      <c r="E492" s="19" t="s">
        <v>1193</v>
      </c>
      <c r="F492" s="19" t="s">
        <v>1195</v>
      </c>
      <c r="G492" s="19" t="s">
        <v>1050</v>
      </c>
      <c r="H492" s="19" t="s">
        <v>31</v>
      </c>
      <c r="I492" s="20">
        <v>42064</v>
      </c>
      <c r="J492" s="21">
        <v>1338.25</v>
      </c>
      <c r="K492" s="18">
        <f t="shared" ref="K492:K516" si="80">+J492*0.1</f>
        <v>133.82500000000002</v>
      </c>
      <c r="L492" s="18">
        <f t="shared" ref="L492:L516" si="81">+J492-K492</f>
        <v>1204.425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  <c r="V492" s="21">
        <v>0</v>
      </c>
      <c r="W492" s="21">
        <v>0</v>
      </c>
      <c r="X492" s="21">
        <v>0</v>
      </c>
      <c r="Y492" s="21">
        <v>0</v>
      </c>
      <c r="Z492" s="21">
        <v>0</v>
      </c>
      <c r="AA492" s="21">
        <v>0</v>
      </c>
      <c r="AB492" s="18">
        <v>0</v>
      </c>
      <c r="AC492" s="21">
        <v>0</v>
      </c>
      <c r="AD492" s="21">
        <v>0</v>
      </c>
      <c r="AE492" s="21">
        <v>200.74</v>
      </c>
      <c r="AF492" s="21">
        <v>0</v>
      </c>
      <c r="AG492" s="21">
        <v>240.89</v>
      </c>
      <c r="AH492" s="21">
        <v>0</v>
      </c>
      <c r="AI492" s="21">
        <v>240.89</v>
      </c>
      <c r="AJ492" s="21">
        <v>240.89</v>
      </c>
      <c r="AK492" s="18">
        <f t="shared" si="78"/>
        <v>923.41</v>
      </c>
      <c r="AL492" s="21">
        <f t="shared" si="79"/>
        <v>414.84000000000003</v>
      </c>
    </row>
    <row r="493" spans="1:38" s="6" customFormat="1" ht="50.1" customHeight="1">
      <c r="A493" s="53" t="s">
        <v>1196</v>
      </c>
      <c r="B493" s="16" t="s">
        <v>1201</v>
      </c>
      <c r="C493" s="19" t="s">
        <v>1202</v>
      </c>
      <c r="D493" s="19" t="s">
        <v>716</v>
      </c>
      <c r="E493" s="19" t="s">
        <v>1204</v>
      </c>
      <c r="F493" s="19" t="s">
        <v>369</v>
      </c>
      <c r="G493" s="19" t="s">
        <v>1050</v>
      </c>
      <c r="H493" s="19" t="s">
        <v>31</v>
      </c>
      <c r="I493" s="20">
        <v>42125</v>
      </c>
      <c r="J493" s="21">
        <v>910</v>
      </c>
      <c r="K493" s="18">
        <f t="shared" si="80"/>
        <v>91</v>
      </c>
      <c r="L493" s="18">
        <f t="shared" si="81"/>
        <v>819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1">
        <v>0</v>
      </c>
      <c r="S493" s="21">
        <v>0</v>
      </c>
      <c r="T493" s="21">
        <v>0</v>
      </c>
      <c r="U493" s="21">
        <v>0</v>
      </c>
      <c r="V493" s="21">
        <v>0</v>
      </c>
      <c r="W493" s="21">
        <v>0</v>
      </c>
      <c r="X493" s="21">
        <v>0</v>
      </c>
      <c r="Y493" s="21">
        <v>0</v>
      </c>
      <c r="Z493" s="21">
        <v>0</v>
      </c>
      <c r="AA493" s="21">
        <v>0</v>
      </c>
      <c r="AB493" s="18">
        <v>0</v>
      </c>
      <c r="AC493" s="21">
        <v>0</v>
      </c>
      <c r="AD493" s="21">
        <v>0</v>
      </c>
      <c r="AE493" s="21">
        <v>109.2</v>
      </c>
      <c r="AF493" s="21">
        <v>0</v>
      </c>
      <c r="AG493" s="21">
        <v>163.80000000000001</v>
      </c>
      <c r="AH493" s="21">
        <v>0</v>
      </c>
      <c r="AI493" s="21">
        <v>163.80000000000001</v>
      </c>
      <c r="AJ493" s="21">
        <v>163.80000000000001</v>
      </c>
      <c r="AK493" s="18">
        <f t="shared" si="78"/>
        <v>600.6</v>
      </c>
      <c r="AL493" s="21">
        <f t="shared" si="79"/>
        <v>309.39999999999998</v>
      </c>
    </row>
    <row r="494" spans="1:38" s="6" customFormat="1" ht="50.1" customHeight="1">
      <c r="A494" s="53" t="s">
        <v>1197</v>
      </c>
      <c r="B494" s="16" t="s">
        <v>1201</v>
      </c>
      <c r="C494" s="19" t="s">
        <v>1202</v>
      </c>
      <c r="D494" s="19" t="s">
        <v>716</v>
      </c>
      <c r="E494" s="19" t="s">
        <v>1203</v>
      </c>
      <c r="F494" s="19" t="s">
        <v>369</v>
      </c>
      <c r="G494" s="19" t="s">
        <v>1050</v>
      </c>
      <c r="H494" s="19" t="s">
        <v>31</v>
      </c>
      <c r="I494" s="20">
        <v>42125</v>
      </c>
      <c r="J494" s="21">
        <v>910</v>
      </c>
      <c r="K494" s="18">
        <f t="shared" si="80"/>
        <v>91</v>
      </c>
      <c r="L494" s="18">
        <f t="shared" si="81"/>
        <v>819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  <c r="V494" s="21">
        <v>0</v>
      </c>
      <c r="W494" s="21">
        <v>0</v>
      </c>
      <c r="X494" s="21">
        <v>0</v>
      </c>
      <c r="Y494" s="21">
        <v>0</v>
      </c>
      <c r="Z494" s="21">
        <v>0</v>
      </c>
      <c r="AA494" s="21">
        <v>0</v>
      </c>
      <c r="AB494" s="18">
        <v>0</v>
      </c>
      <c r="AC494" s="21">
        <v>0</v>
      </c>
      <c r="AD494" s="21">
        <v>0</v>
      </c>
      <c r="AE494" s="21">
        <v>109.2</v>
      </c>
      <c r="AF494" s="21">
        <v>0</v>
      </c>
      <c r="AG494" s="21">
        <v>163.80000000000001</v>
      </c>
      <c r="AH494" s="21">
        <v>0</v>
      </c>
      <c r="AI494" s="21">
        <v>163.80000000000001</v>
      </c>
      <c r="AJ494" s="21">
        <v>163.80000000000001</v>
      </c>
      <c r="AK494" s="18">
        <f t="shared" si="78"/>
        <v>600.6</v>
      </c>
      <c r="AL494" s="21">
        <f t="shared" si="79"/>
        <v>309.39999999999998</v>
      </c>
    </row>
    <row r="495" spans="1:38" s="6" customFormat="1" ht="50.1" customHeight="1">
      <c r="A495" s="53" t="s">
        <v>1198</v>
      </c>
      <c r="B495" s="16" t="s">
        <v>1201</v>
      </c>
      <c r="C495" s="19" t="s">
        <v>1202</v>
      </c>
      <c r="D495" s="19" t="s">
        <v>716</v>
      </c>
      <c r="E495" s="19" t="s">
        <v>1205</v>
      </c>
      <c r="F495" s="19" t="s">
        <v>369</v>
      </c>
      <c r="G495" s="19" t="s">
        <v>1050</v>
      </c>
      <c r="H495" s="19" t="s">
        <v>31</v>
      </c>
      <c r="I495" s="20">
        <v>42125</v>
      </c>
      <c r="J495" s="21">
        <v>910</v>
      </c>
      <c r="K495" s="18">
        <f t="shared" si="80"/>
        <v>91</v>
      </c>
      <c r="L495" s="18">
        <f t="shared" si="81"/>
        <v>819</v>
      </c>
      <c r="M495" s="21">
        <v>0</v>
      </c>
      <c r="N495" s="21">
        <v>0</v>
      </c>
      <c r="O495" s="21">
        <v>0</v>
      </c>
      <c r="P495" s="21">
        <v>0</v>
      </c>
      <c r="Q495" s="21">
        <v>0</v>
      </c>
      <c r="R495" s="21">
        <v>0</v>
      </c>
      <c r="S495" s="21">
        <v>0</v>
      </c>
      <c r="T495" s="21">
        <v>0</v>
      </c>
      <c r="U495" s="21">
        <v>0</v>
      </c>
      <c r="V495" s="21">
        <v>0</v>
      </c>
      <c r="W495" s="21">
        <v>0</v>
      </c>
      <c r="X495" s="21">
        <v>0</v>
      </c>
      <c r="Y495" s="21">
        <v>0</v>
      </c>
      <c r="Z495" s="21">
        <v>0</v>
      </c>
      <c r="AA495" s="18">
        <v>0</v>
      </c>
      <c r="AB495" s="18">
        <v>0</v>
      </c>
      <c r="AC495" s="21">
        <v>0</v>
      </c>
      <c r="AD495" s="21">
        <v>0</v>
      </c>
      <c r="AE495" s="21">
        <v>109.2</v>
      </c>
      <c r="AF495" s="21">
        <v>0</v>
      </c>
      <c r="AG495" s="21">
        <v>163.80000000000001</v>
      </c>
      <c r="AH495" s="21">
        <v>0</v>
      </c>
      <c r="AI495" s="21">
        <v>163.80000000000001</v>
      </c>
      <c r="AJ495" s="21">
        <v>163.80000000000001</v>
      </c>
      <c r="AK495" s="18">
        <f t="shared" si="78"/>
        <v>600.6</v>
      </c>
      <c r="AL495" s="21">
        <f t="shared" si="79"/>
        <v>309.39999999999998</v>
      </c>
    </row>
    <row r="496" spans="1:38" s="6" customFormat="1" ht="50.1" customHeight="1">
      <c r="A496" s="53" t="s">
        <v>1199</v>
      </c>
      <c r="B496" s="16" t="s">
        <v>1201</v>
      </c>
      <c r="C496" s="19" t="s">
        <v>1202</v>
      </c>
      <c r="D496" s="19" t="s">
        <v>716</v>
      </c>
      <c r="E496" s="19" t="s">
        <v>1206</v>
      </c>
      <c r="F496" s="19" t="s">
        <v>369</v>
      </c>
      <c r="G496" s="19" t="s">
        <v>1050</v>
      </c>
      <c r="H496" s="19" t="s">
        <v>31</v>
      </c>
      <c r="I496" s="17">
        <v>42125</v>
      </c>
      <c r="J496" s="21">
        <v>910</v>
      </c>
      <c r="K496" s="18">
        <f t="shared" si="80"/>
        <v>91</v>
      </c>
      <c r="L496" s="18">
        <f t="shared" si="81"/>
        <v>819</v>
      </c>
      <c r="M496" s="21">
        <v>0</v>
      </c>
      <c r="N496" s="21">
        <v>0</v>
      </c>
      <c r="O496" s="21">
        <v>0</v>
      </c>
      <c r="P496" s="21">
        <v>0</v>
      </c>
      <c r="Q496" s="21">
        <v>0</v>
      </c>
      <c r="R496" s="21">
        <v>0</v>
      </c>
      <c r="S496" s="21">
        <v>0</v>
      </c>
      <c r="T496" s="21">
        <v>0</v>
      </c>
      <c r="U496" s="21">
        <v>0</v>
      </c>
      <c r="V496" s="21">
        <v>0</v>
      </c>
      <c r="W496" s="21">
        <v>0</v>
      </c>
      <c r="X496" s="21">
        <v>0</v>
      </c>
      <c r="Y496" s="21">
        <v>0</v>
      </c>
      <c r="Z496" s="21">
        <v>0</v>
      </c>
      <c r="AA496" s="21">
        <v>0</v>
      </c>
      <c r="AB496" s="18">
        <v>0</v>
      </c>
      <c r="AC496" s="21">
        <v>0</v>
      </c>
      <c r="AD496" s="21">
        <v>0</v>
      </c>
      <c r="AE496" s="21">
        <v>109.2</v>
      </c>
      <c r="AF496" s="21">
        <v>0</v>
      </c>
      <c r="AG496" s="21">
        <v>163.80000000000001</v>
      </c>
      <c r="AH496" s="21">
        <v>0</v>
      </c>
      <c r="AI496" s="21">
        <v>163.80000000000001</v>
      </c>
      <c r="AJ496" s="21">
        <v>163.80000000000001</v>
      </c>
      <c r="AK496" s="18">
        <f t="shared" si="78"/>
        <v>600.6</v>
      </c>
      <c r="AL496" s="18">
        <f t="shared" si="79"/>
        <v>309.39999999999998</v>
      </c>
    </row>
    <row r="497" spans="1:38" s="6" customFormat="1" ht="50.1" customHeight="1">
      <c r="A497" s="53" t="s">
        <v>1200</v>
      </c>
      <c r="B497" s="16" t="s">
        <v>1201</v>
      </c>
      <c r="C497" s="19" t="s">
        <v>1202</v>
      </c>
      <c r="D497" s="19" t="s">
        <v>716</v>
      </c>
      <c r="E497" s="19" t="s">
        <v>1207</v>
      </c>
      <c r="F497" s="19" t="s">
        <v>369</v>
      </c>
      <c r="G497" s="19" t="s">
        <v>1050</v>
      </c>
      <c r="H497" s="19" t="s">
        <v>31</v>
      </c>
      <c r="I497" s="20">
        <v>42125</v>
      </c>
      <c r="J497" s="21">
        <v>910</v>
      </c>
      <c r="K497" s="18">
        <f t="shared" si="80"/>
        <v>91</v>
      </c>
      <c r="L497" s="18">
        <f t="shared" si="81"/>
        <v>819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  <c r="V497" s="21">
        <v>0</v>
      </c>
      <c r="W497" s="21">
        <v>0</v>
      </c>
      <c r="X497" s="21">
        <v>0</v>
      </c>
      <c r="Y497" s="21">
        <v>0</v>
      </c>
      <c r="Z497" s="21">
        <v>0</v>
      </c>
      <c r="AA497" s="21">
        <v>0</v>
      </c>
      <c r="AB497" s="18">
        <v>0</v>
      </c>
      <c r="AC497" s="21">
        <v>0</v>
      </c>
      <c r="AD497" s="21">
        <v>0</v>
      </c>
      <c r="AE497" s="21">
        <v>109.2</v>
      </c>
      <c r="AF497" s="21">
        <v>0</v>
      </c>
      <c r="AG497" s="21">
        <v>163.80000000000001</v>
      </c>
      <c r="AH497" s="21">
        <v>0</v>
      </c>
      <c r="AI497" s="21">
        <v>163.80000000000001</v>
      </c>
      <c r="AJ497" s="21">
        <v>163.80000000000001</v>
      </c>
      <c r="AK497" s="18">
        <f t="shared" si="78"/>
        <v>600.6</v>
      </c>
      <c r="AL497" s="21">
        <f t="shared" si="79"/>
        <v>309.39999999999998</v>
      </c>
    </row>
    <row r="498" spans="1:38" s="6" customFormat="1" ht="50.1" customHeight="1">
      <c r="A498" s="53" t="s">
        <v>457</v>
      </c>
      <c r="B498" s="19" t="s">
        <v>458</v>
      </c>
      <c r="C498" s="19" t="s">
        <v>448</v>
      </c>
      <c r="D498" s="19" t="s">
        <v>459</v>
      </c>
      <c r="E498" s="19" t="s">
        <v>460</v>
      </c>
      <c r="F498" s="19" t="s">
        <v>355</v>
      </c>
      <c r="G498" s="19" t="s">
        <v>1050</v>
      </c>
      <c r="H498" s="19" t="s">
        <v>23</v>
      </c>
      <c r="I498" s="20">
        <v>40513</v>
      </c>
      <c r="J498" s="18">
        <v>2850</v>
      </c>
      <c r="K498" s="18">
        <f t="shared" si="80"/>
        <v>285</v>
      </c>
      <c r="L498" s="18">
        <f t="shared" si="81"/>
        <v>2565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  <c r="V498" s="21">
        <v>0</v>
      </c>
      <c r="W498" s="21">
        <v>0</v>
      </c>
      <c r="X498" s="21">
        <v>0</v>
      </c>
      <c r="Y498" s="21">
        <v>0</v>
      </c>
      <c r="Z498" s="21">
        <v>513</v>
      </c>
      <c r="AA498" s="21">
        <v>513</v>
      </c>
      <c r="AB498" s="18">
        <v>0</v>
      </c>
      <c r="AC498" s="21">
        <v>513</v>
      </c>
      <c r="AD498" s="21">
        <v>513</v>
      </c>
      <c r="AE498" s="21">
        <v>513</v>
      </c>
      <c r="AF498" s="21">
        <v>0</v>
      </c>
      <c r="AG498" s="21">
        <v>0</v>
      </c>
      <c r="AH498" s="21">
        <v>0</v>
      </c>
      <c r="AI498" s="21">
        <v>0</v>
      </c>
      <c r="AJ498" s="21">
        <v>0</v>
      </c>
      <c r="AK498" s="18">
        <f t="shared" si="78"/>
        <v>2565</v>
      </c>
      <c r="AL498" s="21">
        <f t="shared" si="79"/>
        <v>285</v>
      </c>
    </row>
    <row r="499" spans="1:38" s="6" customFormat="1" ht="50.1" customHeight="1">
      <c r="A499" s="53" t="s">
        <v>978</v>
      </c>
      <c r="B499" s="16" t="s">
        <v>1377</v>
      </c>
      <c r="C499" s="19" t="s">
        <v>1005</v>
      </c>
      <c r="D499" s="19" t="s">
        <v>449</v>
      </c>
      <c r="E499" s="19" t="s">
        <v>991</v>
      </c>
      <c r="F499" s="19" t="s">
        <v>1002</v>
      </c>
      <c r="G499" s="19" t="s">
        <v>1050</v>
      </c>
      <c r="H499" s="19" t="s">
        <v>549</v>
      </c>
      <c r="I499" s="20">
        <v>41487</v>
      </c>
      <c r="J499" s="21">
        <v>12430</v>
      </c>
      <c r="K499" s="18">
        <f t="shared" si="80"/>
        <v>1243</v>
      </c>
      <c r="L499" s="18">
        <f t="shared" si="81"/>
        <v>11187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  <c r="V499" s="21">
        <v>0</v>
      </c>
      <c r="W499" s="21">
        <v>0</v>
      </c>
      <c r="X499" s="21">
        <v>0</v>
      </c>
      <c r="Y499" s="21">
        <v>0</v>
      </c>
      <c r="Z499" s="21">
        <v>0</v>
      </c>
      <c r="AA499" s="21">
        <v>0</v>
      </c>
      <c r="AB499" s="18">
        <v>0</v>
      </c>
      <c r="AC499" s="21">
        <v>932.25</v>
      </c>
      <c r="AD499" s="21">
        <v>2237.4</v>
      </c>
      <c r="AE499" s="21">
        <v>2237.4</v>
      </c>
      <c r="AF499" s="21">
        <v>0</v>
      </c>
      <c r="AG499" s="21">
        <v>2237.4</v>
      </c>
      <c r="AH499" s="21">
        <v>0</v>
      </c>
      <c r="AI499" s="21">
        <v>2237.4</v>
      </c>
      <c r="AJ499" s="21">
        <v>1305.1500000000001</v>
      </c>
      <c r="AK499" s="18">
        <f t="shared" si="78"/>
        <v>11187</v>
      </c>
      <c r="AL499" s="21">
        <f t="shared" si="79"/>
        <v>1243</v>
      </c>
    </row>
    <row r="500" spans="1:38" s="6" customFormat="1" ht="50.1" customHeight="1">
      <c r="A500" s="53" t="s">
        <v>1434</v>
      </c>
      <c r="B500" s="16" t="s">
        <v>1398</v>
      </c>
      <c r="C500" s="19" t="s">
        <v>1005</v>
      </c>
      <c r="D500" s="19" t="s">
        <v>449</v>
      </c>
      <c r="E500" s="19" t="s">
        <v>1435</v>
      </c>
      <c r="F500" s="19" t="s">
        <v>1436</v>
      </c>
      <c r="G500" s="19" t="s">
        <v>1050</v>
      </c>
      <c r="H500" s="19" t="s">
        <v>549</v>
      </c>
      <c r="I500" s="20">
        <v>41487</v>
      </c>
      <c r="J500" s="21">
        <v>7672.7</v>
      </c>
      <c r="K500" s="18">
        <f t="shared" si="80"/>
        <v>767.27</v>
      </c>
      <c r="L500" s="18">
        <f>+J500-K500</f>
        <v>6905.43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  <c r="V500" s="21">
        <v>0</v>
      </c>
      <c r="W500" s="21">
        <v>0</v>
      </c>
      <c r="X500" s="21">
        <v>0</v>
      </c>
      <c r="Y500" s="21">
        <v>0</v>
      </c>
      <c r="Z500" s="21">
        <v>0</v>
      </c>
      <c r="AA500" s="21">
        <v>0</v>
      </c>
      <c r="AB500" s="18">
        <v>0</v>
      </c>
      <c r="AC500" s="21">
        <v>575.45000000000005</v>
      </c>
      <c r="AD500" s="18">
        <v>1381.09</v>
      </c>
      <c r="AE500" s="18">
        <v>1381.09</v>
      </c>
      <c r="AF500" s="18">
        <v>0</v>
      </c>
      <c r="AG500" s="18">
        <v>1381.09</v>
      </c>
      <c r="AH500" s="18">
        <v>0</v>
      </c>
      <c r="AI500" s="18">
        <v>1381.09</v>
      </c>
      <c r="AJ500" s="21">
        <v>805.62</v>
      </c>
      <c r="AK500" s="18">
        <f t="shared" si="78"/>
        <v>6905.43</v>
      </c>
      <c r="AL500" s="21">
        <f t="shared" si="79"/>
        <v>767.26999999999953</v>
      </c>
    </row>
    <row r="501" spans="1:38" s="6" customFormat="1" ht="50.1" customHeight="1">
      <c r="A501" s="53" t="s">
        <v>1525</v>
      </c>
      <c r="B501" s="16" t="s">
        <v>1526</v>
      </c>
      <c r="C501" s="19" t="s">
        <v>1005</v>
      </c>
      <c r="D501" s="19" t="s">
        <v>449</v>
      </c>
      <c r="E501" s="19" t="s">
        <v>1527</v>
      </c>
      <c r="F501" s="19" t="s">
        <v>1528</v>
      </c>
      <c r="G501" s="19" t="s">
        <v>1050</v>
      </c>
      <c r="H501" s="16" t="s">
        <v>1397</v>
      </c>
      <c r="I501" s="20">
        <v>42583</v>
      </c>
      <c r="J501" s="21">
        <v>7462.52</v>
      </c>
      <c r="K501" s="18">
        <f t="shared" si="80"/>
        <v>746.25200000000007</v>
      </c>
      <c r="L501" s="21">
        <f>+J501-K501</f>
        <v>6716.268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21">
        <v>0</v>
      </c>
      <c r="X501" s="21">
        <v>0</v>
      </c>
      <c r="Y501" s="21">
        <v>0</v>
      </c>
      <c r="Z501" s="21">
        <v>0</v>
      </c>
      <c r="AA501" s="21">
        <v>0</v>
      </c>
      <c r="AB501" s="18">
        <v>0</v>
      </c>
      <c r="AC501" s="21">
        <v>0</v>
      </c>
      <c r="AD501" s="18">
        <v>0</v>
      </c>
      <c r="AE501" s="18">
        <v>0</v>
      </c>
      <c r="AF501" s="18">
        <v>0</v>
      </c>
      <c r="AG501" s="18">
        <v>559.69000000000005</v>
      </c>
      <c r="AH501" s="18">
        <v>0</v>
      </c>
      <c r="AI501" s="18">
        <v>1343.25</v>
      </c>
      <c r="AJ501" s="21">
        <v>1343.25</v>
      </c>
      <c r="AK501" s="18">
        <f t="shared" si="78"/>
        <v>3246.19</v>
      </c>
      <c r="AL501" s="21">
        <f t="shared" si="79"/>
        <v>4216.33</v>
      </c>
    </row>
    <row r="502" spans="1:38" s="6" customFormat="1" ht="50.1" customHeight="1">
      <c r="A502" s="53" t="s">
        <v>969</v>
      </c>
      <c r="B502" s="16" t="s">
        <v>970</v>
      </c>
      <c r="C502" s="19" t="s">
        <v>971</v>
      </c>
      <c r="D502" s="19" t="s">
        <v>972</v>
      </c>
      <c r="E502" s="19" t="s">
        <v>974</v>
      </c>
      <c r="F502" s="19" t="s">
        <v>973</v>
      </c>
      <c r="G502" s="19" t="s">
        <v>1050</v>
      </c>
      <c r="H502" s="19" t="s">
        <v>975</v>
      </c>
      <c r="I502" s="20">
        <v>41456</v>
      </c>
      <c r="J502" s="21">
        <v>2070</v>
      </c>
      <c r="K502" s="18">
        <f t="shared" si="80"/>
        <v>207</v>
      </c>
      <c r="L502" s="18">
        <f t="shared" si="81"/>
        <v>1863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  <c r="V502" s="21">
        <v>0</v>
      </c>
      <c r="W502" s="21">
        <v>0</v>
      </c>
      <c r="X502" s="21">
        <v>0</v>
      </c>
      <c r="Y502" s="21">
        <v>0</v>
      </c>
      <c r="Z502" s="21">
        <v>0</v>
      </c>
      <c r="AA502" s="21">
        <v>0</v>
      </c>
      <c r="AB502" s="18">
        <v>0</v>
      </c>
      <c r="AC502" s="21">
        <v>186.3</v>
      </c>
      <c r="AD502" s="21">
        <v>372.6</v>
      </c>
      <c r="AE502" s="21">
        <v>372.6</v>
      </c>
      <c r="AF502" s="21">
        <v>0</v>
      </c>
      <c r="AG502" s="21">
        <v>372.6</v>
      </c>
      <c r="AH502" s="21">
        <v>0</v>
      </c>
      <c r="AI502" s="21">
        <v>372.6</v>
      </c>
      <c r="AJ502" s="21">
        <v>186.3</v>
      </c>
      <c r="AK502" s="18">
        <f t="shared" si="78"/>
        <v>1863.0000000000002</v>
      </c>
      <c r="AL502" s="21">
        <f t="shared" si="79"/>
        <v>206.99999999999977</v>
      </c>
    </row>
    <row r="503" spans="1:38" s="6" customFormat="1" ht="50.1" customHeight="1">
      <c r="A503" s="53" t="s">
        <v>516</v>
      </c>
      <c r="B503" s="19" t="s">
        <v>81</v>
      </c>
      <c r="C503" s="19" t="s">
        <v>517</v>
      </c>
      <c r="D503" s="19" t="s">
        <v>518</v>
      </c>
      <c r="E503" s="19" t="s">
        <v>519</v>
      </c>
      <c r="F503" s="19" t="s">
        <v>520</v>
      </c>
      <c r="G503" s="19" t="s">
        <v>1050</v>
      </c>
      <c r="H503" s="19" t="s">
        <v>100</v>
      </c>
      <c r="I503" s="20">
        <v>40483</v>
      </c>
      <c r="J503" s="18">
        <v>11620</v>
      </c>
      <c r="K503" s="18">
        <f t="shared" si="80"/>
        <v>1162</v>
      </c>
      <c r="L503" s="18">
        <f t="shared" si="81"/>
        <v>10458</v>
      </c>
      <c r="M503" s="21">
        <v>0</v>
      </c>
      <c r="N503" s="21"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v>0</v>
      </c>
      <c r="T503" s="21">
        <v>0</v>
      </c>
      <c r="U503" s="21">
        <v>0</v>
      </c>
      <c r="V503" s="21">
        <v>0</v>
      </c>
      <c r="W503" s="21">
        <v>0</v>
      </c>
      <c r="X503" s="21">
        <v>0</v>
      </c>
      <c r="Y503" s="21">
        <v>208.64</v>
      </c>
      <c r="Z503" s="21">
        <v>2232.2600000000002</v>
      </c>
      <c r="AA503" s="21">
        <v>2232.2600000000002</v>
      </c>
      <c r="AB503" s="18">
        <v>0</v>
      </c>
      <c r="AC503" s="21">
        <v>2232.2600000000002</v>
      </c>
      <c r="AD503" s="21">
        <v>2232.2600000000002</v>
      </c>
      <c r="AE503" s="21">
        <v>1320.32</v>
      </c>
      <c r="AF503" s="21">
        <v>0</v>
      </c>
      <c r="AG503" s="21">
        <v>0</v>
      </c>
      <c r="AH503" s="21">
        <v>0</v>
      </c>
      <c r="AI503" s="21">
        <v>0</v>
      </c>
      <c r="AJ503" s="21">
        <v>0</v>
      </c>
      <c r="AK503" s="18">
        <f t="shared" si="78"/>
        <v>10458</v>
      </c>
      <c r="AL503" s="21">
        <f t="shared" si="79"/>
        <v>1162</v>
      </c>
    </row>
    <row r="504" spans="1:38" s="6" customFormat="1" ht="50.1" customHeight="1">
      <c r="A504" s="53" t="s">
        <v>465</v>
      </c>
      <c r="B504" s="19" t="s">
        <v>461</v>
      </c>
      <c r="C504" s="19" t="s">
        <v>462</v>
      </c>
      <c r="D504" s="19" t="s">
        <v>463</v>
      </c>
      <c r="E504" s="19" t="s">
        <v>466</v>
      </c>
      <c r="F504" s="19" t="s">
        <v>464</v>
      </c>
      <c r="G504" s="19" t="s">
        <v>1050</v>
      </c>
      <c r="H504" s="19" t="s">
        <v>23</v>
      </c>
      <c r="I504" s="20">
        <v>37591</v>
      </c>
      <c r="J504" s="18">
        <v>1150</v>
      </c>
      <c r="K504" s="18">
        <f t="shared" si="80"/>
        <v>115</v>
      </c>
      <c r="L504" s="18">
        <f t="shared" si="81"/>
        <v>1035</v>
      </c>
      <c r="M504" s="21">
        <v>0</v>
      </c>
      <c r="N504" s="21">
        <v>0</v>
      </c>
      <c r="O504" s="21">
        <v>0</v>
      </c>
      <c r="P504" s="21">
        <v>0</v>
      </c>
      <c r="Q504" s="21">
        <v>17.25</v>
      </c>
      <c r="R504" s="21">
        <v>207</v>
      </c>
      <c r="S504" s="21">
        <v>207</v>
      </c>
      <c r="T504" s="21">
        <v>207</v>
      </c>
      <c r="U504" s="21">
        <v>207</v>
      </c>
      <c r="V504" s="21">
        <v>189.75</v>
      </c>
      <c r="W504" s="21">
        <v>0</v>
      </c>
      <c r="X504" s="21">
        <v>0</v>
      </c>
      <c r="Y504" s="21">
        <v>0</v>
      </c>
      <c r="Z504" s="21">
        <v>0</v>
      </c>
      <c r="AA504" s="21">
        <v>0</v>
      </c>
      <c r="AB504" s="18">
        <v>0</v>
      </c>
      <c r="AC504" s="21">
        <v>0</v>
      </c>
      <c r="AD504" s="21">
        <v>0</v>
      </c>
      <c r="AE504" s="21">
        <v>0</v>
      </c>
      <c r="AF504" s="21">
        <v>0</v>
      </c>
      <c r="AG504" s="21">
        <v>0</v>
      </c>
      <c r="AH504" s="21">
        <v>0</v>
      </c>
      <c r="AI504" s="21">
        <v>0</v>
      </c>
      <c r="AJ504" s="21">
        <v>0</v>
      </c>
      <c r="AK504" s="18">
        <f t="shared" si="78"/>
        <v>1035</v>
      </c>
      <c r="AL504" s="21">
        <f t="shared" si="79"/>
        <v>115</v>
      </c>
    </row>
    <row r="505" spans="1:38" s="6" customFormat="1" ht="50.1" customHeight="1">
      <c r="A505" s="53" t="s">
        <v>467</v>
      </c>
      <c r="B505" s="19" t="s">
        <v>468</v>
      </c>
      <c r="C505" s="19" t="s">
        <v>469</v>
      </c>
      <c r="D505" s="19" t="s">
        <v>463</v>
      </c>
      <c r="E505" s="16" t="s">
        <v>470</v>
      </c>
      <c r="F505" s="19" t="s">
        <v>471</v>
      </c>
      <c r="G505" s="19" t="s">
        <v>1050</v>
      </c>
      <c r="H505" s="19" t="s">
        <v>9</v>
      </c>
      <c r="I505" s="20">
        <v>39295</v>
      </c>
      <c r="J505" s="18">
        <v>1014.62</v>
      </c>
      <c r="K505" s="18">
        <f t="shared" si="80"/>
        <v>101.462</v>
      </c>
      <c r="L505" s="18">
        <f t="shared" si="81"/>
        <v>913.15800000000002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  <c r="V505" s="21">
        <v>76.099999999999994</v>
      </c>
      <c r="W505" s="21">
        <v>182.63</v>
      </c>
      <c r="X505" s="21">
        <v>182.63</v>
      </c>
      <c r="Y505" s="21">
        <v>182.63</v>
      </c>
      <c r="Z505" s="21">
        <v>182.63</v>
      </c>
      <c r="AA505" s="21">
        <v>106.54</v>
      </c>
      <c r="AB505" s="18">
        <v>0</v>
      </c>
      <c r="AC505" s="21">
        <v>0</v>
      </c>
      <c r="AD505" s="21">
        <v>0</v>
      </c>
      <c r="AE505" s="21">
        <v>0</v>
      </c>
      <c r="AF505" s="21">
        <v>0</v>
      </c>
      <c r="AG505" s="21">
        <v>0</v>
      </c>
      <c r="AH505" s="21">
        <v>0</v>
      </c>
      <c r="AI505" s="21">
        <v>0</v>
      </c>
      <c r="AJ505" s="21">
        <v>0</v>
      </c>
      <c r="AK505" s="18">
        <f t="shared" si="78"/>
        <v>913.16</v>
      </c>
      <c r="AL505" s="21">
        <f t="shared" si="79"/>
        <v>101.46000000000004</v>
      </c>
    </row>
    <row r="506" spans="1:38" s="6" customFormat="1" ht="50.1" customHeight="1">
      <c r="A506" s="53" t="s">
        <v>792</v>
      </c>
      <c r="B506" s="19" t="s">
        <v>793</v>
      </c>
      <c r="C506" s="19" t="s">
        <v>134</v>
      </c>
      <c r="D506" s="19" t="s">
        <v>463</v>
      </c>
      <c r="E506" s="16" t="s">
        <v>794</v>
      </c>
      <c r="F506" s="19" t="s">
        <v>795</v>
      </c>
      <c r="G506" s="19" t="s">
        <v>1050</v>
      </c>
      <c r="H506" s="19" t="s">
        <v>100</v>
      </c>
      <c r="I506" s="20">
        <v>41244</v>
      </c>
      <c r="J506" s="18">
        <v>2409.9899999999998</v>
      </c>
      <c r="K506" s="18">
        <f t="shared" si="80"/>
        <v>240.999</v>
      </c>
      <c r="L506" s="18">
        <f t="shared" si="81"/>
        <v>2168.991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  <c r="V506" s="21">
        <v>0</v>
      </c>
      <c r="W506" s="21">
        <v>0</v>
      </c>
      <c r="X506" s="21">
        <v>0</v>
      </c>
      <c r="Y506" s="21">
        <v>0</v>
      </c>
      <c r="Z506" s="21">
        <v>0</v>
      </c>
      <c r="AA506" s="21">
        <v>0</v>
      </c>
      <c r="AB506" s="18">
        <v>0</v>
      </c>
      <c r="AC506" s="21">
        <v>433.8</v>
      </c>
      <c r="AD506" s="21">
        <v>433.8</v>
      </c>
      <c r="AE506" s="21">
        <v>433.8</v>
      </c>
      <c r="AF506" s="21">
        <v>0</v>
      </c>
      <c r="AG506" s="21">
        <v>433.8</v>
      </c>
      <c r="AH506" s="21">
        <v>0</v>
      </c>
      <c r="AI506" s="21">
        <v>433.79</v>
      </c>
      <c r="AJ506" s="21">
        <v>0</v>
      </c>
      <c r="AK506" s="18">
        <f t="shared" si="78"/>
        <v>2168.9900000000002</v>
      </c>
      <c r="AL506" s="21">
        <f t="shared" si="79"/>
        <v>240.99999999999955</v>
      </c>
    </row>
    <row r="507" spans="1:38" s="6" customFormat="1" ht="50.1" customHeight="1">
      <c r="A507" s="53" t="s">
        <v>796</v>
      </c>
      <c r="B507" s="19" t="s">
        <v>800</v>
      </c>
      <c r="C507" s="19" t="s">
        <v>797</v>
      </c>
      <c r="D507" s="19" t="s">
        <v>103</v>
      </c>
      <c r="E507" s="19" t="s">
        <v>798</v>
      </c>
      <c r="F507" s="19" t="s">
        <v>799</v>
      </c>
      <c r="G507" s="19" t="s">
        <v>1050</v>
      </c>
      <c r="H507" s="19" t="s">
        <v>100</v>
      </c>
      <c r="I507" s="20">
        <v>41244</v>
      </c>
      <c r="J507" s="18">
        <v>6764.04</v>
      </c>
      <c r="K507" s="18">
        <f t="shared" si="80"/>
        <v>676.404</v>
      </c>
      <c r="L507" s="18">
        <f t="shared" si="81"/>
        <v>6087.6360000000004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  <c r="S507" s="21">
        <v>0</v>
      </c>
      <c r="T507" s="21">
        <v>0</v>
      </c>
      <c r="U507" s="21">
        <v>0</v>
      </c>
      <c r="V507" s="21">
        <v>0</v>
      </c>
      <c r="W507" s="21">
        <v>0</v>
      </c>
      <c r="X507" s="21">
        <v>0</v>
      </c>
      <c r="Y507" s="21">
        <v>0</v>
      </c>
      <c r="Z507" s="21">
        <v>0</v>
      </c>
      <c r="AA507" s="21">
        <v>0</v>
      </c>
      <c r="AB507" s="18">
        <v>0</v>
      </c>
      <c r="AC507" s="21">
        <v>1217.53</v>
      </c>
      <c r="AD507" s="21">
        <v>1217.53</v>
      </c>
      <c r="AE507" s="21">
        <v>1217.53</v>
      </c>
      <c r="AF507" s="21">
        <v>0</v>
      </c>
      <c r="AG507" s="21">
        <v>1217.53</v>
      </c>
      <c r="AH507" s="21">
        <v>0</v>
      </c>
      <c r="AI507" s="21">
        <v>1217.52</v>
      </c>
      <c r="AJ507" s="21">
        <v>0</v>
      </c>
      <c r="AK507" s="18">
        <f t="shared" si="78"/>
        <v>6087.6399999999994</v>
      </c>
      <c r="AL507" s="21">
        <f t="shared" ref="AL507:AL539" si="82">J507-AK507</f>
        <v>676.40000000000055</v>
      </c>
    </row>
    <row r="508" spans="1:38" s="6" customFormat="1" ht="50.1" customHeight="1">
      <c r="A508" s="53" t="s">
        <v>524</v>
      </c>
      <c r="B508" s="16" t="s">
        <v>525</v>
      </c>
      <c r="C508" s="19" t="s">
        <v>526</v>
      </c>
      <c r="D508" s="19" t="s">
        <v>527</v>
      </c>
      <c r="E508" s="19" t="s">
        <v>528</v>
      </c>
      <c r="F508" s="19" t="s">
        <v>355</v>
      </c>
      <c r="G508" s="19" t="s">
        <v>1050</v>
      </c>
      <c r="H508" s="19" t="s">
        <v>30</v>
      </c>
      <c r="I508" s="20">
        <v>40756</v>
      </c>
      <c r="J508" s="21">
        <v>17899</v>
      </c>
      <c r="K508" s="18">
        <f t="shared" si="80"/>
        <v>1789.9</v>
      </c>
      <c r="L508" s="18">
        <f t="shared" si="81"/>
        <v>16109.1</v>
      </c>
      <c r="M508" s="21">
        <v>0</v>
      </c>
      <c r="N508" s="21"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v>0</v>
      </c>
      <c r="T508" s="21">
        <v>0</v>
      </c>
      <c r="U508" s="21">
        <v>0</v>
      </c>
      <c r="V508" s="21">
        <v>0</v>
      </c>
      <c r="W508" s="21">
        <v>0</v>
      </c>
      <c r="X508" s="21">
        <v>0</v>
      </c>
      <c r="Y508" s="21">
        <v>0</v>
      </c>
      <c r="Z508" s="21">
        <v>1342.42</v>
      </c>
      <c r="AA508" s="21">
        <v>3221.82</v>
      </c>
      <c r="AB508" s="18">
        <v>0</v>
      </c>
      <c r="AC508" s="21">
        <v>3221.82</v>
      </c>
      <c r="AD508" s="21">
        <v>3221.82</v>
      </c>
      <c r="AE508" s="21">
        <v>3221.82</v>
      </c>
      <c r="AF508" s="21">
        <v>0</v>
      </c>
      <c r="AG508" s="21">
        <v>1879.4</v>
      </c>
      <c r="AH508" s="21">
        <v>0</v>
      </c>
      <c r="AI508" s="21">
        <v>0</v>
      </c>
      <c r="AJ508" s="21">
        <v>0</v>
      </c>
      <c r="AK508" s="18">
        <f t="shared" si="78"/>
        <v>16109.099999999999</v>
      </c>
      <c r="AL508" s="21">
        <f t="shared" si="82"/>
        <v>1789.9000000000015</v>
      </c>
    </row>
    <row r="509" spans="1:38" s="6" customFormat="1" ht="50.1" customHeight="1">
      <c r="A509" s="53" t="s">
        <v>496</v>
      </c>
      <c r="B509" s="19" t="s">
        <v>497</v>
      </c>
      <c r="C509" s="19" t="s">
        <v>12</v>
      </c>
      <c r="D509" s="19" t="s">
        <v>459</v>
      </c>
      <c r="E509" s="19" t="s">
        <v>393</v>
      </c>
      <c r="F509" s="19" t="s">
        <v>355</v>
      </c>
      <c r="G509" s="19" t="s">
        <v>1050</v>
      </c>
      <c r="H509" s="19" t="s">
        <v>23</v>
      </c>
      <c r="I509" s="20">
        <v>37438</v>
      </c>
      <c r="J509" s="18">
        <v>575</v>
      </c>
      <c r="K509" s="18">
        <f t="shared" si="80"/>
        <v>57.5</v>
      </c>
      <c r="L509" s="18">
        <f t="shared" si="81"/>
        <v>517.5</v>
      </c>
      <c r="M509" s="21">
        <v>0</v>
      </c>
      <c r="N509" s="21">
        <v>0</v>
      </c>
      <c r="O509" s="21">
        <v>0</v>
      </c>
      <c r="P509" s="21">
        <v>0</v>
      </c>
      <c r="Q509" s="21">
        <v>51.75</v>
      </c>
      <c r="R509" s="21">
        <v>267.38</v>
      </c>
      <c r="S509" s="21">
        <v>198.37</v>
      </c>
      <c r="T509" s="21">
        <v>0</v>
      </c>
      <c r="U509" s="21">
        <v>0</v>
      </c>
      <c r="V509" s="21">
        <v>0</v>
      </c>
      <c r="W509" s="21">
        <v>0</v>
      </c>
      <c r="X509" s="21">
        <v>0</v>
      </c>
      <c r="Y509" s="21">
        <v>0</v>
      </c>
      <c r="Z509" s="21">
        <v>0</v>
      </c>
      <c r="AA509" s="21">
        <v>0</v>
      </c>
      <c r="AB509" s="18">
        <v>0</v>
      </c>
      <c r="AC509" s="21">
        <v>0</v>
      </c>
      <c r="AD509" s="21">
        <v>0</v>
      </c>
      <c r="AE509" s="21">
        <v>0</v>
      </c>
      <c r="AF509" s="21">
        <v>0</v>
      </c>
      <c r="AG509" s="21">
        <v>0</v>
      </c>
      <c r="AH509" s="21">
        <v>0</v>
      </c>
      <c r="AI509" s="21">
        <v>0</v>
      </c>
      <c r="AJ509" s="21">
        <v>0</v>
      </c>
      <c r="AK509" s="18">
        <f t="shared" si="78"/>
        <v>517.5</v>
      </c>
      <c r="AL509" s="21">
        <f t="shared" si="82"/>
        <v>57.5</v>
      </c>
    </row>
    <row r="510" spans="1:38" s="6" customFormat="1" ht="50.1" customHeight="1">
      <c r="A510" s="53" t="s">
        <v>477</v>
      </c>
      <c r="B510" s="19" t="s">
        <v>474</v>
      </c>
      <c r="C510" s="19" t="s">
        <v>475</v>
      </c>
      <c r="D510" s="19" t="s">
        <v>324</v>
      </c>
      <c r="E510" s="19" t="s">
        <v>478</v>
      </c>
      <c r="F510" s="19" t="s">
        <v>476</v>
      </c>
      <c r="G510" s="19" t="s">
        <v>1050</v>
      </c>
      <c r="H510" s="19" t="s">
        <v>473</v>
      </c>
      <c r="I510" s="20">
        <v>38322</v>
      </c>
      <c r="J510" s="21">
        <v>2712</v>
      </c>
      <c r="K510" s="18">
        <f t="shared" si="80"/>
        <v>271.2</v>
      </c>
      <c r="L510" s="18">
        <f t="shared" si="81"/>
        <v>2440.8000000000002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504.43</v>
      </c>
      <c r="U510" s="21">
        <v>488.16</v>
      </c>
      <c r="V510" s="21">
        <v>488.16</v>
      </c>
      <c r="W510" s="21">
        <v>488.16</v>
      </c>
      <c r="X510" s="21">
        <v>471.89</v>
      </c>
      <c r="Y510" s="21">
        <v>0</v>
      </c>
      <c r="Z510" s="21">
        <v>0</v>
      </c>
      <c r="AA510" s="21">
        <v>0</v>
      </c>
      <c r="AB510" s="18">
        <v>0</v>
      </c>
      <c r="AC510" s="21">
        <v>0</v>
      </c>
      <c r="AD510" s="21">
        <v>0</v>
      </c>
      <c r="AE510" s="21">
        <v>0</v>
      </c>
      <c r="AF510" s="21">
        <v>0</v>
      </c>
      <c r="AG510" s="21">
        <v>0</v>
      </c>
      <c r="AH510" s="21">
        <v>0</v>
      </c>
      <c r="AI510" s="21">
        <v>0</v>
      </c>
      <c r="AJ510" s="21">
        <v>0</v>
      </c>
      <c r="AK510" s="18">
        <f t="shared" si="78"/>
        <v>2440.8000000000002</v>
      </c>
      <c r="AL510" s="21">
        <f t="shared" si="82"/>
        <v>271.19999999999982</v>
      </c>
    </row>
    <row r="511" spans="1:38" s="6" customFormat="1" ht="50.1" customHeight="1">
      <c r="A511" s="38" t="s">
        <v>479</v>
      </c>
      <c r="B511" s="16" t="s">
        <v>472</v>
      </c>
      <c r="C511" s="16" t="s">
        <v>325</v>
      </c>
      <c r="D511" s="16" t="s">
        <v>326</v>
      </c>
      <c r="E511" s="16" t="s">
        <v>480</v>
      </c>
      <c r="F511" s="16" t="s">
        <v>481</v>
      </c>
      <c r="G511" s="19" t="s">
        <v>1050</v>
      </c>
      <c r="H511" s="16" t="s">
        <v>482</v>
      </c>
      <c r="I511" s="20">
        <v>40695</v>
      </c>
      <c r="J511" s="21">
        <v>2115</v>
      </c>
      <c r="K511" s="18">
        <f t="shared" si="80"/>
        <v>211.5</v>
      </c>
      <c r="L511" s="18">
        <f t="shared" si="81"/>
        <v>1903.5</v>
      </c>
      <c r="M511" s="21">
        <v>0</v>
      </c>
      <c r="N511" s="21">
        <v>0</v>
      </c>
      <c r="O511" s="21">
        <v>0</v>
      </c>
      <c r="P511" s="21">
        <v>0</v>
      </c>
      <c r="Q511" s="21">
        <v>0</v>
      </c>
      <c r="R511" s="21">
        <v>0</v>
      </c>
      <c r="S511" s="21">
        <v>0</v>
      </c>
      <c r="T511" s="21">
        <v>0</v>
      </c>
      <c r="U511" s="21">
        <v>0</v>
      </c>
      <c r="V511" s="21">
        <v>0</v>
      </c>
      <c r="W511" s="21">
        <v>0</v>
      </c>
      <c r="X511" s="21">
        <v>0</v>
      </c>
      <c r="Y511" s="21">
        <v>0</v>
      </c>
      <c r="Z511" s="21">
        <v>126.9</v>
      </c>
      <c r="AA511" s="21">
        <v>380.7</v>
      </c>
      <c r="AB511" s="18">
        <v>0</v>
      </c>
      <c r="AC511" s="21">
        <v>380.7</v>
      </c>
      <c r="AD511" s="21">
        <v>380.7</v>
      </c>
      <c r="AE511" s="21">
        <v>380.7</v>
      </c>
      <c r="AF511" s="21">
        <v>0</v>
      </c>
      <c r="AG511" s="21">
        <v>253.8</v>
      </c>
      <c r="AH511" s="21">
        <v>0</v>
      </c>
      <c r="AI511" s="21">
        <v>0</v>
      </c>
      <c r="AJ511" s="21">
        <v>0</v>
      </c>
      <c r="AK511" s="18">
        <f t="shared" si="78"/>
        <v>1903.5</v>
      </c>
      <c r="AL511" s="21">
        <f t="shared" si="82"/>
        <v>211.5</v>
      </c>
    </row>
    <row r="512" spans="1:38" s="6" customFormat="1" ht="50.1" customHeight="1">
      <c r="A512" s="38" t="s">
        <v>483</v>
      </c>
      <c r="B512" s="16" t="s">
        <v>472</v>
      </c>
      <c r="C512" s="16" t="s">
        <v>325</v>
      </c>
      <c r="D512" s="16" t="s">
        <v>326</v>
      </c>
      <c r="E512" s="16" t="s">
        <v>484</v>
      </c>
      <c r="F512" s="16" t="s">
        <v>481</v>
      </c>
      <c r="G512" s="19" t="s">
        <v>1050</v>
      </c>
      <c r="H512" s="16" t="s">
        <v>482</v>
      </c>
      <c r="I512" s="20">
        <v>40695</v>
      </c>
      <c r="J512" s="21">
        <v>2115</v>
      </c>
      <c r="K512" s="18">
        <f t="shared" si="80"/>
        <v>211.5</v>
      </c>
      <c r="L512" s="18">
        <f t="shared" si="81"/>
        <v>1903.5</v>
      </c>
      <c r="M512" s="21">
        <v>0</v>
      </c>
      <c r="N512" s="21">
        <v>0</v>
      </c>
      <c r="O512" s="21">
        <v>0</v>
      </c>
      <c r="P512" s="21">
        <v>0</v>
      </c>
      <c r="Q512" s="21">
        <v>0</v>
      </c>
      <c r="R512" s="21">
        <v>0</v>
      </c>
      <c r="S512" s="21">
        <v>0</v>
      </c>
      <c r="T512" s="21">
        <v>0</v>
      </c>
      <c r="U512" s="21">
        <v>0</v>
      </c>
      <c r="V512" s="21">
        <v>0</v>
      </c>
      <c r="W512" s="21">
        <v>0</v>
      </c>
      <c r="X512" s="21">
        <v>0</v>
      </c>
      <c r="Y512" s="21">
        <v>0</v>
      </c>
      <c r="Z512" s="21">
        <v>126.9</v>
      </c>
      <c r="AA512" s="21">
        <v>380.7</v>
      </c>
      <c r="AB512" s="18">
        <v>0</v>
      </c>
      <c r="AC512" s="21">
        <v>380.7</v>
      </c>
      <c r="AD512" s="21">
        <v>380.7</v>
      </c>
      <c r="AE512" s="21">
        <v>380.7</v>
      </c>
      <c r="AF512" s="21">
        <v>0</v>
      </c>
      <c r="AG512" s="21">
        <v>253.8</v>
      </c>
      <c r="AH512" s="21">
        <v>0</v>
      </c>
      <c r="AI512" s="21">
        <v>0</v>
      </c>
      <c r="AJ512" s="21">
        <v>0</v>
      </c>
      <c r="AK512" s="18">
        <f t="shared" si="78"/>
        <v>1903.5</v>
      </c>
      <c r="AL512" s="21">
        <f t="shared" si="82"/>
        <v>211.5</v>
      </c>
    </row>
    <row r="513" spans="1:38" s="6" customFormat="1" ht="50.1" customHeight="1">
      <c r="A513" s="38" t="s">
        <v>485</v>
      </c>
      <c r="B513" s="16" t="s">
        <v>472</v>
      </c>
      <c r="C513" s="16" t="s">
        <v>325</v>
      </c>
      <c r="D513" s="16" t="s">
        <v>326</v>
      </c>
      <c r="E513" s="16" t="s">
        <v>486</v>
      </c>
      <c r="F513" s="16" t="s">
        <v>481</v>
      </c>
      <c r="G513" s="19" t="s">
        <v>1050</v>
      </c>
      <c r="H513" s="16" t="s">
        <v>482</v>
      </c>
      <c r="I513" s="20">
        <v>40695</v>
      </c>
      <c r="J513" s="21">
        <v>2115</v>
      </c>
      <c r="K513" s="18">
        <f t="shared" si="80"/>
        <v>211.5</v>
      </c>
      <c r="L513" s="18">
        <f t="shared" si="81"/>
        <v>1903.5</v>
      </c>
      <c r="M513" s="21">
        <v>0</v>
      </c>
      <c r="N513" s="21">
        <v>0</v>
      </c>
      <c r="O513" s="21">
        <v>0</v>
      </c>
      <c r="P513" s="21">
        <v>0</v>
      </c>
      <c r="Q513" s="21">
        <v>0</v>
      </c>
      <c r="R513" s="21">
        <v>0</v>
      </c>
      <c r="S513" s="21">
        <v>0</v>
      </c>
      <c r="T513" s="21">
        <v>0</v>
      </c>
      <c r="U513" s="21">
        <v>0</v>
      </c>
      <c r="V513" s="21">
        <v>0</v>
      </c>
      <c r="W513" s="21">
        <v>0</v>
      </c>
      <c r="X513" s="21">
        <v>0</v>
      </c>
      <c r="Y513" s="21">
        <v>0</v>
      </c>
      <c r="Z513" s="21">
        <v>126.9</v>
      </c>
      <c r="AA513" s="21">
        <v>380.7</v>
      </c>
      <c r="AB513" s="18">
        <v>0</v>
      </c>
      <c r="AC513" s="21">
        <v>380.7</v>
      </c>
      <c r="AD513" s="21">
        <v>380.7</v>
      </c>
      <c r="AE513" s="21">
        <v>380.7</v>
      </c>
      <c r="AF513" s="21">
        <v>0</v>
      </c>
      <c r="AG513" s="21">
        <v>253.8</v>
      </c>
      <c r="AH513" s="21">
        <v>0</v>
      </c>
      <c r="AI513" s="21">
        <v>0</v>
      </c>
      <c r="AJ513" s="21">
        <v>0</v>
      </c>
      <c r="AK513" s="18">
        <f t="shared" si="78"/>
        <v>1903.5</v>
      </c>
      <c r="AL513" s="21">
        <f t="shared" si="82"/>
        <v>211.5</v>
      </c>
    </row>
    <row r="514" spans="1:38" s="6" customFormat="1" ht="50.1" customHeight="1">
      <c r="A514" s="38" t="s">
        <v>633</v>
      </c>
      <c r="B514" s="16" t="s">
        <v>634</v>
      </c>
      <c r="C514" s="16" t="s">
        <v>638</v>
      </c>
      <c r="D514" s="16" t="s">
        <v>637</v>
      </c>
      <c r="E514" s="16" t="s">
        <v>635</v>
      </c>
      <c r="F514" s="16" t="s">
        <v>636</v>
      </c>
      <c r="G514" s="19" t="s">
        <v>1050</v>
      </c>
      <c r="H514" s="16" t="s">
        <v>43</v>
      </c>
      <c r="I514" s="20">
        <v>41091</v>
      </c>
      <c r="J514" s="21">
        <v>623.75</v>
      </c>
      <c r="K514" s="18">
        <f t="shared" si="80"/>
        <v>62.375</v>
      </c>
      <c r="L514" s="18">
        <f t="shared" si="81"/>
        <v>561.375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  <c r="V514" s="21">
        <v>0</v>
      </c>
      <c r="W514" s="21">
        <v>0</v>
      </c>
      <c r="X514" s="21">
        <v>0</v>
      </c>
      <c r="Y514" s="21">
        <v>0</v>
      </c>
      <c r="Z514" s="21">
        <v>0</v>
      </c>
      <c r="AA514" s="21">
        <v>46.68</v>
      </c>
      <c r="AB514" s="18">
        <v>0</v>
      </c>
      <c r="AC514" s="21">
        <v>112.28</v>
      </c>
      <c r="AD514" s="21">
        <v>112.28</v>
      </c>
      <c r="AE514" s="21">
        <v>112.28</v>
      </c>
      <c r="AF514" s="21">
        <v>0</v>
      </c>
      <c r="AG514" s="21">
        <v>112.28</v>
      </c>
      <c r="AH514" s="21">
        <v>0</v>
      </c>
      <c r="AI514" s="21">
        <v>65.569999999999993</v>
      </c>
      <c r="AJ514" s="21">
        <v>0</v>
      </c>
      <c r="AK514" s="18">
        <f t="shared" si="78"/>
        <v>561.36999999999989</v>
      </c>
      <c r="AL514" s="21">
        <f t="shared" si="82"/>
        <v>62.380000000000109</v>
      </c>
    </row>
    <row r="515" spans="1:38" s="6" customFormat="1" ht="50.1" customHeight="1">
      <c r="A515" s="38" t="s">
        <v>512</v>
      </c>
      <c r="B515" s="16" t="s">
        <v>513</v>
      </c>
      <c r="C515" s="16" t="s">
        <v>12</v>
      </c>
      <c r="D515" s="16" t="s">
        <v>82</v>
      </c>
      <c r="E515" s="16" t="s">
        <v>514</v>
      </c>
      <c r="F515" s="16" t="s">
        <v>515</v>
      </c>
      <c r="G515" s="19" t="s">
        <v>1050</v>
      </c>
      <c r="H515" s="16" t="s">
        <v>23</v>
      </c>
      <c r="I515" s="20">
        <v>37926</v>
      </c>
      <c r="J515" s="21">
        <v>2100</v>
      </c>
      <c r="K515" s="18">
        <f t="shared" si="80"/>
        <v>210</v>
      </c>
      <c r="L515" s="18">
        <f t="shared" si="81"/>
        <v>1890</v>
      </c>
      <c r="M515" s="21">
        <v>0</v>
      </c>
      <c r="N515" s="21">
        <v>0</v>
      </c>
      <c r="O515" s="21">
        <v>0</v>
      </c>
      <c r="P515" s="21">
        <v>0</v>
      </c>
      <c r="Q515" s="21">
        <v>63</v>
      </c>
      <c r="R515" s="21">
        <v>378</v>
      </c>
      <c r="S515" s="21">
        <v>378</v>
      </c>
      <c r="T515" s="21">
        <v>378</v>
      </c>
      <c r="U515" s="21">
        <v>378</v>
      </c>
      <c r="V515" s="21">
        <v>315</v>
      </c>
      <c r="W515" s="21">
        <v>0</v>
      </c>
      <c r="X515" s="21">
        <v>0</v>
      </c>
      <c r="Y515" s="21">
        <v>0</v>
      </c>
      <c r="Z515" s="21">
        <v>0</v>
      </c>
      <c r="AA515" s="21">
        <v>0</v>
      </c>
      <c r="AB515" s="18">
        <v>0</v>
      </c>
      <c r="AC515" s="21">
        <v>0</v>
      </c>
      <c r="AD515" s="21">
        <v>0</v>
      </c>
      <c r="AE515" s="21">
        <v>0</v>
      </c>
      <c r="AF515" s="21">
        <v>0</v>
      </c>
      <c r="AG515" s="21">
        <v>0</v>
      </c>
      <c r="AH515" s="21">
        <v>0</v>
      </c>
      <c r="AI515" s="21">
        <v>0</v>
      </c>
      <c r="AJ515" s="21">
        <v>0</v>
      </c>
      <c r="AK515" s="18">
        <f t="shared" si="78"/>
        <v>1890</v>
      </c>
      <c r="AL515" s="21">
        <f t="shared" si="82"/>
        <v>210</v>
      </c>
    </row>
    <row r="516" spans="1:38" s="6" customFormat="1" ht="50.1" customHeight="1">
      <c r="A516" s="53" t="s">
        <v>86</v>
      </c>
      <c r="B516" s="19" t="s">
        <v>83</v>
      </c>
      <c r="C516" s="19" t="s">
        <v>84</v>
      </c>
      <c r="D516" s="19" t="s">
        <v>82</v>
      </c>
      <c r="E516" s="19" t="s">
        <v>87</v>
      </c>
      <c r="F516" s="19" t="s">
        <v>85</v>
      </c>
      <c r="G516" s="19" t="s">
        <v>1050</v>
      </c>
      <c r="H516" s="19" t="s">
        <v>9</v>
      </c>
      <c r="I516" s="20">
        <v>40603</v>
      </c>
      <c r="J516" s="18">
        <v>828.66</v>
      </c>
      <c r="K516" s="18">
        <f t="shared" si="80"/>
        <v>82.866</v>
      </c>
      <c r="L516" s="18">
        <f t="shared" si="81"/>
        <v>745.79399999999998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  <c r="T516" s="18">
        <v>0</v>
      </c>
      <c r="U516" s="18">
        <v>0</v>
      </c>
      <c r="V516" s="21">
        <v>0</v>
      </c>
      <c r="W516" s="18">
        <v>0</v>
      </c>
      <c r="X516" s="18">
        <v>0</v>
      </c>
      <c r="Y516" s="18">
        <v>0</v>
      </c>
      <c r="Z516" s="18">
        <v>111.87</v>
      </c>
      <c r="AA516" s="18">
        <v>149.16</v>
      </c>
      <c r="AB516" s="18">
        <v>0</v>
      </c>
      <c r="AC516" s="18">
        <v>149.16</v>
      </c>
      <c r="AD516" s="18">
        <v>149.16</v>
      </c>
      <c r="AE516" s="18">
        <v>149.16</v>
      </c>
      <c r="AF516" s="18">
        <v>0</v>
      </c>
      <c r="AG516" s="18">
        <v>37.28</v>
      </c>
      <c r="AH516" s="18">
        <v>0</v>
      </c>
      <c r="AI516" s="18">
        <v>0</v>
      </c>
      <c r="AJ516" s="21">
        <v>0</v>
      </c>
      <c r="AK516" s="18">
        <f t="shared" si="78"/>
        <v>745.78999999999985</v>
      </c>
      <c r="AL516" s="18">
        <f t="shared" si="82"/>
        <v>82.870000000000118</v>
      </c>
    </row>
    <row r="517" spans="1:38" s="6" customFormat="1" ht="50.1" customHeight="1">
      <c r="A517" s="53" t="s">
        <v>521</v>
      </c>
      <c r="B517" s="16" t="s">
        <v>522</v>
      </c>
      <c r="C517" s="19" t="s">
        <v>523</v>
      </c>
      <c r="D517" s="19" t="s">
        <v>523</v>
      </c>
      <c r="E517" s="19" t="s">
        <v>393</v>
      </c>
      <c r="F517" s="19" t="s">
        <v>369</v>
      </c>
      <c r="G517" s="19" t="s">
        <v>1050</v>
      </c>
      <c r="H517" s="19" t="s">
        <v>23</v>
      </c>
      <c r="I517" s="20">
        <v>38869</v>
      </c>
      <c r="J517" s="21">
        <v>1791.18</v>
      </c>
      <c r="K517" s="18">
        <f t="shared" ref="K517:K541" si="83">+J517*0.1</f>
        <v>179.11800000000002</v>
      </c>
      <c r="L517" s="18">
        <f t="shared" ref="L517:L558" si="84">+J517-K517</f>
        <v>1612.0620000000001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161.21</v>
      </c>
      <c r="V517" s="21">
        <v>322.41000000000003</v>
      </c>
      <c r="W517" s="21">
        <v>322.41000000000003</v>
      </c>
      <c r="X517" s="21">
        <v>322.41000000000003</v>
      </c>
      <c r="Y517" s="21">
        <v>322.41000000000003</v>
      </c>
      <c r="Z517" s="21">
        <v>161.21</v>
      </c>
      <c r="AA517" s="21">
        <v>0</v>
      </c>
      <c r="AB517" s="18">
        <v>0</v>
      </c>
      <c r="AC517" s="21">
        <v>0</v>
      </c>
      <c r="AD517" s="21">
        <v>0</v>
      </c>
      <c r="AE517" s="21">
        <v>0</v>
      </c>
      <c r="AF517" s="21">
        <v>0</v>
      </c>
      <c r="AG517" s="21">
        <v>0</v>
      </c>
      <c r="AH517" s="21">
        <v>0</v>
      </c>
      <c r="AI517" s="21">
        <v>0</v>
      </c>
      <c r="AJ517" s="21">
        <v>0</v>
      </c>
      <c r="AK517" s="18">
        <f t="shared" si="78"/>
        <v>1612.0600000000002</v>
      </c>
      <c r="AL517" s="21">
        <f t="shared" si="82"/>
        <v>179.11999999999989</v>
      </c>
    </row>
    <row r="518" spans="1:38" s="6" customFormat="1" ht="50.1" customHeight="1">
      <c r="A518" s="53" t="s">
        <v>1457</v>
      </c>
      <c r="B518" s="16" t="s">
        <v>1458</v>
      </c>
      <c r="C518" s="19" t="s">
        <v>1459</v>
      </c>
      <c r="D518" s="19" t="s">
        <v>1460</v>
      </c>
      <c r="E518" s="19" t="s">
        <v>393</v>
      </c>
      <c r="F518" s="19" t="s">
        <v>369</v>
      </c>
      <c r="G518" s="19" t="s">
        <v>1050</v>
      </c>
      <c r="H518" s="19" t="s">
        <v>9</v>
      </c>
      <c r="I518" s="20">
        <v>43039</v>
      </c>
      <c r="J518" s="21">
        <v>1689.29</v>
      </c>
      <c r="K518" s="18">
        <f t="shared" si="83"/>
        <v>168.929</v>
      </c>
      <c r="L518" s="18">
        <f t="shared" si="84"/>
        <v>1520.3609999999999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  <c r="V518" s="21">
        <v>0</v>
      </c>
      <c r="W518" s="21">
        <v>0</v>
      </c>
      <c r="X518" s="21">
        <v>0</v>
      </c>
      <c r="Y518" s="21">
        <v>0</v>
      </c>
      <c r="Z518" s="21">
        <v>0</v>
      </c>
      <c r="AA518" s="21">
        <v>0</v>
      </c>
      <c r="AB518" s="18">
        <v>0</v>
      </c>
      <c r="AC518" s="21">
        <v>0</v>
      </c>
      <c r="AD518" s="21">
        <v>0</v>
      </c>
      <c r="AE518" s="21">
        <v>0</v>
      </c>
      <c r="AF518" s="21">
        <v>0</v>
      </c>
      <c r="AG518" s="21">
        <v>0</v>
      </c>
      <c r="AH518" s="21">
        <v>0</v>
      </c>
      <c r="AI518" s="21">
        <v>50.67</v>
      </c>
      <c r="AJ518" s="21">
        <v>304.07</v>
      </c>
      <c r="AK518" s="18">
        <f t="shared" si="78"/>
        <v>354.74</v>
      </c>
      <c r="AL518" s="21">
        <f t="shared" si="82"/>
        <v>1334.55</v>
      </c>
    </row>
    <row r="519" spans="1:38" s="6" customFormat="1" ht="50.1" customHeight="1">
      <c r="A519" s="71" t="s">
        <v>1596</v>
      </c>
      <c r="B519" s="22" t="s">
        <v>1597</v>
      </c>
      <c r="C519" s="23" t="s">
        <v>1598</v>
      </c>
      <c r="D519" s="23" t="s">
        <v>1599</v>
      </c>
      <c r="E519" s="23" t="s">
        <v>393</v>
      </c>
      <c r="F519" s="23" t="s">
        <v>369</v>
      </c>
      <c r="G519" s="23" t="s">
        <v>1050</v>
      </c>
      <c r="H519" s="23" t="s">
        <v>9</v>
      </c>
      <c r="I519" s="72">
        <v>43455</v>
      </c>
      <c r="J519" s="73">
        <v>1140.9000000000001</v>
      </c>
      <c r="K519" s="69">
        <f t="shared" si="83"/>
        <v>114.09000000000002</v>
      </c>
      <c r="L519" s="69">
        <f t="shared" si="84"/>
        <v>1026.8100000000002</v>
      </c>
      <c r="M519" s="73">
        <v>0</v>
      </c>
      <c r="N519" s="73">
        <v>0</v>
      </c>
      <c r="O519" s="73">
        <v>0</v>
      </c>
      <c r="P519" s="73">
        <v>0</v>
      </c>
      <c r="Q519" s="73">
        <v>0</v>
      </c>
      <c r="R519" s="73">
        <v>0</v>
      </c>
      <c r="S519" s="73">
        <v>0</v>
      </c>
      <c r="T519" s="73">
        <v>0</v>
      </c>
      <c r="U519" s="73">
        <v>0</v>
      </c>
      <c r="V519" s="73">
        <v>0</v>
      </c>
      <c r="W519" s="73">
        <v>0</v>
      </c>
      <c r="X519" s="73">
        <v>0</v>
      </c>
      <c r="Y519" s="73">
        <v>0</v>
      </c>
      <c r="Z519" s="73">
        <v>0</v>
      </c>
      <c r="AA519" s="73">
        <v>0</v>
      </c>
      <c r="AB519" s="69">
        <v>0</v>
      </c>
      <c r="AC519" s="73">
        <v>0</v>
      </c>
      <c r="AD519" s="73">
        <v>0</v>
      </c>
      <c r="AE519" s="73">
        <v>0</v>
      </c>
      <c r="AF519" s="73">
        <v>0</v>
      </c>
      <c r="AG519" s="73">
        <v>0</v>
      </c>
      <c r="AH519" s="73">
        <v>0</v>
      </c>
      <c r="AI519" s="73">
        <v>0</v>
      </c>
      <c r="AJ519" s="73">
        <v>0</v>
      </c>
      <c r="AK519" s="69">
        <f t="shared" si="78"/>
        <v>0</v>
      </c>
      <c r="AL519" s="73">
        <f t="shared" si="82"/>
        <v>1140.9000000000001</v>
      </c>
    </row>
    <row r="520" spans="1:38" s="6" customFormat="1" ht="50.1" customHeight="1">
      <c r="A520" s="38" t="s">
        <v>510</v>
      </c>
      <c r="B520" s="16" t="s">
        <v>323</v>
      </c>
      <c r="C520" s="19" t="s">
        <v>325</v>
      </c>
      <c r="D520" s="16" t="s">
        <v>326</v>
      </c>
      <c r="E520" s="16" t="s">
        <v>511</v>
      </c>
      <c r="F520" s="16" t="s">
        <v>506</v>
      </c>
      <c r="G520" s="19" t="s">
        <v>1050</v>
      </c>
      <c r="H520" s="16" t="s">
        <v>16</v>
      </c>
      <c r="I520" s="20">
        <v>40148</v>
      </c>
      <c r="J520" s="21">
        <v>1450</v>
      </c>
      <c r="K520" s="18">
        <f t="shared" si="83"/>
        <v>145</v>
      </c>
      <c r="L520" s="18">
        <f t="shared" si="84"/>
        <v>1305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  <c r="V520" s="21">
        <v>0</v>
      </c>
      <c r="W520" s="21">
        <v>0</v>
      </c>
      <c r="X520" s="21">
        <v>0</v>
      </c>
      <c r="Y520" s="21">
        <v>261</v>
      </c>
      <c r="Z520" s="21">
        <v>261</v>
      </c>
      <c r="AA520" s="21">
        <v>261</v>
      </c>
      <c r="AB520" s="18">
        <v>0</v>
      </c>
      <c r="AC520" s="21">
        <v>261</v>
      </c>
      <c r="AD520" s="21">
        <v>261</v>
      </c>
      <c r="AE520" s="21">
        <v>0</v>
      </c>
      <c r="AF520" s="21">
        <v>0</v>
      </c>
      <c r="AG520" s="21">
        <v>0</v>
      </c>
      <c r="AH520" s="21">
        <v>0</v>
      </c>
      <c r="AI520" s="21">
        <v>0</v>
      </c>
      <c r="AJ520" s="21">
        <v>0</v>
      </c>
      <c r="AK520" s="18">
        <f t="shared" si="78"/>
        <v>1305</v>
      </c>
      <c r="AL520" s="21">
        <f t="shared" si="82"/>
        <v>145</v>
      </c>
    </row>
    <row r="521" spans="1:38" s="6" customFormat="1" ht="50.1" customHeight="1">
      <c r="A521" s="38" t="s">
        <v>504</v>
      </c>
      <c r="B521" s="16" t="s">
        <v>323</v>
      </c>
      <c r="C521" s="19" t="s">
        <v>325</v>
      </c>
      <c r="D521" s="16" t="s">
        <v>326</v>
      </c>
      <c r="E521" s="16" t="s">
        <v>505</v>
      </c>
      <c r="F521" s="16" t="s">
        <v>506</v>
      </c>
      <c r="G521" s="19" t="s">
        <v>1050</v>
      </c>
      <c r="H521" s="16" t="s">
        <v>16</v>
      </c>
      <c r="I521" s="20">
        <v>40238</v>
      </c>
      <c r="J521" s="21">
        <v>1150</v>
      </c>
      <c r="K521" s="18">
        <f t="shared" si="83"/>
        <v>115</v>
      </c>
      <c r="L521" s="18">
        <f t="shared" si="84"/>
        <v>1035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  <c r="V521" s="21">
        <v>0</v>
      </c>
      <c r="W521" s="21">
        <v>0</v>
      </c>
      <c r="X521" s="21">
        <v>0</v>
      </c>
      <c r="Y521" s="21">
        <v>172.5</v>
      </c>
      <c r="Z521" s="21">
        <v>207</v>
      </c>
      <c r="AA521" s="21">
        <v>207</v>
      </c>
      <c r="AB521" s="18">
        <v>0</v>
      </c>
      <c r="AC521" s="21">
        <v>207</v>
      </c>
      <c r="AD521" s="21">
        <v>207</v>
      </c>
      <c r="AE521" s="21">
        <v>34.5</v>
      </c>
      <c r="AF521" s="21">
        <v>0</v>
      </c>
      <c r="AG521" s="21">
        <v>0</v>
      </c>
      <c r="AH521" s="21">
        <v>0</v>
      </c>
      <c r="AI521" s="21">
        <v>0</v>
      </c>
      <c r="AJ521" s="21">
        <v>0</v>
      </c>
      <c r="AK521" s="18">
        <f t="shared" si="78"/>
        <v>1035</v>
      </c>
      <c r="AL521" s="21">
        <f t="shared" si="82"/>
        <v>115</v>
      </c>
    </row>
    <row r="522" spans="1:38" s="6" customFormat="1" ht="50.1" customHeight="1">
      <c r="A522" s="38" t="s">
        <v>507</v>
      </c>
      <c r="B522" s="16" t="s">
        <v>323</v>
      </c>
      <c r="C522" s="19" t="s">
        <v>325</v>
      </c>
      <c r="D522" s="16" t="s">
        <v>326</v>
      </c>
      <c r="E522" s="16" t="s">
        <v>508</v>
      </c>
      <c r="F522" s="16" t="s">
        <v>509</v>
      </c>
      <c r="G522" s="19" t="s">
        <v>1050</v>
      </c>
      <c r="H522" s="16" t="s">
        <v>30</v>
      </c>
      <c r="I522" s="20">
        <v>40513</v>
      </c>
      <c r="J522" s="21">
        <v>1345</v>
      </c>
      <c r="K522" s="18">
        <f t="shared" si="83"/>
        <v>134.5</v>
      </c>
      <c r="L522" s="18">
        <f t="shared" si="84"/>
        <v>1210.5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  <c r="V522" s="21">
        <v>0</v>
      </c>
      <c r="W522" s="21">
        <v>0</v>
      </c>
      <c r="X522" s="21">
        <v>0</v>
      </c>
      <c r="Y522" s="21">
        <v>0</v>
      </c>
      <c r="Z522" s="21">
        <v>242.1</v>
      </c>
      <c r="AA522" s="21">
        <v>242.1</v>
      </c>
      <c r="AB522" s="18">
        <v>0</v>
      </c>
      <c r="AC522" s="21">
        <v>242.1</v>
      </c>
      <c r="AD522" s="21">
        <v>242.1</v>
      </c>
      <c r="AE522" s="21">
        <v>242.1</v>
      </c>
      <c r="AF522" s="21">
        <v>0</v>
      </c>
      <c r="AG522" s="21">
        <v>0</v>
      </c>
      <c r="AH522" s="21">
        <v>0</v>
      </c>
      <c r="AI522" s="21">
        <v>0</v>
      </c>
      <c r="AJ522" s="21">
        <v>0</v>
      </c>
      <c r="AK522" s="18">
        <f t="shared" si="78"/>
        <v>1210.5</v>
      </c>
      <c r="AL522" s="21">
        <f t="shared" si="82"/>
        <v>134.5</v>
      </c>
    </row>
    <row r="523" spans="1:38" s="6" customFormat="1" ht="50.1" customHeight="1">
      <c r="A523" s="38" t="s">
        <v>498</v>
      </c>
      <c r="B523" s="16" t="s">
        <v>499</v>
      </c>
      <c r="C523" s="16" t="s">
        <v>500</v>
      </c>
      <c r="D523" s="16" t="s">
        <v>501</v>
      </c>
      <c r="E523" s="16" t="s">
        <v>502</v>
      </c>
      <c r="F523" s="16" t="s">
        <v>503</v>
      </c>
      <c r="G523" s="19" t="s">
        <v>1050</v>
      </c>
      <c r="H523" s="16" t="s">
        <v>9</v>
      </c>
      <c r="I523" s="20">
        <v>35765</v>
      </c>
      <c r="J523" s="21">
        <v>1283.8900000000001</v>
      </c>
      <c r="K523" s="18">
        <f t="shared" si="83"/>
        <v>128.38900000000001</v>
      </c>
      <c r="L523" s="18">
        <f t="shared" si="84"/>
        <v>1155.5010000000002</v>
      </c>
      <c r="M523" s="21">
        <v>0</v>
      </c>
      <c r="N523" s="21">
        <v>281.83</v>
      </c>
      <c r="O523" s="21">
        <v>281.83</v>
      </c>
      <c r="P523" s="21">
        <v>281.33</v>
      </c>
      <c r="Q523" s="21">
        <v>281.33</v>
      </c>
      <c r="R523" s="21">
        <v>29.18</v>
      </c>
      <c r="S523" s="21">
        <v>0</v>
      </c>
      <c r="T523" s="21">
        <v>0</v>
      </c>
      <c r="U523" s="21">
        <v>0</v>
      </c>
      <c r="V523" s="21">
        <v>0</v>
      </c>
      <c r="W523" s="21">
        <v>0</v>
      </c>
      <c r="X523" s="21">
        <v>0</v>
      </c>
      <c r="Y523" s="21">
        <v>0</v>
      </c>
      <c r="Z523" s="21">
        <v>0</v>
      </c>
      <c r="AA523" s="21">
        <v>0</v>
      </c>
      <c r="AB523" s="18">
        <v>0</v>
      </c>
      <c r="AC523" s="21">
        <v>0</v>
      </c>
      <c r="AD523" s="21">
        <v>0</v>
      </c>
      <c r="AE523" s="21">
        <v>0</v>
      </c>
      <c r="AF523" s="21">
        <v>0</v>
      </c>
      <c r="AG523" s="21">
        <v>0</v>
      </c>
      <c r="AH523" s="21">
        <v>0</v>
      </c>
      <c r="AI523" s="21">
        <v>0</v>
      </c>
      <c r="AJ523" s="21">
        <v>0</v>
      </c>
      <c r="AK523" s="18">
        <f t="shared" si="78"/>
        <v>1155.5</v>
      </c>
      <c r="AL523" s="21">
        <f t="shared" si="82"/>
        <v>128.3900000000001</v>
      </c>
    </row>
    <row r="524" spans="1:38" s="6" customFormat="1" ht="50.1" customHeight="1">
      <c r="A524" s="53" t="s">
        <v>487</v>
      </c>
      <c r="B524" s="19" t="s">
        <v>488</v>
      </c>
      <c r="C524" s="16" t="s">
        <v>489</v>
      </c>
      <c r="D524" s="16" t="s">
        <v>459</v>
      </c>
      <c r="E524" s="16" t="s">
        <v>393</v>
      </c>
      <c r="F524" s="16" t="s">
        <v>355</v>
      </c>
      <c r="G524" s="19" t="s">
        <v>1050</v>
      </c>
      <c r="H524" s="16" t="s">
        <v>23</v>
      </c>
      <c r="I524" s="20">
        <v>37591</v>
      </c>
      <c r="J524" s="18">
        <v>1130</v>
      </c>
      <c r="K524" s="18">
        <f t="shared" si="83"/>
        <v>113</v>
      </c>
      <c r="L524" s="18">
        <f t="shared" si="84"/>
        <v>1017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203.4</v>
      </c>
      <c r="S524" s="21">
        <v>203.4</v>
      </c>
      <c r="T524" s="21">
        <v>203.4</v>
      </c>
      <c r="U524" s="21">
        <v>203.4</v>
      </c>
      <c r="V524" s="21">
        <v>203.4</v>
      </c>
      <c r="W524" s="21">
        <v>0</v>
      </c>
      <c r="X524" s="21">
        <v>0</v>
      </c>
      <c r="Y524" s="21">
        <v>0</v>
      </c>
      <c r="Z524" s="21">
        <v>0</v>
      </c>
      <c r="AA524" s="21">
        <v>0</v>
      </c>
      <c r="AB524" s="18">
        <v>0</v>
      </c>
      <c r="AC524" s="21">
        <v>0</v>
      </c>
      <c r="AD524" s="21">
        <v>0</v>
      </c>
      <c r="AE524" s="21">
        <v>0</v>
      </c>
      <c r="AF524" s="21">
        <v>0</v>
      </c>
      <c r="AG524" s="21">
        <v>0</v>
      </c>
      <c r="AH524" s="21">
        <v>0</v>
      </c>
      <c r="AI524" s="21">
        <v>0</v>
      </c>
      <c r="AJ524" s="21">
        <v>0</v>
      </c>
      <c r="AK524" s="18">
        <f t="shared" si="78"/>
        <v>1017</v>
      </c>
      <c r="AL524" s="21">
        <f t="shared" si="82"/>
        <v>113</v>
      </c>
    </row>
    <row r="525" spans="1:38" s="6" customFormat="1" ht="50.1" customHeight="1">
      <c r="A525" s="53" t="s">
        <v>490</v>
      </c>
      <c r="B525" s="16" t="s">
        <v>488</v>
      </c>
      <c r="C525" s="16" t="s">
        <v>491</v>
      </c>
      <c r="D525" s="16" t="s">
        <v>492</v>
      </c>
      <c r="E525" s="16" t="s">
        <v>493</v>
      </c>
      <c r="F525" s="16" t="s">
        <v>369</v>
      </c>
      <c r="G525" s="19" t="s">
        <v>1050</v>
      </c>
      <c r="H525" s="16" t="s">
        <v>23</v>
      </c>
      <c r="I525" s="20">
        <v>37653</v>
      </c>
      <c r="J525" s="21">
        <v>1485.14</v>
      </c>
      <c r="K525" s="18">
        <f t="shared" si="83"/>
        <v>148.51400000000001</v>
      </c>
      <c r="L525" s="18">
        <f t="shared" si="84"/>
        <v>1336.6260000000002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267.33</v>
      </c>
      <c r="S525" s="21">
        <v>267.33</v>
      </c>
      <c r="T525" s="21">
        <v>267.33</v>
      </c>
      <c r="U525" s="21">
        <v>267.33</v>
      </c>
      <c r="V525" s="21">
        <v>267.31</v>
      </c>
      <c r="W525" s="21">
        <v>0</v>
      </c>
      <c r="X525" s="21">
        <v>0</v>
      </c>
      <c r="Y525" s="21">
        <v>0</v>
      </c>
      <c r="Z525" s="21">
        <v>0</v>
      </c>
      <c r="AA525" s="21">
        <v>0</v>
      </c>
      <c r="AB525" s="18">
        <v>0</v>
      </c>
      <c r="AC525" s="21">
        <v>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">
        <v>0</v>
      </c>
      <c r="AJ525" s="21">
        <v>0</v>
      </c>
      <c r="AK525" s="18">
        <f t="shared" si="78"/>
        <v>1336.6299999999999</v>
      </c>
      <c r="AL525" s="21">
        <f t="shared" si="82"/>
        <v>148.51000000000022</v>
      </c>
    </row>
    <row r="526" spans="1:38" s="6" customFormat="1" ht="50.1" customHeight="1">
      <c r="A526" s="53" t="s">
        <v>494</v>
      </c>
      <c r="B526" s="16" t="s">
        <v>488</v>
      </c>
      <c r="C526" s="16" t="s">
        <v>491</v>
      </c>
      <c r="D526" s="16" t="s">
        <v>492</v>
      </c>
      <c r="E526" s="16" t="s">
        <v>495</v>
      </c>
      <c r="F526" s="16" t="s">
        <v>369</v>
      </c>
      <c r="G526" s="19" t="s">
        <v>1050</v>
      </c>
      <c r="H526" s="16" t="s">
        <v>23</v>
      </c>
      <c r="I526" s="20">
        <v>37653</v>
      </c>
      <c r="J526" s="21">
        <v>1485.14</v>
      </c>
      <c r="K526" s="18">
        <f t="shared" si="83"/>
        <v>148.51400000000001</v>
      </c>
      <c r="L526" s="18">
        <f t="shared" si="84"/>
        <v>1336.6260000000002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267.33</v>
      </c>
      <c r="S526" s="21">
        <v>267.33</v>
      </c>
      <c r="T526" s="21">
        <v>267.33</v>
      </c>
      <c r="U526" s="21">
        <v>267.33</v>
      </c>
      <c r="V526" s="21">
        <v>267.31</v>
      </c>
      <c r="W526" s="21">
        <v>0</v>
      </c>
      <c r="X526" s="21">
        <v>0</v>
      </c>
      <c r="Y526" s="21">
        <v>0</v>
      </c>
      <c r="Z526" s="21">
        <v>0</v>
      </c>
      <c r="AA526" s="21">
        <v>0</v>
      </c>
      <c r="AB526" s="18">
        <v>0</v>
      </c>
      <c r="AC526" s="21">
        <v>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">
        <v>0</v>
      </c>
      <c r="AJ526" s="21">
        <v>0</v>
      </c>
      <c r="AK526" s="18">
        <f t="shared" si="78"/>
        <v>1336.6299999999999</v>
      </c>
      <c r="AL526" s="21">
        <f t="shared" si="82"/>
        <v>148.51000000000022</v>
      </c>
    </row>
    <row r="527" spans="1:38" s="6" customFormat="1" ht="50.1" customHeight="1">
      <c r="A527" s="76" t="s">
        <v>737</v>
      </c>
      <c r="B527" s="29" t="s">
        <v>1190</v>
      </c>
      <c r="C527" s="19" t="s">
        <v>824</v>
      </c>
      <c r="D527" s="77" t="s">
        <v>738</v>
      </c>
      <c r="E527" s="77" t="s">
        <v>739</v>
      </c>
      <c r="F527" s="29" t="s">
        <v>446</v>
      </c>
      <c r="G527" s="19" t="s">
        <v>824</v>
      </c>
      <c r="H527" s="19" t="s">
        <v>31</v>
      </c>
      <c r="I527" s="20">
        <v>40909</v>
      </c>
      <c r="J527" s="28">
        <v>622.45000000000005</v>
      </c>
      <c r="K527" s="18">
        <f t="shared" si="83"/>
        <v>62.245000000000005</v>
      </c>
      <c r="L527" s="18">
        <f t="shared" si="84"/>
        <v>560.20500000000004</v>
      </c>
      <c r="M527" s="21">
        <v>0</v>
      </c>
      <c r="N527" s="21"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v>0</v>
      </c>
      <c r="T527" s="21">
        <v>0</v>
      </c>
      <c r="U527" s="21">
        <v>0</v>
      </c>
      <c r="V527" s="21">
        <v>0</v>
      </c>
      <c r="W527" s="21">
        <v>0</v>
      </c>
      <c r="X527" s="21">
        <v>0</v>
      </c>
      <c r="Y527" s="21">
        <v>0</v>
      </c>
      <c r="Z527" s="21">
        <v>0</v>
      </c>
      <c r="AA527" s="26">
        <v>560.20000000000005</v>
      </c>
      <c r="AB527" s="18">
        <v>0</v>
      </c>
      <c r="AC527" s="21">
        <v>0</v>
      </c>
      <c r="AD527" s="21">
        <v>0</v>
      </c>
      <c r="AE527" s="21">
        <v>0</v>
      </c>
      <c r="AF527" s="21">
        <v>0</v>
      </c>
      <c r="AG527" s="21">
        <v>0</v>
      </c>
      <c r="AH527" s="21">
        <v>0</v>
      </c>
      <c r="AI527" s="21">
        <v>0</v>
      </c>
      <c r="AJ527" s="21">
        <v>0</v>
      </c>
      <c r="AK527" s="18">
        <f t="shared" ref="AK527:AK561" si="85">SUM(M527:AJ527)</f>
        <v>560.20000000000005</v>
      </c>
      <c r="AL527" s="21">
        <f t="shared" si="82"/>
        <v>62.25</v>
      </c>
    </row>
    <row r="528" spans="1:38" s="6" customFormat="1" ht="50.1" customHeight="1">
      <c r="A528" s="76" t="s">
        <v>715</v>
      </c>
      <c r="B528" s="29" t="s">
        <v>1190</v>
      </c>
      <c r="C528" s="19" t="s">
        <v>824</v>
      </c>
      <c r="D528" s="27" t="s">
        <v>716</v>
      </c>
      <c r="E528" s="78" t="s">
        <v>718</v>
      </c>
      <c r="F528" s="29" t="s">
        <v>717</v>
      </c>
      <c r="G528" s="19" t="s">
        <v>824</v>
      </c>
      <c r="H528" s="19" t="s">
        <v>31</v>
      </c>
      <c r="I528" s="20">
        <v>40909</v>
      </c>
      <c r="J528" s="28">
        <v>622.45000000000005</v>
      </c>
      <c r="K528" s="18">
        <f t="shared" si="83"/>
        <v>62.245000000000005</v>
      </c>
      <c r="L528" s="18">
        <f t="shared" si="84"/>
        <v>560.20500000000004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0</v>
      </c>
      <c r="U528" s="21">
        <v>0</v>
      </c>
      <c r="V528" s="21">
        <v>0</v>
      </c>
      <c r="W528" s="21">
        <v>0</v>
      </c>
      <c r="X528" s="21">
        <v>0</v>
      </c>
      <c r="Y528" s="21">
        <v>0</v>
      </c>
      <c r="Z528" s="21">
        <v>0</v>
      </c>
      <c r="AA528" s="26">
        <v>560.20000000000005</v>
      </c>
      <c r="AB528" s="18">
        <v>0</v>
      </c>
      <c r="AC528" s="21">
        <v>0</v>
      </c>
      <c r="AD528" s="21">
        <v>0</v>
      </c>
      <c r="AE528" s="21">
        <v>0</v>
      </c>
      <c r="AF528" s="21">
        <v>0</v>
      </c>
      <c r="AG528" s="21">
        <v>0</v>
      </c>
      <c r="AH528" s="21">
        <v>0</v>
      </c>
      <c r="AI528" s="21">
        <v>0</v>
      </c>
      <c r="AJ528" s="21">
        <v>0</v>
      </c>
      <c r="AK528" s="18">
        <f t="shared" si="85"/>
        <v>560.20000000000005</v>
      </c>
      <c r="AL528" s="21">
        <f t="shared" si="82"/>
        <v>62.25</v>
      </c>
    </row>
    <row r="529" spans="1:38" s="6" customFormat="1" ht="50.1" customHeight="1">
      <c r="A529" s="76" t="s">
        <v>719</v>
      </c>
      <c r="B529" s="29" t="s">
        <v>1190</v>
      </c>
      <c r="C529" s="19" t="s">
        <v>824</v>
      </c>
      <c r="D529" s="27" t="s">
        <v>716</v>
      </c>
      <c r="E529" s="78" t="s">
        <v>720</v>
      </c>
      <c r="F529" s="29" t="s">
        <v>717</v>
      </c>
      <c r="G529" s="19" t="s">
        <v>824</v>
      </c>
      <c r="H529" s="19" t="s">
        <v>31</v>
      </c>
      <c r="I529" s="20">
        <v>40909</v>
      </c>
      <c r="J529" s="28">
        <v>622.45000000000005</v>
      </c>
      <c r="K529" s="18">
        <f t="shared" si="83"/>
        <v>62.245000000000005</v>
      </c>
      <c r="L529" s="18">
        <f t="shared" si="84"/>
        <v>560.20500000000004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  <c r="V529" s="21">
        <v>0</v>
      </c>
      <c r="W529" s="21">
        <v>0</v>
      </c>
      <c r="X529" s="21">
        <v>0</v>
      </c>
      <c r="Y529" s="21">
        <v>0</v>
      </c>
      <c r="Z529" s="21">
        <v>0</v>
      </c>
      <c r="AA529" s="26">
        <v>560.20000000000005</v>
      </c>
      <c r="AB529" s="18">
        <v>0</v>
      </c>
      <c r="AC529" s="21">
        <v>0</v>
      </c>
      <c r="AD529" s="21">
        <v>0</v>
      </c>
      <c r="AE529" s="21">
        <v>0</v>
      </c>
      <c r="AF529" s="21">
        <v>0</v>
      </c>
      <c r="AG529" s="21">
        <v>0</v>
      </c>
      <c r="AH529" s="21">
        <v>0</v>
      </c>
      <c r="AI529" s="21">
        <v>0</v>
      </c>
      <c r="AJ529" s="21">
        <v>0</v>
      </c>
      <c r="AK529" s="18">
        <f t="shared" si="85"/>
        <v>560.20000000000005</v>
      </c>
      <c r="AL529" s="21">
        <f t="shared" si="82"/>
        <v>62.25</v>
      </c>
    </row>
    <row r="530" spans="1:38" s="6" customFormat="1" ht="50.1" customHeight="1">
      <c r="A530" s="76" t="s">
        <v>721</v>
      </c>
      <c r="B530" s="29" t="s">
        <v>1190</v>
      </c>
      <c r="C530" s="19" t="s">
        <v>824</v>
      </c>
      <c r="D530" s="29" t="s">
        <v>716</v>
      </c>
      <c r="E530" s="78" t="s">
        <v>722</v>
      </c>
      <c r="F530" s="29" t="s">
        <v>717</v>
      </c>
      <c r="G530" s="19" t="s">
        <v>824</v>
      </c>
      <c r="H530" s="19" t="s">
        <v>31</v>
      </c>
      <c r="I530" s="20">
        <v>40909</v>
      </c>
      <c r="J530" s="28">
        <v>622.45000000000005</v>
      </c>
      <c r="K530" s="18">
        <f t="shared" si="83"/>
        <v>62.245000000000005</v>
      </c>
      <c r="L530" s="18">
        <f t="shared" si="84"/>
        <v>560.20500000000004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  <c r="V530" s="21">
        <v>0</v>
      </c>
      <c r="W530" s="21">
        <v>0</v>
      </c>
      <c r="X530" s="21">
        <v>0</v>
      </c>
      <c r="Y530" s="21">
        <v>0</v>
      </c>
      <c r="Z530" s="21">
        <v>0</v>
      </c>
      <c r="AA530" s="26">
        <v>560.20000000000005</v>
      </c>
      <c r="AB530" s="18">
        <v>0</v>
      </c>
      <c r="AC530" s="21">
        <v>0</v>
      </c>
      <c r="AD530" s="21">
        <v>0</v>
      </c>
      <c r="AE530" s="21">
        <v>0</v>
      </c>
      <c r="AF530" s="21">
        <v>0</v>
      </c>
      <c r="AG530" s="21">
        <v>0</v>
      </c>
      <c r="AH530" s="21">
        <v>0</v>
      </c>
      <c r="AI530" s="21">
        <v>0</v>
      </c>
      <c r="AJ530" s="21">
        <v>0</v>
      </c>
      <c r="AK530" s="18">
        <f t="shared" si="85"/>
        <v>560.20000000000005</v>
      </c>
      <c r="AL530" s="21">
        <f t="shared" si="82"/>
        <v>62.25</v>
      </c>
    </row>
    <row r="531" spans="1:38" s="6" customFormat="1" ht="50.1" customHeight="1">
      <c r="A531" s="70" t="s">
        <v>731</v>
      </c>
      <c r="B531" s="29" t="s">
        <v>1190</v>
      </c>
      <c r="C531" s="19" t="s">
        <v>824</v>
      </c>
      <c r="D531" s="27" t="s">
        <v>716</v>
      </c>
      <c r="E531" s="35" t="s">
        <v>732</v>
      </c>
      <c r="F531" s="27" t="s">
        <v>446</v>
      </c>
      <c r="G531" s="19" t="s">
        <v>824</v>
      </c>
      <c r="H531" s="19" t="s">
        <v>31</v>
      </c>
      <c r="I531" s="20">
        <v>40909</v>
      </c>
      <c r="J531" s="28">
        <v>622.45000000000005</v>
      </c>
      <c r="K531" s="18">
        <f t="shared" si="83"/>
        <v>62.245000000000005</v>
      </c>
      <c r="L531" s="18">
        <f t="shared" si="84"/>
        <v>560.20500000000004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21">
        <v>0</v>
      </c>
      <c r="U531" s="21">
        <v>0</v>
      </c>
      <c r="V531" s="21">
        <v>0</v>
      </c>
      <c r="W531" s="21">
        <v>0</v>
      </c>
      <c r="X531" s="21">
        <v>0</v>
      </c>
      <c r="Y531" s="21">
        <v>0</v>
      </c>
      <c r="Z531" s="21">
        <v>0</v>
      </c>
      <c r="AA531" s="26">
        <v>560.20000000000005</v>
      </c>
      <c r="AB531" s="18">
        <v>0</v>
      </c>
      <c r="AC531" s="21">
        <v>0</v>
      </c>
      <c r="AD531" s="21">
        <v>0</v>
      </c>
      <c r="AE531" s="21">
        <v>0</v>
      </c>
      <c r="AF531" s="21">
        <v>0</v>
      </c>
      <c r="AG531" s="21">
        <v>0</v>
      </c>
      <c r="AH531" s="21">
        <v>0</v>
      </c>
      <c r="AI531" s="21">
        <v>0</v>
      </c>
      <c r="AJ531" s="21">
        <v>0</v>
      </c>
      <c r="AK531" s="18">
        <f t="shared" si="85"/>
        <v>560.20000000000005</v>
      </c>
      <c r="AL531" s="21">
        <f t="shared" si="82"/>
        <v>62.25</v>
      </c>
    </row>
    <row r="532" spans="1:38" s="6" customFormat="1" ht="50.1" customHeight="1">
      <c r="A532" s="70" t="s">
        <v>733</v>
      </c>
      <c r="B532" s="29" t="s">
        <v>1190</v>
      </c>
      <c r="C532" s="19" t="s">
        <v>824</v>
      </c>
      <c r="D532" s="27" t="s">
        <v>716</v>
      </c>
      <c r="E532" s="79" t="s">
        <v>734</v>
      </c>
      <c r="F532" s="27" t="s">
        <v>446</v>
      </c>
      <c r="G532" s="19" t="s">
        <v>824</v>
      </c>
      <c r="H532" s="19" t="s">
        <v>31</v>
      </c>
      <c r="I532" s="20">
        <v>40909</v>
      </c>
      <c r="J532" s="28">
        <v>622.45000000000005</v>
      </c>
      <c r="K532" s="18">
        <f t="shared" si="83"/>
        <v>62.245000000000005</v>
      </c>
      <c r="L532" s="18">
        <f t="shared" si="84"/>
        <v>560.20500000000004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  <c r="V532" s="21">
        <v>0</v>
      </c>
      <c r="W532" s="21">
        <v>0</v>
      </c>
      <c r="X532" s="21">
        <v>0</v>
      </c>
      <c r="Y532" s="21">
        <v>0</v>
      </c>
      <c r="Z532" s="21">
        <v>0</v>
      </c>
      <c r="AA532" s="26">
        <v>560.20000000000005</v>
      </c>
      <c r="AB532" s="18">
        <v>0</v>
      </c>
      <c r="AC532" s="21">
        <v>0</v>
      </c>
      <c r="AD532" s="21">
        <v>0</v>
      </c>
      <c r="AE532" s="21">
        <v>0</v>
      </c>
      <c r="AF532" s="21">
        <v>0</v>
      </c>
      <c r="AG532" s="21">
        <v>0</v>
      </c>
      <c r="AH532" s="21">
        <v>0</v>
      </c>
      <c r="AI532" s="21">
        <v>0</v>
      </c>
      <c r="AJ532" s="21">
        <v>0</v>
      </c>
      <c r="AK532" s="18">
        <f t="shared" si="85"/>
        <v>560.20000000000005</v>
      </c>
      <c r="AL532" s="21">
        <f t="shared" si="82"/>
        <v>62.25</v>
      </c>
    </row>
    <row r="533" spans="1:38" s="6" customFormat="1" ht="50.1" customHeight="1">
      <c r="A533" s="70" t="s">
        <v>735</v>
      </c>
      <c r="B533" s="29" t="s">
        <v>1190</v>
      </c>
      <c r="C533" s="19" t="s">
        <v>824</v>
      </c>
      <c r="D533" s="27" t="s">
        <v>716</v>
      </c>
      <c r="E533" s="79" t="s">
        <v>736</v>
      </c>
      <c r="F533" s="27" t="s">
        <v>446</v>
      </c>
      <c r="G533" s="19" t="s">
        <v>824</v>
      </c>
      <c r="H533" s="19" t="s">
        <v>31</v>
      </c>
      <c r="I533" s="20">
        <v>40909</v>
      </c>
      <c r="J533" s="28">
        <v>622.45000000000005</v>
      </c>
      <c r="K533" s="18">
        <f t="shared" si="83"/>
        <v>62.245000000000005</v>
      </c>
      <c r="L533" s="18">
        <f t="shared" si="84"/>
        <v>560.20500000000004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  <c r="V533" s="21">
        <v>0</v>
      </c>
      <c r="W533" s="21">
        <v>0</v>
      </c>
      <c r="X533" s="21">
        <v>0</v>
      </c>
      <c r="Y533" s="21">
        <v>0</v>
      </c>
      <c r="Z533" s="21">
        <v>0</v>
      </c>
      <c r="AA533" s="26">
        <v>560.20000000000005</v>
      </c>
      <c r="AB533" s="18">
        <v>0</v>
      </c>
      <c r="AC533" s="21">
        <v>0</v>
      </c>
      <c r="AD533" s="21">
        <v>0</v>
      </c>
      <c r="AE533" s="21">
        <v>0</v>
      </c>
      <c r="AF533" s="21">
        <v>0</v>
      </c>
      <c r="AG533" s="21">
        <v>0</v>
      </c>
      <c r="AH533" s="21">
        <v>0</v>
      </c>
      <c r="AI533" s="21">
        <v>0</v>
      </c>
      <c r="AJ533" s="21">
        <v>0</v>
      </c>
      <c r="AK533" s="18">
        <f t="shared" si="85"/>
        <v>560.20000000000005</v>
      </c>
      <c r="AL533" s="21">
        <f t="shared" si="82"/>
        <v>62.25</v>
      </c>
    </row>
    <row r="534" spans="1:38" s="6" customFormat="1" ht="50.1" customHeight="1">
      <c r="A534" s="76" t="s">
        <v>787</v>
      </c>
      <c r="B534" s="29" t="s">
        <v>1190</v>
      </c>
      <c r="C534" s="19" t="s">
        <v>824</v>
      </c>
      <c r="D534" s="27" t="s">
        <v>724</v>
      </c>
      <c r="E534" s="79" t="s">
        <v>788</v>
      </c>
      <c r="F534" s="27" t="s">
        <v>740</v>
      </c>
      <c r="G534" s="19" t="s">
        <v>824</v>
      </c>
      <c r="H534" s="19" t="s">
        <v>31</v>
      </c>
      <c r="I534" s="20">
        <v>40909</v>
      </c>
      <c r="J534" s="28">
        <v>622.45000000000005</v>
      </c>
      <c r="K534" s="18">
        <f t="shared" si="83"/>
        <v>62.245000000000005</v>
      </c>
      <c r="L534" s="18">
        <f t="shared" si="84"/>
        <v>560.20500000000004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  <c r="V534" s="21">
        <v>0</v>
      </c>
      <c r="W534" s="21">
        <v>0</v>
      </c>
      <c r="X534" s="21">
        <v>0</v>
      </c>
      <c r="Y534" s="21">
        <v>0</v>
      </c>
      <c r="Z534" s="21">
        <v>0</v>
      </c>
      <c r="AA534" s="26">
        <v>560.20000000000005</v>
      </c>
      <c r="AB534" s="18">
        <v>0</v>
      </c>
      <c r="AC534" s="21">
        <v>0</v>
      </c>
      <c r="AD534" s="21">
        <v>0</v>
      </c>
      <c r="AE534" s="21">
        <v>0</v>
      </c>
      <c r="AF534" s="21">
        <v>0</v>
      </c>
      <c r="AG534" s="21">
        <v>0</v>
      </c>
      <c r="AH534" s="21">
        <v>0</v>
      </c>
      <c r="AI534" s="21">
        <v>0</v>
      </c>
      <c r="AJ534" s="21">
        <v>0</v>
      </c>
      <c r="AK534" s="18">
        <f t="shared" si="85"/>
        <v>560.20000000000005</v>
      </c>
      <c r="AL534" s="21">
        <f t="shared" si="82"/>
        <v>62.25</v>
      </c>
    </row>
    <row r="535" spans="1:38" s="6" customFormat="1" ht="50.1" customHeight="1">
      <c r="A535" s="76" t="s">
        <v>741</v>
      </c>
      <c r="B535" s="29" t="s">
        <v>1190</v>
      </c>
      <c r="C535" s="19" t="s">
        <v>824</v>
      </c>
      <c r="D535" s="27" t="s">
        <v>724</v>
      </c>
      <c r="E535" s="79" t="s">
        <v>742</v>
      </c>
      <c r="F535" s="27" t="s">
        <v>740</v>
      </c>
      <c r="G535" s="19" t="s">
        <v>824</v>
      </c>
      <c r="H535" s="19" t="s">
        <v>31</v>
      </c>
      <c r="I535" s="20">
        <v>40909</v>
      </c>
      <c r="J535" s="28">
        <v>622.45000000000005</v>
      </c>
      <c r="K535" s="18">
        <f t="shared" si="83"/>
        <v>62.245000000000005</v>
      </c>
      <c r="L535" s="18">
        <f t="shared" si="84"/>
        <v>560.20500000000004</v>
      </c>
      <c r="M535" s="21">
        <v>0</v>
      </c>
      <c r="N535" s="21">
        <v>0</v>
      </c>
      <c r="O535" s="21">
        <v>0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  <c r="V535" s="21">
        <v>0</v>
      </c>
      <c r="W535" s="21">
        <v>0</v>
      </c>
      <c r="X535" s="21">
        <v>0</v>
      </c>
      <c r="Y535" s="21">
        <v>0</v>
      </c>
      <c r="Z535" s="21">
        <v>0</v>
      </c>
      <c r="AA535" s="26">
        <v>560.20000000000005</v>
      </c>
      <c r="AB535" s="18">
        <v>0</v>
      </c>
      <c r="AC535" s="21">
        <v>0</v>
      </c>
      <c r="AD535" s="21">
        <v>0</v>
      </c>
      <c r="AE535" s="21">
        <v>0</v>
      </c>
      <c r="AF535" s="21">
        <v>0</v>
      </c>
      <c r="AG535" s="21">
        <v>0</v>
      </c>
      <c r="AH535" s="21">
        <v>0</v>
      </c>
      <c r="AI535" s="21">
        <v>0</v>
      </c>
      <c r="AJ535" s="21">
        <v>0</v>
      </c>
      <c r="AK535" s="18">
        <f t="shared" si="85"/>
        <v>560.20000000000005</v>
      </c>
      <c r="AL535" s="21">
        <f t="shared" si="82"/>
        <v>62.25</v>
      </c>
    </row>
    <row r="536" spans="1:38" s="6" customFormat="1" ht="50.1" customHeight="1">
      <c r="A536" s="76" t="s">
        <v>723</v>
      </c>
      <c r="B536" s="29" t="s">
        <v>1190</v>
      </c>
      <c r="C536" s="19" t="s">
        <v>824</v>
      </c>
      <c r="D536" s="29" t="s">
        <v>724</v>
      </c>
      <c r="E536" s="16" t="s">
        <v>725</v>
      </c>
      <c r="F536" s="29" t="s">
        <v>446</v>
      </c>
      <c r="G536" s="19" t="s">
        <v>824</v>
      </c>
      <c r="H536" s="19" t="s">
        <v>31</v>
      </c>
      <c r="I536" s="20">
        <v>40909</v>
      </c>
      <c r="J536" s="28">
        <v>622.45000000000005</v>
      </c>
      <c r="K536" s="18">
        <f t="shared" si="83"/>
        <v>62.245000000000005</v>
      </c>
      <c r="L536" s="18">
        <f t="shared" si="84"/>
        <v>560.20500000000004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  <c r="V536" s="21">
        <v>0</v>
      </c>
      <c r="W536" s="21">
        <v>0</v>
      </c>
      <c r="X536" s="21">
        <v>0</v>
      </c>
      <c r="Y536" s="21">
        <v>0</v>
      </c>
      <c r="Z536" s="21">
        <v>0</v>
      </c>
      <c r="AA536" s="26">
        <v>560.20000000000005</v>
      </c>
      <c r="AB536" s="18">
        <v>0</v>
      </c>
      <c r="AC536" s="21">
        <v>0</v>
      </c>
      <c r="AD536" s="21">
        <v>0</v>
      </c>
      <c r="AE536" s="21">
        <v>0</v>
      </c>
      <c r="AF536" s="21">
        <v>0</v>
      </c>
      <c r="AG536" s="21">
        <v>0</v>
      </c>
      <c r="AH536" s="21">
        <v>0</v>
      </c>
      <c r="AI536" s="21">
        <v>0</v>
      </c>
      <c r="AJ536" s="21">
        <v>0</v>
      </c>
      <c r="AK536" s="18">
        <f t="shared" si="85"/>
        <v>560.20000000000005</v>
      </c>
      <c r="AL536" s="21">
        <f t="shared" si="82"/>
        <v>62.25</v>
      </c>
    </row>
    <row r="537" spans="1:38" s="6" customFormat="1" ht="50.1" customHeight="1">
      <c r="A537" s="76" t="s">
        <v>726</v>
      </c>
      <c r="B537" s="29" t="s">
        <v>1190</v>
      </c>
      <c r="C537" s="19" t="s">
        <v>824</v>
      </c>
      <c r="D537" s="29" t="s">
        <v>724</v>
      </c>
      <c r="E537" s="16" t="s">
        <v>727</v>
      </c>
      <c r="F537" s="29" t="s">
        <v>446</v>
      </c>
      <c r="G537" s="19" t="s">
        <v>824</v>
      </c>
      <c r="H537" s="19" t="s">
        <v>31</v>
      </c>
      <c r="I537" s="20">
        <v>40909</v>
      </c>
      <c r="J537" s="28">
        <v>622.45000000000005</v>
      </c>
      <c r="K537" s="18">
        <f t="shared" si="83"/>
        <v>62.245000000000005</v>
      </c>
      <c r="L537" s="18">
        <f t="shared" si="84"/>
        <v>560.20500000000004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  <c r="V537" s="21">
        <v>0</v>
      </c>
      <c r="W537" s="21">
        <v>0</v>
      </c>
      <c r="X537" s="21">
        <v>0</v>
      </c>
      <c r="Y537" s="21">
        <v>0</v>
      </c>
      <c r="Z537" s="21">
        <v>0</v>
      </c>
      <c r="AA537" s="26">
        <v>560.20000000000005</v>
      </c>
      <c r="AB537" s="18">
        <v>0</v>
      </c>
      <c r="AC537" s="21">
        <v>0</v>
      </c>
      <c r="AD537" s="21">
        <v>0</v>
      </c>
      <c r="AE537" s="21">
        <v>0</v>
      </c>
      <c r="AF537" s="21">
        <v>0</v>
      </c>
      <c r="AG537" s="21">
        <v>0</v>
      </c>
      <c r="AH537" s="21">
        <v>0</v>
      </c>
      <c r="AI537" s="21">
        <v>0</v>
      </c>
      <c r="AJ537" s="21">
        <v>0</v>
      </c>
      <c r="AK537" s="18">
        <f t="shared" si="85"/>
        <v>560.20000000000005</v>
      </c>
      <c r="AL537" s="21">
        <f t="shared" si="82"/>
        <v>62.25</v>
      </c>
    </row>
    <row r="538" spans="1:38" s="6" customFormat="1" ht="50.1" customHeight="1">
      <c r="A538" s="70" t="s">
        <v>728</v>
      </c>
      <c r="B538" s="27" t="s">
        <v>1190</v>
      </c>
      <c r="C538" s="19" t="s">
        <v>824</v>
      </c>
      <c r="D538" s="27" t="s">
        <v>724</v>
      </c>
      <c r="E538" s="27" t="s">
        <v>730</v>
      </c>
      <c r="F538" s="27" t="s">
        <v>729</v>
      </c>
      <c r="G538" s="19" t="s">
        <v>824</v>
      </c>
      <c r="H538" s="19" t="s">
        <v>31</v>
      </c>
      <c r="I538" s="20">
        <v>40909</v>
      </c>
      <c r="J538" s="26">
        <v>622.45000000000005</v>
      </c>
      <c r="K538" s="18">
        <f t="shared" si="83"/>
        <v>62.245000000000005</v>
      </c>
      <c r="L538" s="18">
        <f t="shared" si="84"/>
        <v>560.20500000000004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  <c r="V538" s="21">
        <v>0</v>
      </c>
      <c r="W538" s="21">
        <v>0</v>
      </c>
      <c r="X538" s="21">
        <v>0</v>
      </c>
      <c r="Y538" s="21">
        <v>0</v>
      </c>
      <c r="Z538" s="21">
        <v>0</v>
      </c>
      <c r="AA538" s="26">
        <v>560.20000000000005</v>
      </c>
      <c r="AB538" s="18">
        <v>0</v>
      </c>
      <c r="AC538" s="21">
        <v>0</v>
      </c>
      <c r="AD538" s="21">
        <v>0</v>
      </c>
      <c r="AE538" s="21">
        <v>0</v>
      </c>
      <c r="AF538" s="21">
        <v>0</v>
      </c>
      <c r="AG538" s="21">
        <v>0</v>
      </c>
      <c r="AH538" s="21">
        <v>0</v>
      </c>
      <c r="AI538" s="21">
        <v>0</v>
      </c>
      <c r="AJ538" s="21">
        <v>0</v>
      </c>
      <c r="AK538" s="18">
        <f t="shared" si="85"/>
        <v>560.20000000000005</v>
      </c>
      <c r="AL538" s="21">
        <f t="shared" si="82"/>
        <v>62.25</v>
      </c>
    </row>
    <row r="539" spans="1:38" s="6" customFormat="1" ht="50.1" customHeight="1">
      <c r="A539" s="76" t="s">
        <v>770</v>
      </c>
      <c r="B539" s="29" t="s">
        <v>1190</v>
      </c>
      <c r="C539" s="19" t="s">
        <v>824</v>
      </c>
      <c r="D539" s="27" t="s">
        <v>724</v>
      </c>
      <c r="E539" s="27" t="s">
        <v>771</v>
      </c>
      <c r="F539" s="27" t="s">
        <v>413</v>
      </c>
      <c r="G539" s="19" t="s">
        <v>824</v>
      </c>
      <c r="H539" s="19" t="s">
        <v>31</v>
      </c>
      <c r="I539" s="20">
        <v>40909</v>
      </c>
      <c r="J539" s="28">
        <v>622.45000000000005</v>
      </c>
      <c r="K539" s="18">
        <f t="shared" si="83"/>
        <v>62.245000000000005</v>
      </c>
      <c r="L539" s="18">
        <f t="shared" si="84"/>
        <v>560.20500000000004</v>
      </c>
      <c r="M539" s="21">
        <v>0</v>
      </c>
      <c r="N539" s="21">
        <v>0</v>
      </c>
      <c r="O539" s="21">
        <v>0</v>
      </c>
      <c r="P539" s="21">
        <v>0</v>
      </c>
      <c r="Q539" s="21">
        <v>0</v>
      </c>
      <c r="R539" s="21">
        <v>0</v>
      </c>
      <c r="S539" s="21">
        <v>0</v>
      </c>
      <c r="T539" s="21">
        <v>0</v>
      </c>
      <c r="U539" s="21">
        <v>0</v>
      </c>
      <c r="V539" s="21">
        <v>0</v>
      </c>
      <c r="W539" s="21">
        <v>0</v>
      </c>
      <c r="X539" s="21">
        <v>0</v>
      </c>
      <c r="Y539" s="21">
        <v>0</v>
      </c>
      <c r="Z539" s="21">
        <v>0</v>
      </c>
      <c r="AA539" s="26">
        <v>560.20000000000005</v>
      </c>
      <c r="AB539" s="18">
        <v>0</v>
      </c>
      <c r="AC539" s="21">
        <v>0</v>
      </c>
      <c r="AD539" s="21">
        <v>0</v>
      </c>
      <c r="AE539" s="21">
        <v>0</v>
      </c>
      <c r="AF539" s="21">
        <v>0</v>
      </c>
      <c r="AG539" s="21">
        <v>0</v>
      </c>
      <c r="AH539" s="21">
        <v>0</v>
      </c>
      <c r="AI539" s="21">
        <v>0</v>
      </c>
      <c r="AJ539" s="21">
        <v>0</v>
      </c>
      <c r="AK539" s="18">
        <f t="shared" si="85"/>
        <v>560.20000000000005</v>
      </c>
      <c r="AL539" s="21">
        <f t="shared" si="82"/>
        <v>62.25</v>
      </c>
    </row>
    <row r="540" spans="1:38" s="6" customFormat="1" ht="50.1" customHeight="1">
      <c r="A540" s="76" t="s">
        <v>745</v>
      </c>
      <c r="B540" s="29" t="s">
        <v>1190</v>
      </c>
      <c r="C540" s="19" t="s">
        <v>824</v>
      </c>
      <c r="D540" s="27" t="s">
        <v>724</v>
      </c>
      <c r="E540" s="77" t="s">
        <v>747</v>
      </c>
      <c r="F540" s="29" t="s">
        <v>746</v>
      </c>
      <c r="G540" s="19" t="s">
        <v>824</v>
      </c>
      <c r="H540" s="19" t="s">
        <v>31</v>
      </c>
      <c r="I540" s="20">
        <v>40909</v>
      </c>
      <c r="J540" s="28">
        <v>622.45000000000005</v>
      </c>
      <c r="K540" s="18">
        <f t="shared" si="83"/>
        <v>62.245000000000005</v>
      </c>
      <c r="L540" s="18">
        <f t="shared" si="84"/>
        <v>560.20500000000004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  <c r="V540" s="21">
        <v>0</v>
      </c>
      <c r="W540" s="21">
        <v>0</v>
      </c>
      <c r="X540" s="21">
        <v>0</v>
      </c>
      <c r="Y540" s="21">
        <v>0</v>
      </c>
      <c r="Z540" s="21">
        <v>0</v>
      </c>
      <c r="AA540" s="26">
        <v>560.20000000000005</v>
      </c>
      <c r="AB540" s="18">
        <v>0</v>
      </c>
      <c r="AC540" s="21">
        <v>0</v>
      </c>
      <c r="AD540" s="21">
        <v>0</v>
      </c>
      <c r="AE540" s="21">
        <v>0</v>
      </c>
      <c r="AF540" s="21">
        <v>0</v>
      </c>
      <c r="AG540" s="21">
        <v>0</v>
      </c>
      <c r="AH540" s="21">
        <v>0</v>
      </c>
      <c r="AI540" s="21">
        <v>0</v>
      </c>
      <c r="AJ540" s="21">
        <v>0</v>
      </c>
      <c r="AK540" s="18">
        <f t="shared" si="85"/>
        <v>560.20000000000005</v>
      </c>
      <c r="AL540" s="21">
        <f t="shared" ref="AL540:AL561" si="86">J540-AK540</f>
        <v>62.25</v>
      </c>
    </row>
    <row r="541" spans="1:38" s="6" customFormat="1" ht="50.1" customHeight="1">
      <c r="A541" s="76" t="s">
        <v>757</v>
      </c>
      <c r="B541" s="29" t="s">
        <v>1190</v>
      </c>
      <c r="C541" s="19" t="s">
        <v>824</v>
      </c>
      <c r="D541" s="27" t="s">
        <v>724</v>
      </c>
      <c r="E541" s="16" t="s">
        <v>774</v>
      </c>
      <c r="F541" s="29" t="s">
        <v>746</v>
      </c>
      <c r="G541" s="19" t="s">
        <v>824</v>
      </c>
      <c r="H541" s="19" t="s">
        <v>31</v>
      </c>
      <c r="I541" s="20">
        <v>40909</v>
      </c>
      <c r="J541" s="28">
        <v>622.45000000000005</v>
      </c>
      <c r="K541" s="18">
        <f t="shared" si="83"/>
        <v>62.245000000000005</v>
      </c>
      <c r="L541" s="18">
        <f t="shared" si="84"/>
        <v>560.20500000000004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  <c r="V541" s="21">
        <v>0</v>
      </c>
      <c r="W541" s="21">
        <v>0</v>
      </c>
      <c r="X541" s="21">
        <v>0</v>
      </c>
      <c r="Y541" s="21">
        <v>0</v>
      </c>
      <c r="Z541" s="21">
        <v>0</v>
      </c>
      <c r="AA541" s="26">
        <v>560.20000000000005</v>
      </c>
      <c r="AB541" s="18">
        <v>0</v>
      </c>
      <c r="AC541" s="21">
        <v>0</v>
      </c>
      <c r="AD541" s="21">
        <v>0</v>
      </c>
      <c r="AE541" s="21">
        <v>0</v>
      </c>
      <c r="AF541" s="21">
        <v>0</v>
      </c>
      <c r="AG541" s="21">
        <v>0</v>
      </c>
      <c r="AH541" s="21">
        <v>0</v>
      </c>
      <c r="AI541" s="21">
        <v>0</v>
      </c>
      <c r="AJ541" s="21">
        <v>0</v>
      </c>
      <c r="AK541" s="18">
        <f t="shared" si="85"/>
        <v>560.20000000000005</v>
      </c>
      <c r="AL541" s="21">
        <f t="shared" si="86"/>
        <v>62.25</v>
      </c>
    </row>
    <row r="542" spans="1:38" s="6" customFormat="1" ht="50.1" customHeight="1">
      <c r="A542" s="76" t="s">
        <v>751</v>
      </c>
      <c r="B542" s="29" t="s">
        <v>1190</v>
      </c>
      <c r="C542" s="19" t="s">
        <v>824</v>
      </c>
      <c r="D542" s="27" t="s">
        <v>724</v>
      </c>
      <c r="E542" s="16" t="s">
        <v>752</v>
      </c>
      <c r="F542" s="29" t="s">
        <v>413</v>
      </c>
      <c r="G542" s="19" t="s">
        <v>824</v>
      </c>
      <c r="H542" s="19" t="s">
        <v>31</v>
      </c>
      <c r="I542" s="20">
        <v>40909</v>
      </c>
      <c r="J542" s="28">
        <v>622.45000000000005</v>
      </c>
      <c r="K542" s="18">
        <f t="shared" ref="K542:K561" si="87">+J542*0.1</f>
        <v>62.245000000000005</v>
      </c>
      <c r="L542" s="18">
        <f t="shared" si="84"/>
        <v>560.20500000000004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  <c r="V542" s="21">
        <v>0</v>
      </c>
      <c r="W542" s="21">
        <v>0</v>
      </c>
      <c r="X542" s="21">
        <v>0</v>
      </c>
      <c r="Y542" s="21">
        <v>0</v>
      </c>
      <c r="Z542" s="21">
        <v>0</v>
      </c>
      <c r="AA542" s="26">
        <v>560.20000000000005</v>
      </c>
      <c r="AB542" s="18">
        <v>0</v>
      </c>
      <c r="AC542" s="21">
        <v>0</v>
      </c>
      <c r="AD542" s="21">
        <v>0</v>
      </c>
      <c r="AE542" s="21">
        <v>0</v>
      </c>
      <c r="AF542" s="21">
        <v>0</v>
      </c>
      <c r="AG542" s="21">
        <v>0</v>
      </c>
      <c r="AH542" s="21">
        <v>0</v>
      </c>
      <c r="AI542" s="21">
        <v>0</v>
      </c>
      <c r="AJ542" s="21">
        <v>0</v>
      </c>
      <c r="AK542" s="18">
        <f t="shared" si="85"/>
        <v>560.20000000000005</v>
      </c>
      <c r="AL542" s="21">
        <f t="shared" si="86"/>
        <v>62.25</v>
      </c>
    </row>
    <row r="543" spans="1:38" s="6" customFormat="1" ht="50.1" customHeight="1">
      <c r="A543" s="76" t="s">
        <v>743</v>
      </c>
      <c r="B543" s="29" t="s">
        <v>1190</v>
      </c>
      <c r="C543" s="19" t="s">
        <v>824</v>
      </c>
      <c r="D543" s="27" t="s">
        <v>724</v>
      </c>
      <c r="E543" s="77" t="s">
        <v>744</v>
      </c>
      <c r="F543" s="29" t="s">
        <v>413</v>
      </c>
      <c r="G543" s="19" t="s">
        <v>824</v>
      </c>
      <c r="H543" s="19" t="s">
        <v>31</v>
      </c>
      <c r="I543" s="20">
        <v>40909</v>
      </c>
      <c r="J543" s="28">
        <v>622.45000000000005</v>
      </c>
      <c r="K543" s="18">
        <f t="shared" si="87"/>
        <v>62.245000000000005</v>
      </c>
      <c r="L543" s="18">
        <f t="shared" si="84"/>
        <v>560.20500000000004</v>
      </c>
      <c r="M543" s="21">
        <v>0</v>
      </c>
      <c r="N543" s="21">
        <v>0</v>
      </c>
      <c r="O543" s="21">
        <v>0</v>
      </c>
      <c r="P543" s="21">
        <v>0</v>
      </c>
      <c r="Q543" s="21">
        <v>0</v>
      </c>
      <c r="R543" s="21">
        <v>0</v>
      </c>
      <c r="S543" s="21">
        <v>0</v>
      </c>
      <c r="T543" s="21">
        <v>0</v>
      </c>
      <c r="U543" s="21">
        <v>0</v>
      </c>
      <c r="V543" s="21">
        <v>0</v>
      </c>
      <c r="W543" s="21">
        <v>0</v>
      </c>
      <c r="X543" s="21">
        <v>0</v>
      </c>
      <c r="Y543" s="21">
        <v>0</v>
      </c>
      <c r="Z543" s="21">
        <v>0</v>
      </c>
      <c r="AA543" s="26">
        <v>560.20000000000005</v>
      </c>
      <c r="AB543" s="18">
        <v>0</v>
      </c>
      <c r="AC543" s="21">
        <v>0</v>
      </c>
      <c r="AD543" s="21">
        <v>0</v>
      </c>
      <c r="AE543" s="21">
        <v>0</v>
      </c>
      <c r="AF543" s="21">
        <v>0</v>
      </c>
      <c r="AG543" s="21">
        <v>0</v>
      </c>
      <c r="AH543" s="21">
        <v>0</v>
      </c>
      <c r="AI543" s="21">
        <v>0</v>
      </c>
      <c r="AJ543" s="21">
        <v>0</v>
      </c>
      <c r="AK543" s="18">
        <f t="shared" si="85"/>
        <v>560.20000000000005</v>
      </c>
      <c r="AL543" s="21">
        <f t="shared" si="86"/>
        <v>62.25</v>
      </c>
    </row>
    <row r="544" spans="1:38" s="6" customFormat="1" ht="50.1" customHeight="1">
      <c r="A544" s="76" t="s">
        <v>777</v>
      </c>
      <c r="B544" s="29" t="s">
        <v>1190</v>
      </c>
      <c r="C544" s="19" t="s">
        <v>824</v>
      </c>
      <c r="D544" s="27" t="s">
        <v>724</v>
      </c>
      <c r="E544" s="16" t="s">
        <v>778</v>
      </c>
      <c r="F544" s="29" t="s">
        <v>413</v>
      </c>
      <c r="G544" s="19" t="s">
        <v>824</v>
      </c>
      <c r="H544" s="19" t="s">
        <v>31</v>
      </c>
      <c r="I544" s="20">
        <v>40909</v>
      </c>
      <c r="J544" s="28">
        <v>622.45000000000005</v>
      </c>
      <c r="K544" s="18">
        <f t="shared" si="87"/>
        <v>62.245000000000005</v>
      </c>
      <c r="L544" s="18">
        <f t="shared" si="84"/>
        <v>560.20500000000004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  <c r="V544" s="21">
        <v>0</v>
      </c>
      <c r="W544" s="21">
        <v>0</v>
      </c>
      <c r="X544" s="21">
        <v>0</v>
      </c>
      <c r="Y544" s="21">
        <v>0</v>
      </c>
      <c r="Z544" s="21">
        <v>0</v>
      </c>
      <c r="AA544" s="26">
        <v>560.20000000000005</v>
      </c>
      <c r="AB544" s="18">
        <v>0</v>
      </c>
      <c r="AC544" s="21">
        <v>0</v>
      </c>
      <c r="AD544" s="21">
        <v>0</v>
      </c>
      <c r="AE544" s="21">
        <v>0</v>
      </c>
      <c r="AF544" s="21">
        <v>0</v>
      </c>
      <c r="AG544" s="21">
        <v>0</v>
      </c>
      <c r="AH544" s="21">
        <v>0</v>
      </c>
      <c r="AI544" s="21">
        <v>0</v>
      </c>
      <c r="AJ544" s="21">
        <v>0</v>
      </c>
      <c r="AK544" s="18">
        <f t="shared" si="85"/>
        <v>560.20000000000005</v>
      </c>
      <c r="AL544" s="21">
        <f t="shared" si="86"/>
        <v>62.25</v>
      </c>
    </row>
    <row r="545" spans="1:38" s="6" customFormat="1" ht="50.1" customHeight="1">
      <c r="A545" s="76" t="s">
        <v>775</v>
      </c>
      <c r="B545" s="29" t="s">
        <v>1190</v>
      </c>
      <c r="C545" s="19" t="s">
        <v>824</v>
      </c>
      <c r="D545" s="27" t="s">
        <v>724</v>
      </c>
      <c r="E545" s="16" t="s">
        <v>776</v>
      </c>
      <c r="F545" s="29" t="s">
        <v>413</v>
      </c>
      <c r="G545" s="19" t="s">
        <v>824</v>
      </c>
      <c r="H545" s="19" t="s">
        <v>31</v>
      </c>
      <c r="I545" s="20">
        <v>40909</v>
      </c>
      <c r="J545" s="28">
        <v>622.45000000000005</v>
      </c>
      <c r="K545" s="18">
        <f t="shared" si="87"/>
        <v>62.245000000000005</v>
      </c>
      <c r="L545" s="18">
        <f t="shared" si="84"/>
        <v>560.20500000000004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  <c r="V545" s="21">
        <v>0</v>
      </c>
      <c r="W545" s="21">
        <v>0</v>
      </c>
      <c r="X545" s="21">
        <v>0</v>
      </c>
      <c r="Y545" s="21">
        <v>0</v>
      </c>
      <c r="Z545" s="21">
        <v>0</v>
      </c>
      <c r="AA545" s="26">
        <v>560.20000000000005</v>
      </c>
      <c r="AB545" s="18">
        <v>0</v>
      </c>
      <c r="AC545" s="21">
        <v>0</v>
      </c>
      <c r="AD545" s="21">
        <v>0</v>
      </c>
      <c r="AE545" s="21">
        <v>0</v>
      </c>
      <c r="AF545" s="21">
        <v>0</v>
      </c>
      <c r="AG545" s="21">
        <v>0</v>
      </c>
      <c r="AH545" s="21">
        <v>0</v>
      </c>
      <c r="AI545" s="21">
        <v>0</v>
      </c>
      <c r="AJ545" s="21">
        <v>0</v>
      </c>
      <c r="AK545" s="18">
        <f t="shared" si="85"/>
        <v>560.20000000000005</v>
      </c>
      <c r="AL545" s="21">
        <f t="shared" si="86"/>
        <v>62.25</v>
      </c>
    </row>
    <row r="546" spans="1:38" s="6" customFormat="1" ht="50.1" customHeight="1">
      <c r="A546" s="76" t="s">
        <v>779</v>
      </c>
      <c r="B546" s="29" t="s">
        <v>1190</v>
      </c>
      <c r="C546" s="19" t="s">
        <v>824</v>
      </c>
      <c r="D546" s="27" t="s">
        <v>724</v>
      </c>
      <c r="E546" s="16" t="s">
        <v>780</v>
      </c>
      <c r="F546" s="29" t="s">
        <v>413</v>
      </c>
      <c r="G546" s="19" t="s">
        <v>824</v>
      </c>
      <c r="H546" s="19" t="s">
        <v>31</v>
      </c>
      <c r="I546" s="20">
        <v>40909</v>
      </c>
      <c r="J546" s="28">
        <v>622.45000000000005</v>
      </c>
      <c r="K546" s="18">
        <f t="shared" si="87"/>
        <v>62.245000000000005</v>
      </c>
      <c r="L546" s="18">
        <f t="shared" si="84"/>
        <v>560.20500000000004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  <c r="V546" s="21">
        <v>0</v>
      </c>
      <c r="W546" s="21">
        <v>0</v>
      </c>
      <c r="X546" s="21">
        <v>0</v>
      </c>
      <c r="Y546" s="21">
        <v>0</v>
      </c>
      <c r="Z546" s="21">
        <v>0</v>
      </c>
      <c r="AA546" s="26">
        <v>560.20000000000005</v>
      </c>
      <c r="AB546" s="18">
        <v>0</v>
      </c>
      <c r="AC546" s="21">
        <v>0</v>
      </c>
      <c r="AD546" s="21">
        <v>0</v>
      </c>
      <c r="AE546" s="21">
        <v>0</v>
      </c>
      <c r="AF546" s="21">
        <v>0</v>
      </c>
      <c r="AG546" s="21">
        <v>0</v>
      </c>
      <c r="AH546" s="21">
        <v>0</v>
      </c>
      <c r="AI546" s="21">
        <v>0</v>
      </c>
      <c r="AJ546" s="21">
        <v>0</v>
      </c>
      <c r="AK546" s="18">
        <f t="shared" si="85"/>
        <v>560.20000000000005</v>
      </c>
      <c r="AL546" s="21">
        <f t="shared" si="86"/>
        <v>62.25</v>
      </c>
    </row>
    <row r="547" spans="1:38" s="6" customFormat="1" ht="50.1" customHeight="1">
      <c r="A547" s="76" t="s">
        <v>764</v>
      </c>
      <c r="B547" s="29" t="s">
        <v>1190</v>
      </c>
      <c r="C547" s="19" t="s">
        <v>824</v>
      </c>
      <c r="D547" s="27" t="s">
        <v>724</v>
      </c>
      <c r="E547" s="16" t="s">
        <v>765</v>
      </c>
      <c r="F547" s="29" t="s">
        <v>413</v>
      </c>
      <c r="G547" s="19" t="s">
        <v>824</v>
      </c>
      <c r="H547" s="19" t="s">
        <v>31</v>
      </c>
      <c r="I547" s="20">
        <v>40909</v>
      </c>
      <c r="J547" s="28">
        <v>622.45000000000005</v>
      </c>
      <c r="K547" s="18">
        <f t="shared" si="87"/>
        <v>62.245000000000005</v>
      </c>
      <c r="L547" s="18">
        <f t="shared" si="84"/>
        <v>560.20500000000004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  <c r="V547" s="21">
        <v>0</v>
      </c>
      <c r="W547" s="21">
        <v>0</v>
      </c>
      <c r="X547" s="21">
        <v>0</v>
      </c>
      <c r="Y547" s="21">
        <v>0</v>
      </c>
      <c r="Z547" s="21">
        <v>0</v>
      </c>
      <c r="AA547" s="26">
        <v>560.20000000000005</v>
      </c>
      <c r="AB547" s="18">
        <v>0</v>
      </c>
      <c r="AC547" s="21">
        <v>0</v>
      </c>
      <c r="AD547" s="21">
        <v>0</v>
      </c>
      <c r="AE547" s="21">
        <v>0</v>
      </c>
      <c r="AF547" s="21">
        <v>0</v>
      </c>
      <c r="AG547" s="21">
        <v>0</v>
      </c>
      <c r="AH547" s="21">
        <v>0</v>
      </c>
      <c r="AI547" s="21">
        <v>0</v>
      </c>
      <c r="AJ547" s="21">
        <v>0</v>
      </c>
      <c r="AK547" s="18">
        <f t="shared" si="85"/>
        <v>560.20000000000005</v>
      </c>
      <c r="AL547" s="21">
        <f t="shared" si="86"/>
        <v>62.25</v>
      </c>
    </row>
    <row r="548" spans="1:38" s="6" customFormat="1" ht="50.1" customHeight="1">
      <c r="A548" s="76" t="s">
        <v>748</v>
      </c>
      <c r="B548" s="29" t="s">
        <v>1190</v>
      </c>
      <c r="C548" s="19" t="s">
        <v>824</v>
      </c>
      <c r="D548" s="27" t="s">
        <v>724</v>
      </c>
      <c r="E548" s="77" t="s">
        <v>750</v>
      </c>
      <c r="F548" s="29" t="s">
        <v>749</v>
      </c>
      <c r="G548" s="19" t="s">
        <v>824</v>
      </c>
      <c r="H548" s="19" t="s">
        <v>31</v>
      </c>
      <c r="I548" s="20">
        <v>40909</v>
      </c>
      <c r="J548" s="28">
        <v>622.45000000000005</v>
      </c>
      <c r="K548" s="18">
        <f t="shared" si="87"/>
        <v>62.245000000000005</v>
      </c>
      <c r="L548" s="18">
        <f t="shared" si="84"/>
        <v>560.20500000000004</v>
      </c>
      <c r="M548" s="21">
        <v>0</v>
      </c>
      <c r="N548" s="21">
        <v>0</v>
      </c>
      <c r="O548" s="21">
        <v>0</v>
      </c>
      <c r="P548" s="21">
        <v>0</v>
      </c>
      <c r="Q548" s="21">
        <v>0</v>
      </c>
      <c r="R548" s="21">
        <v>0</v>
      </c>
      <c r="S548" s="21">
        <v>0</v>
      </c>
      <c r="T548" s="21">
        <v>0</v>
      </c>
      <c r="U548" s="21">
        <v>0</v>
      </c>
      <c r="V548" s="21">
        <v>0</v>
      </c>
      <c r="W548" s="21">
        <v>0</v>
      </c>
      <c r="X548" s="21">
        <v>0</v>
      </c>
      <c r="Y548" s="21">
        <v>0</v>
      </c>
      <c r="Z548" s="21">
        <v>0</v>
      </c>
      <c r="AA548" s="26">
        <v>560.20000000000005</v>
      </c>
      <c r="AB548" s="18">
        <v>0</v>
      </c>
      <c r="AC548" s="21">
        <v>0</v>
      </c>
      <c r="AD548" s="21">
        <v>0</v>
      </c>
      <c r="AE548" s="21">
        <v>0</v>
      </c>
      <c r="AF548" s="21">
        <v>0</v>
      </c>
      <c r="AG548" s="21">
        <v>0</v>
      </c>
      <c r="AH548" s="21">
        <v>0</v>
      </c>
      <c r="AI548" s="21">
        <v>0</v>
      </c>
      <c r="AJ548" s="21">
        <v>0</v>
      </c>
      <c r="AK548" s="18">
        <f t="shared" si="85"/>
        <v>560.20000000000005</v>
      </c>
      <c r="AL548" s="21">
        <f t="shared" si="86"/>
        <v>62.25</v>
      </c>
    </row>
    <row r="549" spans="1:38" s="6" customFormat="1" ht="50.1" customHeight="1">
      <c r="A549" s="76" t="s">
        <v>762</v>
      </c>
      <c r="B549" s="29" t="s">
        <v>1190</v>
      </c>
      <c r="C549" s="19" t="s">
        <v>824</v>
      </c>
      <c r="D549" s="27" t="s">
        <v>724</v>
      </c>
      <c r="E549" s="16" t="s">
        <v>763</v>
      </c>
      <c r="F549" s="29" t="s">
        <v>413</v>
      </c>
      <c r="G549" s="19" t="s">
        <v>824</v>
      </c>
      <c r="H549" s="19" t="s">
        <v>31</v>
      </c>
      <c r="I549" s="20">
        <v>40909</v>
      </c>
      <c r="J549" s="28">
        <v>622.45000000000005</v>
      </c>
      <c r="K549" s="18">
        <f t="shared" si="87"/>
        <v>62.245000000000005</v>
      </c>
      <c r="L549" s="18">
        <f t="shared" si="84"/>
        <v>560.20500000000004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  <c r="V549" s="21">
        <v>0</v>
      </c>
      <c r="W549" s="21">
        <v>0</v>
      </c>
      <c r="X549" s="21">
        <v>0</v>
      </c>
      <c r="Y549" s="21">
        <v>0</v>
      </c>
      <c r="Z549" s="21">
        <v>0</v>
      </c>
      <c r="AA549" s="26">
        <v>560.20000000000005</v>
      </c>
      <c r="AB549" s="18">
        <v>0</v>
      </c>
      <c r="AC549" s="21">
        <v>0</v>
      </c>
      <c r="AD549" s="21">
        <v>0</v>
      </c>
      <c r="AE549" s="21">
        <v>0</v>
      </c>
      <c r="AF549" s="21">
        <v>0</v>
      </c>
      <c r="AG549" s="21">
        <v>0</v>
      </c>
      <c r="AH549" s="21">
        <v>0</v>
      </c>
      <c r="AI549" s="21">
        <v>0</v>
      </c>
      <c r="AJ549" s="21">
        <v>0</v>
      </c>
      <c r="AK549" s="18">
        <f t="shared" si="85"/>
        <v>560.20000000000005</v>
      </c>
      <c r="AL549" s="21">
        <f t="shared" si="86"/>
        <v>62.25</v>
      </c>
    </row>
    <row r="550" spans="1:38" s="6" customFormat="1" ht="50.1" customHeight="1">
      <c r="A550" s="76" t="s">
        <v>758</v>
      </c>
      <c r="B550" s="29" t="s">
        <v>1190</v>
      </c>
      <c r="C550" s="19" t="s">
        <v>824</v>
      </c>
      <c r="D550" s="27" t="s">
        <v>724</v>
      </c>
      <c r="E550" s="16" t="s">
        <v>759</v>
      </c>
      <c r="F550" s="29" t="s">
        <v>413</v>
      </c>
      <c r="G550" s="19" t="s">
        <v>824</v>
      </c>
      <c r="H550" s="19" t="s">
        <v>31</v>
      </c>
      <c r="I550" s="20">
        <v>40909</v>
      </c>
      <c r="J550" s="28">
        <v>622.45000000000005</v>
      </c>
      <c r="K550" s="18">
        <f t="shared" si="87"/>
        <v>62.245000000000005</v>
      </c>
      <c r="L550" s="18">
        <f t="shared" si="84"/>
        <v>560.20500000000004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21">
        <v>0</v>
      </c>
      <c r="X550" s="21">
        <v>0</v>
      </c>
      <c r="Y550" s="21">
        <v>0</v>
      </c>
      <c r="Z550" s="21">
        <v>0</v>
      </c>
      <c r="AA550" s="26">
        <v>560.20000000000005</v>
      </c>
      <c r="AB550" s="18">
        <v>0</v>
      </c>
      <c r="AC550" s="21">
        <v>0</v>
      </c>
      <c r="AD550" s="21">
        <v>0</v>
      </c>
      <c r="AE550" s="21">
        <v>0</v>
      </c>
      <c r="AF550" s="21">
        <v>0</v>
      </c>
      <c r="AG550" s="21">
        <v>0</v>
      </c>
      <c r="AH550" s="21">
        <v>0</v>
      </c>
      <c r="AI550" s="21">
        <v>0</v>
      </c>
      <c r="AJ550" s="21">
        <v>0</v>
      </c>
      <c r="AK550" s="18">
        <f t="shared" si="85"/>
        <v>560.20000000000005</v>
      </c>
      <c r="AL550" s="21">
        <f t="shared" si="86"/>
        <v>62.25</v>
      </c>
    </row>
    <row r="551" spans="1:38" s="6" customFormat="1" ht="50.1" customHeight="1">
      <c r="A551" s="76" t="s">
        <v>782</v>
      </c>
      <c r="B551" s="29" t="s">
        <v>1190</v>
      </c>
      <c r="C551" s="19" t="s">
        <v>824</v>
      </c>
      <c r="D551" s="27" t="s">
        <v>724</v>
      </c>
      <c r="E551" s="27" t="s">
        <v>784</v>
      </c>
      <c r="F551" s="27" t="s">
        <v>783</v>
      </c>
      <c r="G551" s="19" t="s">
        <v>824</v>
      </c>
      <c r="H551" s="19" t="s">
        <v>31</v>
      </c>
      <c r="I551" s="20">
        <v>40909</v>
      </c>
      <c r="J551" s="28">
        <v>622.45000000000005</v>
      </c>
      <c r="K551" s="18">
        <f t="shared" si="87"/>
        <v>62.245000000000005</v>
      </c>
      <c r="L551" s="18">
        <f t="shared" si="84"/>
        <v>560.20500000000004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0</v>
      </c>
      <c r="T551" s="21">
        <v>0</v>
      </c>
      <c r="U551" s="21">
        <v>0</v>
      </c>
      <c r="V551" s="21">
        <v>0</v>
      </c>
      <c r="W551" s="21">
        <v>0</v>
      </c>
      <c r="X551" s="21">
        <v>0</v>
      </c>
      <c r="Y551" s="21">
        <v>0</v>
      </c>
      <c r="Z551" s="21">
        <v>0</v>
      </c>
      <c r="AA551" s="26">
        <v>560.20000000000005</v>
      </c>
      <c r="AB551" s="18">
        <v>0</v>
      </c>
      <c r="AC551" s="21">
        <v>0</v>
      </c>
      <c r="AD551" s="21">
        <v>0</v>
      </c>
      <c r="AE551" s="21">
        <v>0</v>
      </c>
      <c r="AF551" s="21">
        <v>0</v>
      </c>
      <c r="AG551" s="21">
        <v>0</v>
      </c>
      <c r="AH551" s="21">
        <v>0</v>
      </c>
      <c r="AI551" s="21">
        <v>0</v>
      </c>
      <c r="AJ551" s="21">
        <v>0</v>
      </c>
      <c r="AK551" s="18">
        <f t="shared" si="85"/>
        <v>560.20000000000005</v>
      </c>
      <c r="AL551" s="21">
        <f t="shared" si="86"/>
        <v>62.25</v>
      </c>
    </row>
    <row r="552" spans="1:38" s="6" customFormat="1" ht="50.1" customHeight="1">
      <c r="A552" s="76" t="s">
        <v>766</v>
      </c>
      <c r="B552" s="29" t="s">
        <v>1190</v>
      </c>
      <c r="C552" s="19" t="s">
        <v>824</v>
      </c>
      <c r="D552" s="27" t="s">
        <v>724</v>
      </c>
      <c r="E552" s="27" t="s">
        <v>767</v>
      </c>
      <c r="F552" s="35" t="s">
        <v>446</v>
      </c>
      <c r="G552" s="19" t="s">
        <v>824</v>
      </c>
      <c r="H552" s="19" t="s">
        <v>31</v>
      </c>
      <c r="I552" s="20">
        <v>40909</v>
      </c>
      <c r="J552" s="28">
        <v>622.45000000000005</v>
      </c>
      <c r="K552" s="18">
        <f t="shared" si="87"/>
        <v>62.245000000000005</v>
      </c>
      <c r="L552" s="18">
        <f t="shared" si="84"/>
        <v>560.20500000000004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  <c r="V552" s="21">
        <v>0</v>
      </c>
      <c r="W552" s="21">
        <v>0</v>
      </c>
      <c r="X552" s="21">
        <v>0</v>
      </c>
      <c r="Y552" s="21">
        <v>0</v>
      </c>
      <c r="Z552" s="21">
        <v>0</v>
      </c>
      <c r="AA552" s="26">
        <v>560.20000000000005</v>
      </c>
      <c r="AB552" s="18">
        <v>0</v>
      </c>
      <c r="AC552" s="21">
        <v>0</v>
      </c>
      <c r="AD552" s="21">
        <v>0</v>
      </c>
      <c r="AE552" s="21">
        <v>0</v>
      </c>
      <c r="AF552" s="21">
        <v>0</v>
      </c>
      <c r="AG552" s="21">
        <v>0</v>
      </c>
      <c r="AH552" s="21">
        <v>0</v>
      </c>
      <c r="AI552" s="21">
        <v>0</v>
      </c>
      <c r="AJ552" s="21">
        <v>0</v>
      </c>
      <c r="AK552" s="18">
        <f t="shared" si="85"/>
        <v>560.20000000000005</v>
      </c>
      <c r="AL552" s="21">
        <f t="shared" si="86"/>
        <v>62.25</v>
      </c>
    </row>
    <row r="553" spans="1:38" s="6" customFormat="1" ht="50.1" customHeight="1">
      <c r="A553" s="76" t="s">
        <v>768</v>
      </c>
      <c r="B553" s="29" t="s">
        <v>1190</v>
      </c>
      <c r="C553" s="19" t="s">
        <v>824</v>
      </c>
      <c r="D553" s="27" t="s">
        <v>724</v>
      </c>
      <c r="E553" s="27" t="s">
        <v>769</v>
      </c>
      <c r="F553" s="35" t="s">
        <v>446</v>
      </c>
      <c r="G553" s="19" t="s">
        <v>824</v>
      </c>
      <c r="H553" s="19" t="s">
        <v>31</v>
      </c>
      <c r="I553" s="20">
        <v>40909</v>
      </c>
      <c r="J553" s="28">
        <v>622.45000000000005</v>
      </c>
      <c r="K553" s="18">
        <f t="shared" si="87"/>
        <v>62.245000000000005</v>
      </c>
      <c r="L553" s="18">
        <f t="shared" si="84"/>
        <v>560.20500000000004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  <c r="V553" s="21">
        <v>0</v>
      </c>
      <c r="W553" s="21">
        <v>0</v>
      </c>
      <c r="X553" s="21">
        <v>0</v>
      </c>
      <c r="Y553" s="21">
        <v>0</v>
      </c>
      <c r="Z553" s="21">
        <v>0</v>
      </c>
      <c r="AA553" s="26">
        <v>560.20000000000005</v>
      </c>
      <c r="AB553" s="18">
        <v>0</v>
      </c>
      <c r="AC553" s="21">
        <v>0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1">
        <v>0</v>
      </c>
      <c r="AK553" s="18">
        <f t="shared" si="85"/>
        <v>560.20000000000005</v>
      </c>
      <c r="AL553" s="21">
        <f t="shared" si="86"/>
        <v>62.25</v>
      </c>
    </row>
    <row r="554" spans="1:38" s="6" customFormat="1" ht="50.1" customHeight="1">
      <c r="A554" s="76" t="s">
        <v>753</v>
      </c>
      <c r="B554" s="29" t="s">
        <v>1190</v>
      </c>
      <c r="C554" s="19" t="s">
        <v>824</v>
      </c>
      <c r="D554" s="27" t="s">
        <v>724</v>
      </c>
      <c r="E554" s="16" t="s">
        <v>754</v>
      </c>
      <c r="F554" s="29" t="s">
        <v>413</v>
      </c>
      <c r="G554" s="19" t="s">
        <v>824</v>
      </c>
      <c r="H554" s="19" t="s">
        <v>31</v>
      </c>
      <c r="I554" s="20">
        <v>40909</v>
      </c>
      <c r="J554" s="28">
        <v>622.45000000000005</v>
      </c>
      <c r="K554" s="18">
        <f t="shared" si="87"/>
        <v>62.245000000000005</v>
      </c>
      <c r="L554" s="18">
        <f t="shared" si="84"/>
        <v>560.20500000000004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21">
        <v>0</v>
      </c>
      <c r="Y554" s="21">
        <v>0</v>
      </c>
      <c r="Z554" s="21">
        <v>0</v>
      </c>
      <c r="AA554" s="26">
        <v>560.20000000000005</v>
      </c>
      <c r="AB554" s="18">
        <v>0</v>
      </c>
      <c r="AC554" s="21">
        <v>0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1">
        <v>0</v>
      </c>
      <c r="AK554" s="18">
        <f t="shared" si="85"/>
        <v>560.20000000000005</v>
      </c>
      <c r="AL554" s="21">
        <f t="shared" si="86"/>
        <v>62.25</v>
      </c>
    </row>
    <row r="555" spans="1:38" s="6" customFormat="1" ht="50.1" customHeight="1">
      <c r="A555" s="76" t="s">
        <v>772</v>
      </c>
      <c r="B555" s="29" t="s">
        <v>1190</v>
      </c>
      <c r="C555" s="19" t="s">
        <v>824</v>
      </c>
      <c r="D555" s="27" t="s">
        <v>724</v>
      </c>
      <c r="E555" s="27" t="s">
        <v>773</v>
      </c>
      <c r="F555" s="27" t="s">
        <v>413</v>
      </c>
      <c r="G555" s="19" t="s">
        <v>824</v>
      </c>
      <c r="H555" s="19" t="s">
        <v>31</v>
      </c>
      <c r="I555" s="20">
        <v>40909</v>
      </c>
      <c r="J555" s="28">
        <v>622.45000000000005</v>
      </c>
      <c r="K555" s="18">
        <f t="shared" si="87"/>
        <v>62.245000000000005</v>
      </c>
      <c r="L555" s="18">
        <f t="shared" si="84"/>
        <v>560.20500000000004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21">
        <v>0</v>
      </c>
      <c r="Y555" s="21">
        <v>0</v>
      </c>
      <c r="Z555" s="21">
        <v>0</v>
      </c>
      <c r="AA555" s="26">
        <v>560.20000000000005</v>
      </c>
      <c r="AB555" s="18">
        <v>0</v>
      </c>
      <c r="AC555" s="21">
        <v>0</v>
      </c>
      <c r="AD555" s="21">
        <v>0</v>
      </c>
      <c r="AE555" s="21">
        <v>0</v>
      </c>
      <c r="AF555" s="21">
        <v>0</v>
      </c>
      <c r="AG555" s="21">
        <v>0</v>
      </c>
      <c r="AH555" s="21">
        <v>0</v>
      </c>
      <c r="AI555" s="21">
        <v>0</v>
      </c>
      <c r="AJ555" s="21">
        <v>0</v>
      </c>
      <c r="AK555" s="18">
        <f t="shared" si="85"/>
        <v>560.20000000000005</v>
      </c>
      <c r="AL555" s="21">
        <f t="shared" si="86"/>
        <v>62.25</v>
      </c>
    </row>
    <row r="556" spans="1:38" s="6" customFormat="1" ht="50.1" customHeight="1">
      <c r="A556" s="76" t="s">
        <v>760</v>
      </c>
      <c r="B556" s="29" t="s">
        <v>1190</v>
      </c>
      <c r="C556" s="23" t="s">
        <v>824</v>
      </c>
      <c r="D556" s="27" t="s">
        <v>724</v>
      </c>
      <c r="E556" s="16" t="s">
        <v>761</v>
      </c>
      <c r="F556" s="29" t="s">
        <v>413</v>
      </c>
      <c r="G556" s="19" t="s">
        <v>824</v>
      </c>
      <c r="H556" s="19" t="s">
        <v>31</v>
      </c>
      <c r="I556" s="20">
        <v>40909</v>
      </c>
      <c r="J556" s="28">
        <v>622.45000000000005</v>
      </c>
      <c r="K556" s="18">
        <f t="shared" si="87"/>
        <v>62.245000000000005</v>
      </c>
      <c r="L556" s="18">
        <f t="shared" si="84"/>
        <v>560.20500000000004</v>
      </c>
      <c r="M556" s="21">
        <v>0</v>
      </c>
      <c r="N556" s="21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0</v>
      </c>
      <c r="T556" s="21">
        <v>0</v>
      </c>
      <c r="U556" s="21">
        <v>0</v>
      </c>
      <c r="V556" s="21">
        <v>0</v>
      </c>
      <c r="W556" s="21">
        <v>0</v>
      </c>
      <c r="X556" s="21">
        <v>0</v>
      </c>
      <c r="Y556" s="21">
        <v>0</v>
      </c>
      <c r="Z556" s="21">
        <v>0</v>
      </c>
      <c r="AA556" s="26">
        <v>560.20000000000005</v>
      </c>
      <c r="AB556" s="18">
        <v>0</v>
      </c>
      <c r="AC556" s="21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1">
        <v>0</v>
      </c>
      <c r="AK556" s="18">
        <f t="shared" si="85"/>
        <v>560.20000000000005</v>
      </c>
      <c r="AL556" s="21">
        <f t="shared" si="86"/>
        <v>62.25</v>
      </c>
    </row>
    <row r="557" spans="1:38" s="6" customFormat="1" ht="50.1" customHeight="1">
      <c r="A557" s="76" t="s">
        <v>755</v>
      </c>
      <c r="B557" s="29" t="s">
        <v>1190</v>
      </c>
      <c r="C557" s="19" t="s">
        <v>824</v>
      </c>
      <c r="D557" s="27" t="s">
        <v>724</v>
      </c>
      <c r="E557" s="16" t="s">
        <v>756</v>
      </c>
      <c r="F557" s="29" t="s">
        <v>413</v>
      </c>
      <c r="G557" s="19" t="s">
        <v>824</v>
      </c>
      <c r="H557" s="19" t="s">
        <v>31</v>
      </c>
      <c r="I557" s="20">
        <v>40909</v>
      </c>
      <c r="J557" s="28">
        <v>622.45000000000005</v>
      </c>
      <c r="K557" s="18">
        <f t="shared" si="87"/>
        <v>62.245000000000005</v>
      </c>
      <c r="L557" s="18">
        <f t="shared" si="84"/>
        <v>560.20500000000004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  <c r="V557" s="21">
        <v>0</v>
      </c>
      <c r="W557" s="21">
        <v>0</v>
      </c>
      <c r="X557" s="21">
        <v>0</v>
      </c>
      <c r="Y557" s="21">
        <v>0</v>
      </c>
      <c r="Z557" s="21">
        <v>0</v>
      </c>
      <c r="AA557" s="26">
        <v>560.20000000000005</v>
      </c>
      <c r="AB557" s="18">
        <v>0</v>
      </c>
      <c r="AC557" s="21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1">
        <v>0</v>
      </c>
      <c r="AK557" s="18">
        <f t="shared" si="85"/>
        <v>560.20000000000005</v>
      </c>
      <c r="AL557" s="21">
        <f t="shared" si="86"/>
        <v>62.25</v>
      </c>
    </row>
    <row r="558" spans="1:38" s="6" customFormat="1" ht="50.1" customHeight="1">
      <c r="A558" s="76" t="s">
        <v>785</v>
      </c>
      <c r="B558" s="29" t="s">
        <v>1190</v>
      </c>
      <c r="C558" s="19" t="s">
        <v>824</v>
      </c>
      <c r="D558" s="27" t="s">
        <v>724</v>
      </c>
      <c r="E558" s="27" t="s">
        <v>786</v>
      </c>
      <c r="F558" s="27" t="s">
        <v>781</v>
      </c>
      <c r="G558" s="19" t="s">
        <v>824</v>
      </c>
      <c r="H558" s="19" t="s">
        <v>31</v>
      </c>
      <c r="I558" s="20">
        <v>40909</v>
      </c>
      <c r="J558" s="28">
        <v>622.45000000000005</v>
      </c>
      <c r="K558" s="18">
        <f t="shared" si="87"/>
        <v>62.245000000000005</v>
      </c>
      <c r="L558" s="18">
        <f t="shared" si="84"/>
        <v>560.20500000000004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  <c r="V558" s="21">
        <v>0</v>
      </c>
      <c r="W558" s="21">
        <v>0</v>
      </c>
      <c r="X558" s="21">
        <v>0</v>
      </c>
      <c r="Y558" s="21">
        <v>0</v>
      </c>
      <c r="Z558" s="21">
        <v>0</v>
      </c>
      <c r="AA558" s="26">
        <v>560.20000000000005</v>
      </c>
      <c r="AB558" s="18">
        <v>0</v>
      </c>
      <c r="AC558" s="21">
        <v>0</v>
      </c>
      <c r="AD558" s="21">
        <v>0</v>
      </c>
      <c r="AE558" s="21">
        <v>0</v>
      </c>
      <c r="AF558" s="21">
        <v>0</v>
      </c>
      <c r="AG558" s="21">
        <v>0</v>
      </c>
      <c r="AH558" s="21">
        <v>0</v>
      </c>
      <c r="AI558" s="21">
        <v>0</v>
      </c>
      <c r="AJ558" s="21">
        <v>0</v>
      </c>
      <c r="AK558" s="18">
        <f t="shared" si="85"/>
        <v>560.20000000000005</v>
      </c>
      <c r="AL558" s="21">
        <f t="shared" si="86"/>
        <v>62.25</v>
      </c>
    </row>
    <row r="559" spans="1:38" s="6" customFormat="1" ht="50.1" customHeight="1">
      <c r="A559" s="70" t="s">
        <v>712</v>
      </c>
      <c r="B559" s="27" t="s">
        <v>711</v>
      </c>
      <c r="C559" s="19" t="s">
        <v>824</v>
      </c>
      <c r="D559" s="27" t="s">
        <v>713</v>
      </c>
      <c r="E559" s="27" t="s">
        <v>714</v>
      </c>
      <c r="F559" s="27" t="s">
        <v>393</v>
      </c>
      <c r="G559" s="19" t="s">
        <v>824</v>
      </c>
      <c r="H559" s="19" t="s">
        <v>1375</v>
      </c>
      <c r="I559" s="20">
        <v>40909</v>
      </c>
      <c r="J559" s="26">
        <v>9800</v>
      </c>
      <c r="K559" s="18">
        <f t="shared" si="87"/>
        <v>980</v>
      </c>
      <c r="L559" s="21">
        <f t="shared" ref="L559" si="88">J559-K559</f>
        <v>8820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0</v>
      </c>
      <c r="S559" s="21">
        <v>0</v>
      </c>
      <c r="T559" s="21">
        <v>0</v>
      </c>
      <c r="U559" s="21">
        <v>0</v>
      </c>
      <c r="V559" s="21">
        <v>0</v>
      </c>
      <c r="W559" s="21">
        <v>0</v>
      </c>
      <c r="X559" s="21">
        <v>0</v>
      </c>
      <c r="Y559" s="21">
        <v>0</v>
      </c>
      <c r="Z559" s="21">
        <v>0</v>
      </c>
      <c r="AA559" s="18">
        <v>8820</v>
      </c>
      <c r="AB559" s="18">
        <v>0</v>
      </c>
      <c r="AC559" s="21">
        <v>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1">
        <v>0</v>
      </c>
      <c r="AK559" s="18">
        <f t="shared" si="85"/>
        <v>8820</v>
      </c>
      <c r="AL559" s="21">
        <f t="shared" si="86"/>
        <v>980</v>
      </c>
    </row>
    <row r="560" spans="1:38" s="6" customFormat="1" ht="50.1" customHeight="1">
      <c r="A560" s="70" t="s">
        <v>790</v>
      </c>
      <c r="B560" s="27" t="s">
        <v>789</v>
      </c>
      <c r="C560" s="19" t="s">
        <v>824</v>
      </c>
      <c r="D560" s="27" t="s">
        <v>791</v>
      </c>
      <c r="E560" s="27" t="s">
        <v>850</v>
      </c>
      <c r="F560" s="27">
        <v>12825</v>
      </c>
      <c r="G560" s="19" t="s">
        <v>824</v>
      </c>
      <c r="H560" s="19" t="s">
        <v>1375</v>
      </c>
      <c r="I560" s="20">
        <v>40909</v>
      </c>
      <c r="J560" s="26">
        <v>5156.7</v>
      </c>
      <c r="K560" s="18">
        <f t="shared" si="87"/>
        <v>515.66999999999996</v>
      </c>
      <c r="L560" s="21">
        <f>J560-K560</f>
        <v>4641.03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  <c r="V560" s="21">
        <v>0</v>
      </c>
      <c r="W560" s="21">
        <v>0</v>
      </c>
      <c r="X560" s="21">
        <v>0</v>
      </c>
      <c r="Y560" s="21">
        <v>0</v>
      </c>
      <c r="Z560" s="21">
        <v>0</v>
      </c>
      <c r="AA560" s="18">
        <v>4641.03</v>
      </c>
      <c r="AB560" s="18">
        <v>0</v>
      </c>
      <c r="AC560" s="21">
        <v>0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1">
        <v>0</v>
      </c>
      <c r="AK560" s="18">
        <f t="shared" si="85"/>
        <v>4641.03</v>
      </c>
      <c r="AL560" s="21">
        <f t="shared" si="86"/>
        <v>515.67000000000007</v>
      </c>
    </row>
    <row r="561" spans="1:38" s="6" customFormat="1" ht="50.1" customHeight="1" thickBot="1">
      <c r="A561" s="80" t="s">
        <v>707</v>
      </c>
      <c r="B561" s="81" t="s">
        <v>706</v>
      </c>
      <c r="C561" s="56" t="s">
        <v>824</v>
      </c>
      <c r="D561" s="82" t="s">
        <v>708</v>
      </c>
      <c r="E561" s="82" t="s">
        <v>709</v>
      </c>
      <c r="F561" s="82" t="s">
        <v>710</v>
      </c>
      <c r="G561" s="56" t="s">
        <v>824</v>
      </c>
      <c r="H561" s="56" t="s">
        <v>1375</v>
      </c>
      <c r="I561" s="83">
        <v>40909</v>
      </c>
      <c r="J561" s="84">
        <v>7000</v>
      </c>
      <c r="K561" s="59">
        <f t="shared" si="87"/>
        <v>700</v>
      </c>
      <c r="L561" s="84">
        <f>J561-K561</f>
        <v>6300</v>
      </c>
      <c r="M561" s="84">
        <v>0</v>
      </c>
      <c r="N561" s="84">
        <v>0</v>
      </c>
      <c r="O561" s="84">
        <v>0</v>
      </c>
      <c r="P561" s="84">
        <v>0</v>
      </c>
      <c r="Q561" s="84">
        <v>0</v>
      </c>
      <c r="R561" s="84">
        <v>0</v>
      </c>
      <c r="S561" s="84">
        <v>0</v>
      </c>
      <c r="T561" s="84">
        <v>0</v>
      </c>
      <c r="U561" s="84">
        <v>0</v>
      </c>
      <c r="V561" s="84">
        <v>0</v>
      </c>
      <c r="W561" s="84">
        <v>0</v>
      </c>
      <c r="X561" s="84">
        <v>0</v>
      </c>
      <c r="Y561" s="84">
        <v>0</v>
      </c>
      <c r="Z561" s="84">
        <v>0</v>
      </c>
      <c r="AA561" s="59">
        <v>6300</v>
      </c>
      <c r="AB561" s="59">
        <v>0</v>
      </c>
      <c r="AC561" s="84">
        <v>0</v>
      </c>
      <c r="AD561" s="84">
        <v>0</v>
      </c>
      <c r="AE561" s="84">
        <v>0</v>
      </c>
      <c r="AF561" s="84">
        <v>0</v>
      </c>
      <c r="AG561" s="84">
        <v>0</v>
      </c>
      <c r="AH561" s="84">
        <v>0</v>
      </c>
      <c r="AI561" s="84">
        <v>0</v>
      </c>
      <c r="AJ561" s="84">
        <v>0</v>
      </c>
      <c r="AK561" s="59">
        <f t="shared" si="85"/>
        <v>6300</v>
      </c>
      <c r="AL561" s="84">
        <f t="shared" si="86"/>
        <v>700</v>
      </c>
    </row>
    <row r="562" spans="1:38" s="9" customFormat="1" ht="50.1" customHeight="1" thickBot="1">
      <c r="A562" s="111" t="s">
        <v>529</v>
      </c>
      <c r="B562" s="112"/>
      <c r="C562" s="112"/>
      <c r="D562" s="112"/>
      <c r="E562" s="112"/>
      <c r="F562" s="112"/>
      <c r="G562" s="112"/>
      <c r="H562" s="112"/>
      <c r="I562" s="60"/>
      <c r="J562" s="61">
        <f t="shared" ref="J562:AL562" si="89">SUM(J461:J561)</f>
        <v>188042.57000000044</v>
      </c>
      <c r="K562" s="61">
        <f t="shared" si="89"/>
        <v>18804.257000000016</v>
      </c>
      <c r="L562" s="61">
        <f t="shared" si="89"/>
        <v>169238.31299999959</v>
      </c>
      <c r="M562" s="61">
        <f t="shared" si="89"/>
        <v>0</v>
      </c>
      <c r="N562" s="61">
        <f>SUM(N461:N561)</f>
        <v>281.83</v>
      </c>
      <c r="O562" s="61">
        <f t="shared" si="89"/>
        <v>324.53999999999996</v>
      </c>
      <c r="P562" s="61">
        <f t="shared" si="89"/>
        <v>566.08999999999992</v>
      </c>
      <c r="Q562" s="61">
        <f t="shared" si="89"/>
        <v>1349.8999999999999</v>
      </c>
      <c r="R562" s="61">
        <f t="shared" si="89"/>
        <v>3733.3399999999997</v>
      </c>
      <c r="S562" s="61">
        <f t="shared" si="89"/>
        <v>2982.4900000000002</v>
      </c>
      <c r="T562" s="61">
        <f t="shared" si="89"/>
        <v>3211.4705720000002</v>
      </c>
      <c r="U562" s="61">
        <f t="shared" si="89"/>
        <v>2824.1299999999997</v>
      </c>
      <c r="V562" s="61">
        <f t="shared" si="89"/>
        <v>3012.13</v>
      </c>
      <c r="W562" s="61">
        <f t="shared" si="89"/>
        <v>3054.1099999999997</v>
      </c>
      <c r="X562" s="61">
        <f t="shared" si="89"/>
        <v>3471.73</v>
      </c>
      <c r="Y562" s="61">
        <f t="shared" si="89"/>
        <v>4266.58</v>
      </c>
      <c r="Z562" s="61">
        <f t="shared" si="89"/>
        <v>9240.19</v>
      </c>
      <c r="AA562" s="61">
        <f t="shared" si="89"/>
        <v>48938.390000000029</v>
      </c>
      <c r="AB562" s="61">
        <f t="shared" si="89"/>
        <v>0</v>
      </c>
      <c r="AC562" s="61">
        <f t="shared" si="89"/>
        <v>13896.100000000004</v>
      </c>
      <c r="AD562" s="61">
        <f t="shared" si="89"/>
        <v>16931.940000000002</v>
      </c>
      <c r="AE562" s="61">
        <f t="shared" si="89"/>
        <v>15708.640000000001</v>
      </c>
      <c r="AF562" s="61">
        <f t="shared" si="89"/>
        <v>0</v>
      </c>
      <c r="AG562" s="61">
        <f t="shared" si="89"/>
        <v>12062.36</v>
      </c>
      <c r="AH562" s="61">
        <f t="shared" si="89"/>
        <v>0</v>
      </c>
      <c r="AI562" s="61">
        <f t="shared" si="89"/>
        <v>10171.780000000002</v>
      </c>
      <c r="AJ562" s="61">
        <f t="shared" si="89"/>
        <v>6174.84</v>
      </c>
      <c r="AK562" s="61">
        <f t="shared" si="89"/>
        <v>162202.58057200021</v>
      </c>
      <c r="AL562" s="61">
        <f t="shared" si="89"/>
        <v>25839.989428000001</v>
      </c>
    </row>
    <row r="563" spans="1:38" s="9" customFormat="1" ht="56.25" customHeight="1" thickBot="1">
      <c r="A563" s="97" t="s">
        <v>1609</v>
      </c>
      <c r="B563" s="98"/>
      <c r="C563" s="98"/>
      <c r="D563" s="98"/>
      <c r="E563" s="98"/>
      <c r="F563" s="98"/>
      <c r="G563" s="98"/>
      <c r="H563" s="98"/>
      <c r="I563" s="98"/>
      <c r="J563" s="42">
        <v>0.9</v>
      </c>
      <c r="K563" s="42">
        <f t="shared" ref="K563" si="90">+J563*0.1</f>
        <v>9.0000000000000011E-2</v>
      </c>
      <c r="L563" s="42">
        <f>J563-K563</f>
        <v>0.81</v>
      </c>
      <c r="M563" s="42">
        <v>0</v>
      </c>
      <c r="N563" s="42">
        <v>0</v>
      </c>
      <c r="O563" s="42">
        <v>0</v>
      </c>
      <c r="P563" s="42">
        <v>0</v>
      </c>
      <c r="Q563" s="42">
        <v>0</v>
      </c>
      <c r="R563" s="42">
        <v>0</v>
      </c>
      <c r="S563" s="42">
        <v>0</v>
      </c>
      <c r="T563" s="42">
        <v>0</v>
      </c>
      <c r="U563" s="42">
        <v>0</v>
      </c>
      <c r="V563" s="42">
        <v>0</v>
      </c>
      <c r="W563" s="42">
        <v>0</v>
      </c>
      <c r="X563" s="42">
        <v>0</v>
      </c>
      <c r="Y563" s="42">
        <v>0</v>
      </c>
      <c r="Z563" s="42">
        <v>0</v>
      </c>
      <c r="AA563" s="42">
        <v>0</v>
      </c>
      <c r="AB563" s="42">
        <v>0</v>
      </c>
      <c r="AC563" s="42">
        <v>0</v>
      </c>
      <c r="AD563" s="42">
        <v>0</v>
      </c>
      <c r="AE563" s="42">
        <v>0</v>
      </c>
      <c r="AF563" s="42">
        <v>0</v>
      </c>
      <c r="AG563" s="42">
        <v>0</v>
      </c>
      <c r="AH563" s="42">
        <v>0</v>
      </c>
      <c r="AI563" s="42">
        <v>0</v>
      </c>
      <c r="AJ563" s="42">
        <v>0</v>
      </c>
      <c r="AK563" s="42">
        <f t="shared" ref="AK563" si="91">SUM(M563:AJ563)</f>
        <v>0</v>
      </c>
      <c r="AL563" s="42">
        <f t="shared" ref="AL563" si="92">J563-AK563</f>
        <v>0.9</v>
      </c>
    </row>
    <row r="564" spans="1:38" s="9" customFormat="1" ht="50.1" customHeight="1" thickBot="1">
      <c r="A564" s="111" t="s">
        <v>1600</v>
      </c>
      <c r="B564" s="112"/>
      <c r="C564" s="112"/>
      <c r="D564" s="112"/>
      <c r="E564" s="112"/>
      <c r="F564" s="112"/>
      <c r="G564" s="112"/>
      <c r="H564" s="112"/>
      <c r="I564" s="60"/>
      <c r="J564" s="61">
        <f>J562-J563</f>
        <v>188041.67000000045</v>
      </c>
      <c r="K564" s="61">
        <f t="shared" ref="K564:AC564" si="93">K562-K563</f>
        <v>18804.167000000016</v>
      </c>
      <c r="L564" s="61">
        <f t="shared" si="93"/>
        <v>169237.50299999959</v>
      </c>
      <c r="M564" s="61">
        <f t="shared" si="93"/>
        <v>0</v>
      </c>
      <c r="N564" s="61">
        <f>N562-N563</f>
        <v>281.83</v>
      </c>
      <c r="O564" s="61">
        <f t="shared" si="93"/>
        <v>324.53999999999996</v>
      </c>
      <c r="P564" s="61">
        <f t="shared" si="93"/>
        <v>566.08999999999992</v>
      </c>
      <c r="Q564" s="61">
        <f t="shared" si="93"/>
        <v>1349.8999999999999</v>
      </c>
      <c r="R564" s="61">
        <f t="shared" si="93"/>
        <v>3733.3399999999997</v>
      </c>
      <c r="S564" s="61">
        <f t="shared" si="93"/>
        <v>2982.4900000000002</v>
      </c>
      <c r="T564" s="61">
        <f t="shared" si="93"/>
        <v>3211.4705720000002</v>
      </c>
      <c r="U564" s="61">
        <f t="shared" si="93"/>
        <v>2824.1299999999997</v>
      </c>
      <c r="V564" s="61">
        <f t="shared" si="93"/>
        <v>3012.13</v>
      </c>
      <c r="W564" s="61">
        <f t="shared" si="93"/>
        <v>3054.1099999999997</v>
      </c>
      <c r="X564" s="61">
        <f t="shared" si="93"/>
        <v>3471.73</v>
      </c>
      <c r="Y564" s="61">
        <f t="shared" si="93"/>
        <v>4266.58</v>
      </c>
      <c r="Z564" s="61">
        <f t="shared" si="93"/>
        <v>9240.19</v>
      </c>
      <c r="AA564" s="61">
        <f t="shared" si="93"/>
        <v>48938.390000000029</v>
      </c>
      <c r="AB564" s="61">
        <f t="shared" si="93"/>
        <v>0</v>
      </c>
      <c r="AC564" s="61">
        <f t="shared" si="93"/>
        <v>13896.100000000004</v>
      </c>
      <c r="AD564" s="61">
        <f t="shared" ref="AD564" si="94">AD562-AD563</f>
        <v>16931.940000000002</v>
      </c>
      <c r="AE564" s="61">
        <f t="shared" ref="AE564" si="95">AE562-AE563</f>
        <v>15708.640000000001</v>
      </c>
      <c r="AF564" s="61">
        <f t="shared" ref="AF564" si="96">AF562-AF563</f>
        <v>0</v>
      </c>
      <c r="AG564" s="61">
        <f t="shared" ref="AG564" si="97">AG562-AG563</f>
        <v>12062.36</v>
      </c>
      <c r="AH564" s="61">
        <f t="shared" ref="AH564" si="98">AH562-AH563</f>
        <v>0</v>
      </c>
      <c r="AI564" s="61">
        <f t="shared" ref="AI564" si="99">AI562-AI563</f>
        <v>10171.780000000002</v>
      </c>
      <c r="AJ564" s="61">
        <f t="shared" ref="AJ564" si="100">AJ562-AJ563</f>
        <v>6174.84</v>
      </c>
      <c r="AK564" s="61">
        <f t="shared" ref="AK564" si="101">AK562-AK563</f>
        <v>162202.58057200021</v>
      </c>
      <c r="AL564" s="61">
        <f t="shared" ref="AL564" si="102">AL562-AL563</f>
        <v>25839.089427999999</v>
      </c>
    </row>
    <row r="565" spans="1:38" s="6" customFormat="1" ht="50.1" customHeight="1">
      <c r="A565" s="85" t="s">
        <v>951</v>
      </c>
      <c r="B565" s="86" t="s">
        <v>933</v>
      </c>
      <c r="C565" s="50" t="s">
        <v>106</v>
      </c>
      <c r="D565" s="86" t="s">
        <v>934</v>
      </c>
      <c r="E565" s="86" t="s">
        <v>935</v>
      </c>
      <c r="F565" s="86" t="s">
        <v>935</v>
      </c>
      <c r="G565" s="50" t="s">
        <v>1050</v>
      </c>
      <c r="H565" s="50" t="s">
        <v>23</v>
      </c>
      <c r="I565" s="75">
        <v>41456</v>
      </c>
      <c r="J565" s="87">
        <v>774</v>
      </c>
      <c r="K565" s="87">
        <f t="shared" ref="K565:K592" si="103">+J565*0.1</f>
        <v>77.400000000000006</v>
      </c>
      <c r="L565" s="39">
        <f t="shared" ref="L565:L592" si="104">+J565-K565</f>
        <v>696.6</v>
      </c>
      <c r="M565" s="64">
        <v>0</v>
      </c>
      <c r="N565" s="64">
        <v>0</v>
      </c>
      <c r="O565" s="64">
        <v>0</v>
      </c>
      <c r="P565" s="64">
        <v>0</v>
      </c>
      <c r="Q565" s="64">
        <v>0</v>
      </c>
      <c r="R565" s="64">
        <v>0</v>
      </c>
      <c r="S565" s="64">
        <v>0</v>
      </c>
      <c r="T565" s="64">
        <v>0</v>
      </c>
      <c r="U565" s="64">
        <v>0</v>
      </c>
      <c r="V565" s="64">
        <v>0</v>
      </c>
      <c r="W565" s="64">
        <v>0</v>
      </c>
      <c r="X565" s="64">
        <v>0</v>
      </c>
      <c r="Y565" s="64">
        <v>0</v>
      </c>
      <c r="Z565" s="64">
        <v>0</v>
      </c>
      <c r="AA565" s="39">
        <v>0</v>
      </c>
      <c r="AB565" s="64">
        <v>0</v>
      </c>
      <c r="AC565" s="64">
        <v>46.44</v>
      </c>
      <c r="AD565" s="64">
        <v>139.32</v>
      </c>
      <c r="AE565" s="64">
        <v>139.32</v>
      </c>
      <c r="AF565" s="64">
        <v>0</v>
      </c>
      <c r="AG565" s="64">
        <v>139.32</v>
      </c>
      <c r="AH565" s="64">
        <v>0</v>
      </c>
      <c r="AI565" s="64">
        <v>139.32</v>
      </c>
      <c r="AJ565" s="64">
        <v>92.88</v>
      </c>
      <c r="AK565" s="64">
        <f>SUM(M565:AJ565)</f>
        <v>696.6</v>
      </c>
      <c r="AL565" s="64">
        <f t="shared" ref="AL565:AL592" si="105">J565-AK565</f>
        <v>77.399999999999977</v>
      </c>
    </row>
    <row r="566" spans="1:38" s="6" customFormat="1" ht="50.1" customHeight="1">
      <c r="A566" s="70" t="s">
        <v>932</v>
      </c>
      <c r="B566" s="27" t="s">
        <v>933</v>
      </c>
      <c r="C566" s="19" t="s">
        <v>106</v>
      </c>
      <c r="D566" s="27" t="s">
        <v>934</v>
      </c>
      <c r="E566" s="27" t="s">
        <v>935</v>
      </c>
      <c r="F566" s="27" t="s">
        <v>935</v>
      </c>
      <c r="G566" s="19" t="s">
        <v>1050</v>
      </c>
      <c r="H566" s="19" t="s">
        <v>23</v>
      </c>
      <c r="I566" s="20">
        <v>41456</v>
      </c>
      <c r="J566" s="26">
        <v>774</v>
      </c>
      <c r="K566" s="26">
        <f t="shared" si="103"/>
        <v>77.400000000000006</v>
      </c>
      <c r="L566" s="18">
        <f t="shared" si="104"/>
        <v>696.6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  <c r="V566" s="21">
        <v>0</v>
      </c>
      <c r="W566" s="21">
        <v>0</v>
      </c>
      <c r="X566" s="21">
        <v>0</v>
      </c>
      <c r="Y566" s="21">
        <v>0</v>
      </c>
      <c r="Z566" s="21">
        <v>0</v>
      </c>
      <c r="AA566" s="18">
        <v>0</v>
      </c>
      <c r="AB566" s="21">
        <v>0</v>
      </c>
      <c r="AC566" s="21">
        <v>46.44</v>
      </c>
      <c r="AD566" s="21">
        <v>139.32</v>
      </c>
      <c r="AE566" s="21">
        <v>139.32</v>
      </c>
      <c r="AF566" s="21">
        <v>0</v>
      </c>
      <c r="AG566" s="21">
        <v>139.32</v>
      </c>
      <c r="AH566" s="21">
        <v>0</v>
      </c>
      <c r="AI566" s="21">
        <v>139.32</v>
      </c>
      <c r="AJ566" s="21">
        <v>92.88</v>
      </c>
      <c r="AK566" s="21">
        <f t="shared" ref="AK566:AK592" si="106">SUM(M566:AJ566)</f>
        <v>696.6</v>
      </c>
      <c r="AL566" s="21">
        <f t="shared" si="105"/>
        <v>77.399999999999977</v>
      </c>
    </row>
    <row r="567" spans="1:38" s="6" customFormat="1" ht="50.1" customHeight="1">
      <c r="A567" s="70" t="s">
        <v>936</v>
      </c>
      <c r="B567" s="27" t="s">
        <v>933</v>
      </c>
      <c r="C567" s="19" t="s">
        <v>106</v>
      </c>
      <c r="D567" s="27" t="s">
        <v>934</v>
      </c>
      <c r="E567" s="27" t="s">
        <v>935</v>
      </c>
      <c r="F567" s="27" t="s">
        <v>935</v>
      </c>
      <c r="G567" s="19" t="s">
        <v>1050</v>
      </c>
      <c r="H567" s="19" t="s">
        <v>23</v>
      </c>
      <c r="I567" s="20">
        <v>41456</v>
      </c>
      <c r="J567" s="26">
        <v>774</v>
      </c>
      <c r="K567" s="26">
        <f t="shared" si="103"/>
        <v>77.400000000000006</v>
      </c>
      <c r="L567" s="18">
        <f t="shared" si="104"/>
        <v>696.6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  <c r="V567" s="21">
        <v>0</v>
      </c>
      <c r="W567" s="21">
        <v>0</v>
      </c>
      <c r="X567" s="21">
        <v>0</v>
      </c>
      <c r="Y567" s="21">
        <v>0</v>
      </c>
      <c r="Z567" s="21">
        <v>0</v>
      </c>
      <c r="AA567" s="18">
        <v>0</v>
      </c>
      <c r="AB567" s="21">
        <v>0</v>
      </c>
      <c r="AC567" s="21">
        <v>46.44</v>
      </c>
      <c r="AD567" s="21">
        <v>139.32</v>
      </c>
      <c r="AE567" s="21">
        <v>139.32</v>
      </c>
      <c r="AF567" s="21">
        <v>0</v>
      </c>
      <c r="AG567" s="21">
        <v>139.32</v>
      </c>
      <c r="AH567" s="21">
        <v>0</v>
      </c>
      <c r="AI567" s="21">
        <v>139.32</v>
      </c>
      <c r="AJ567" s="21">
        <v>92.88</v>
      </c>
      <c r="AK567" s="21">
        <f t="shared" si="106"/>
        <v>696.6</v>
      </c>
      <c r="AL567" s="21">
        <f t="shared" si="105"/>
        <v>77.399999999999977</v>
      </c>
    </row>
    <row r="568" spans="1:38" s="6" customFormat="1" ht="50.1" customHeight="1">
      <c r="A568" s="70" t="s">
        <v>937</v>
      </c>
      <c r="B568" s="27" t="s">
        <v>933</v>
      </c>
      <c r="C568" s="19" t="s">
        <v>106</v>
      </c>
      <c r="D568" s="27" t="s">
        <v>934</v>
      </c>
      <c r="E568" s="27" t="s">
        <v>935</v>
      </c>
      <c r="F568" s="27" t="s">
        <v>935</v>
      </c>
      <c r="G568" s="19" t="s">
        <v>1050</v>
      </c>
      <c r="H568" s="19" t="s">
        <v>23</v>
      </c>
      <c r="I568" s="20">
        <v>41456</v>
      </c>
      <c r="J568" s="26">
        <v>774</v>
      </c>
      <c r="K568" s="26">
        <f t="shared" si="103"/>
        <v>77.400000000000006</v>
      </c>
      <c r="L568" s="18">
        <f t="shared" si="104"/>
        <v>696.6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  <c r="V568" s="21">
        <v>0</v>
      </c>
      <c r="W568" s="21">
        <v>0</v>
      </c>
      <c r="X568" s="21">
        <v>0</v>
      </c>
      <c r="Y568" s="21">
        <v>0</v>
      </c>
      <c r="Z568" s="21">
        <v>0</v>
      </c>
      <c r="AA568" s="18">
        <v>0</v>
      </c>
      <c r="AB568" s="21">
        <v>0</v>
      </c>
      <c r="AC568" s="21">
        <v>46.44</v>
      </c>
      <c r="AD568" s="21">
        <v>139.32</v>
      </c>
      <c r="AE568" s="21">
        <v>139.32</v>
      </c>
      <c r="AF568" s="21">
        <v>0</v>
      </c>
      <c r="AG568" s="21">
        <v>139.32</v>
      </c>
      <c r="AH568" s="21">
        <v>0</v>
      </c>
      <c r="AI568" s="21">
        <v>139.32</v>
      </c>
      <c r="AJ568" s="21">
        <v>92.88</v>
      </c>
      <c r="AK568" s="21">
        <f t="shared" si="106"/>
        <v>696.6</v>
      </c>
      <c r="AL568" s="21">
        <f t="shared" si="105"/>
        <v>77.399999999999977</v>
      </c>
    </row>
    <row r="569" spans="1:38" s="6" customFormat="1" ht="50.1" customHeight="1">
      <c r="A569" s="70" t="s">
        <v>938</v>
      </c>
      <c r="B569" s="27" t="s">
        <v>933</v>
      </c>
      <c r="C569" s="19" t="s">
        <v>106</v>
      </c>
      <c r="D569" s="27" t="s">
        <v>934</v>
      </c>
      <c r="E569" s="27" t="s">
        <v>935</v>
      </c>
      <c r="F569" s="27" t="s">
        <v>935</v>
      </c>
      <c r="G569" s="19" t="s">
        <v>1050</v>
      </c>
      <c r="H569" s="19" t="s">
        <v>23</v>
      </c>
      <c r="I569" s="20">
        <v>41456</v>
      </c>
      <c r="J569" s="26">
        <v>774</v>
      </c>
      <c r="K569" s="26">
        <f t="shared" si="103"/>
        <v>77.400000000000006</v>
      </c>
      <c r="L569" s="18">
        <f t="shared" si="104"/>
        <v>696.6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  <c r="V569" s="21">
        <v>0</v>
      </c>
      <c r="W569" s="21">
        <v>0</v>
      </c>
      <c r="X569" s="21">
        <v>0</v>
      </c>
      <c r="Y569" s="21">
        <v>0</v>
      </c>
      <c r="Z569" s="21">
        <v>0</v>
      </c>
      <c r="AA569" s="18">
        <v>0</v>
      </c>
      <c r="AB569" s="21">
        <v>0</v>
      </c>
      <c r="AC569" s="21">
        <v>46.44</v>
      </c>
      <c r="AD569" s="21">
        <v>139.32</v>
      </c>
      <c r="AE569" s="21">
        <v>139.32</v>
      </c>
      <c r="AF569" s="21">
        <v>0</v>
      </c>
      <c r="AG569" s="21">
        <v>139.32</v>
      </c>
      <c r="AH569" s="21">
        <v>0</v>
      </c>
      <c r="AI569" s="21">
        <v>139.32</v>
      </c>
      <c r="AJ569" s="21">
        <v>92.88</v>
      </c>
      <c r="AK569" s="21">
        <f t="shared" si="106"/>
        <v>696.6</v>
      </c>
      <c r="AL569" s="21">
        <f t="shared" si="105"/>
        <v>77.399999999999977</v>
      </c>
    </row>
    <row r="570" spans="1:38" s="6" customFormat="1" ht="50.1" customHeight="1">
      <c r="A570" s="70" t="s">
        <v>939</v>
      </c>
      <c r="B570" s="27" t="s">
        <v>933</v>
      </c>
      <c r="C570" s="19" t="s">
        <v>106</v>
      </c>
      <c r="D570" s="27" t="s">
        <v>934</v>
      </c>
      <c r="E570" s="27" t="s">
        <v>935</v>
      </c>
      <c r="F570" s="27" t="s">
        <v>935</v>
      </c>
      <c r="G570" s="19" t="s">
        <v>1050</v>
      </c>
      <c r="H570" s="19" t="s">
        <v>23</v>
      </c>
      <c r="I570" s="20">
        <v>41456</v>
      </c>
      <c r="J570" s="26">
        <v>774</v>
      </c>
      <c r="K570" s="26">
        <f t="shared" si="103"/>
        <v>77.400000000000006</v>
      </c>
      <c r="L570" s="18">
        <f t="shared" si="104"/>
        <v>696.6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  <c r="V570" s="21">
        <v>0</v>
      </c>
      <c r="W570" s="21">
        <v>0</v>
      </c>
      <c r="X570" s="21">
        <v>0</v>
      </c>
      <c r="Y570" s="21">
        <v>0</v>
      </c>
      <c r="Z570" s="21">
        <v>0</v>
      </c>
      <c r="AA570" s="18">
        <v>0</v>
      </c>
      <c r="AB570" s="21">
        <v>0</v>
      </c>
      <c r="AC570" s="21">
        <v>46.44</v>
      </c>
      <c r="AD570" s="21">
        <v>139.32</v>
      </c>
      <c r="AE570" s="21">
        <v>139.32</v>
      </c>
      <c r="AF570" s="21">
        <v>0</v>
      </c>
      <c r="AG570" s="21">
        <v>139.32</v>
      </c>
      <c r="AH570" s="21">
        <v>0</v>
      </c>
      <c r="AI570" s="21">
        <v>139.32</v>
      </c>
      <c r="AJ570" s="21">
        <v>92.88</v>
      </c>
      <c r="AK570" s="21">
        <f t="shared" si="106"/>
        <v>696.6</v>
      </c>
      <c r="AL570" s="21">
        <f t="shared" si="105"/>
        <v>77.399999999999977</v>
      </c>
    </row>
    <row r="571" spans="1:38" s="6" customFormat="1" ht="50.1" customHeight="1">
      <c r="A571" s="70" t="s">
        <v>940</v>
      </c>
      <c r="B571" s="27" t="s">
        <v>933</v>
      </c>
      <c r="C571" s="19" t="s">
        <v>106</v>
      </c>
      <c r="D571" s="27" t="s">
        <v>934</v>
      </c>
      <c r="E571" s="27" t="s">
        <v>935</v>
      </c>
      <c r="F571" s="27" t="s">
        <v>935</v>
      </c>
      <c r="G571" s="19" t="s">
        <v>1050</v>
      </c>
      <c r="H571" s="19" t="s">
        <v>23</v>
      </c>
      <c r="I571" s="20">
        <v>41456</v>
      </c>
      <c r="J571" s="26">
        <v>774</v>
      </c>
      <c r="K571" s="26">
        <f t="shared" si="103"/>
        <v>77.400000000000006</v>
      </c>
      <c r="L571" s="18">
        <f t="shared" si="104"/>
        <v>696.6</v>
      </c>
      <c r="M571" s="21">
        <v>0</v>
      </c>
      <c r="N571" s="21">
        <v>0</v>
      </c>
      <c r="O571" s="21">
        <v>0</v>
      </c>
      <c r="P571" s="21">
        <v>0</v>
      </c>
      <c r="Q571" s="21">
        <v>0</v>
      </c>
      <c r="R571" s="21">
        <v>0</v>
      </c>
      <c r="S571" s="21">
        <v>0</v>
      </c>
      <c r="T571" s="21">
        <v>0</v>
      </c>
      <c r="U571" s="21">
        <v>0</v>
      </c>
      <c r="V571" s="21">
        <v>0</v>
      </c>
      <c r="W571" s="21">
        <v>0</v>
      </c>
      <c r="X571" s="21">
        <v>0</v>
      </c>
      <c r="Y571" s="21">
        <v>0</v>
      </c>
      <c r="Z571" s="21">
        <v>0</v>
      </c>
      <c r="AA571" s="18">
        <v>0</v>
      </c>
      <c r="AB571" s="21">
        <v>0</v>
      </c>
      <c r="AC571" s="21">
        <v>46.44</v>
      </c>
      <c r="AD571" s="21">
        <v>139.32</v>
      </c>
      <c r="AE571" s="21">
        <v>139.32</v>
      </c>
      <c r="AF571" s="21">
        <v>0</v>
      </c>
      <c r="AG571" s="21">
        <v>139.32</v>
      </c>
      <c r="AH571" s="21">
        <v>0</v>
      </c>
      <c r="AI571" s="21">
        <v>139.32</v>
      </c>
      <c r="AJ571" s="21">
        <v>92.88</v>
      </c>
      <c r="AK571" s="21">
        <f t="shared" si="106"/>
        <v>696.6</v>
      </c>
      <c r="AL571" s="21">
        <f t="shared" si="105"/>
        <v>77.399999999999977</v>
      </c>
    </row>
    <row r="572" spans="1:38" s="6" customFormat="1" ht="50.1" customHeight="1">
      <c r="A572" s="70" t="s">
        <v>941</v>
      </c>
      <c r="B572" s="27" t="s">
        <v>933</v>
      </c>
      <c r="C572" s="19" t="s">
        <v>106</v>
      </c>
      <c r="D572" s="27" t="s">
        <v>934</v>
      </c>
      <c r="E572" s="27" t="s">
        <v>935</v>
      </c>
      <c r="F572" s="27" t="s">
        <v>935</v>
      </c>
      <c r="G572" s="19" t="s">
        <v>1050</v>
      </c>
      <c r="H572" s="19" t="s">
        <v>23</v>
      </c>
      <c r="I572" s="20">
        <v>41456</v>
      </c>
      <c r="J572" s="26">
        <v>774</v>
      </c>
      <c r="K572" s="26">
        <f t="shared" si="103"/>
        <v>77.400000000000006</v>
      </c>
      <c r="L572" s="18">
        <f t="shared" si="104"/>
        <v>696.6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  <c r="V572" s="21">
        <v>0</v>
      </c>
      <c r="W572" s="21">
        <v>0</v>
      </c>
      <c r="X572" s="21">
        <v>0</v>
      </c>
      <c r="Y572" s="21">
        <v>0</v>
      </c>
      <c r="Z572" s="21">
        <v>0</v>
      </c>
      <c r="AA572" s="18">
        <v>0</v>
      </c>
      <c r="AB572" s="21">
        <v>0</v>
      </c>
      <c r="AC572" s="21">
        <v>46.44</v>
      </c>
      <c r="AD572" s="21">
        <v>139.32</v>
      </c>
      <c r="AE572" s="21">
        <v>139.32</v>
      </c>
      <c r="AF572" s="21">
        <v>0</v>
      </c>
      <c r="AG572" s="21">
        <v>139.32</v>
      </c>
      <c r="AH572" s="21">
        <v>0</v>
      </c>
      <c r="AI572" s="21">
        <v>139.32</v>
      </c>
      <c r="AJ572" s="21">
        <v>92.88</v>
      </c>
      <c r="AK572" s="21">
        <f t="shared" si="106"/>
        <v>696.6</v>
      </c>
      <c r="AL572" s="21">
        <f t="shared" si="105"/>
        <v>77.399999999999977</v>
      </c>
    </row>
    <row r="573" spans="1:38" s="6" customFormat="1" ht="50.1" customHeight="1">
      <c r="A573" s="70" t="s">
        <v>942</v>
      </c>
      <c r="B573" s="27" t="s">
        <v>933</v>
      </c>
      <c r="C573" s="19" t="s">
        <v>106</v>
      </c>
      <c r="D573" s="27" t="s">
        <v>934</v>
      </c>
      <c r="E573" s="27" t="s">
        <v>935</v>
      </c>
      <c r="F573" s="27" t="s">
        <v>935</v>
      </c>
      <c r="G573" s="19" t="s">
        <v>1050</v>
      </c>
      <c r="H573" s="19" t="s">
        <v>23</v>
      </c>
      <c r="I573" s="20">
        <v>41456</v>
      </c>
      <c r="J573" s="26">
        <v>774</v>
      </c>
      <c r="K573" s="26">
        <f t="shared" si="103"/>
        <v>77.400000000000006</v>
      </c>
      <c r="L573" s="18">
        <f t="shared" si="104"/>
        <v>696.6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21">
        <v>0</v>
      </c>
      <c r="Y573" s="21">
        <v>0</v>
      </c>
      <c r="Z573" s="21">
        <v>0</v>
      </c>
      <c r="AA573" s="18">
        <v>0</v>
      </c>
      <c r="AB573" s="21">
        <v>0</v>
      </c>
      <c r="AC573" s="21">
        <v>46.44</v>
      </c>
      <c r="AD573" s="21">
        <v>139.32</v>
      </c>
      <c r="AE573" s="21">
        <v>139.32</v>
      </c>
      <c r="AF573" s="21">
        <v>0</v>
      </c>
      <c r="AG573" s="21">
        <v>139.32</v>
      </c>
      <c r="AH573" s="21">
        <v>0</v>
      </c>
      <c r="AI573" s="21">
        <v>139.32</v>
      </c>
      <c r="AJ573" s="21">
        <v>92.88</v>
      </c>
      <c r="AK573" s="21">
        <f t="shared" si="106"/>
        <v>696.6</v>
      </c>
      <c r="AL573" s="21">
        <f t="shared" si="105"/>
        <v>77.399999999999977</v>
      </c>
    </row>
    <row r="574" spans="1:38" s="6" customFormat="1" ht="50.1" customHeight="1">
      <c r="A574" s="70" t="s">
        <v>943</v>
      </c>
      <c r="B574" s="27" t="s">
        <v>933</v>
      </c>
      <c r="C574" s="19" t="s">
        <v>106</v>
      </c>
      <c r="D574" s="27" t="s">
        <v>934</v>
      </c>
      <c r="E574" s="27" t="s">
        <v>935</v>
      </c>
      <c r="F574" s="27" t="s">
        <v>935</v>
      </c>
      <c r="G574" s="19" t="s">
        <v>1050</v>
      </c>
      <c r="H574" s="19" t="s">
        <v>23</v>
      </c>
      <c r="I574" s="20">
        <v>41456</v>
      </c>
      <c r="J574" s="26">
        <v>774</v>
      </c>
      <c r="K574" s="26">
        <f t="shared" si="103"/>
        <v>77.400000000000006</v>
      </c>
      <c r="L574" s="18">
        <f t="shared" si="104"/>
        <v>696.6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  <c r="V574" s="21">
        <v>0</v>
      </c>
      <c r="W574" s="21">
        <v>0</v>
      </c>
      <c r="X574" s="21">
        <v>0</v>
      </c>
      <c r="Y574" s="21">
        <v>0</v>
      </c>
      <c r="Z574" s="21">
        <v>0</v>
      </c>
      <c r="AA574" s="18">
        <v>0</v>
      </c>
      <c r="AB574" s="21">
        <v>0</v>
      </c>
      <c r="AC574" s="21">
        <v>46.44</v>
      </c>
      <c r="AD574" s="21">
        <v>139.32</v>
      </c>
      <c r="AE574" s="21">
        <v>139.32</v>
      </c>
      <c r="AF574" s="21">
        <v>0</v>
      </c>
      <c r="AG574" s="21">
        <v>139.32</v>
      </c>
      <c r="AH574" s="21">
        <v>0</v>
      </c>
      <c r="AI574" s="21">
        <v>139.32</v>
      </c>
      <c r="AJ574" s="21">
        <v>92.88</v>
      </c>
      <c r="AK574" s="21">
        <f t="shared" si="106"/>
        <v>696.6</v>
      </c>
      <c r="AL574" s="21">
        <f t="shared" si="105"/>
        <v>77.399999999999977</v>
      </c>
    </row>
    <row r="575" spans="1:38" s="6" customFormat="1" ht="50.1" customHeight="1">
      <c r="A575" s="70" t="s">
        <v>944</v>
      </c>
      <c r="B575" s="27" t="s">
        <v>933</v>
      </c>
      <c r="C575" s="19" t="s">
        <v>106</v>
      </c>
      <c r="D575" s="27" t="s">
        <v>934</v>
      </c>
      <c r="E575" s="27" t="s">
        <v>935</v>
      </c>
      <c r="F575" s="27" t="s">
        <v>935</v>
      </c>
      <c r="G575" s="19" t="s">
        <v>1050</v>
      </c>
      <c r="H575" s="19" t="s">
        <v>23</v>
      </c>
      <c r="I575" s="20">
        <v>41456</v>
      </c>
      <c r="J575" s="26">
        <v>774</v>
      </c>
      <c r="K575" s="26">
        <f t="shared" si="103"/>
        <v>77.400000000000006</v>
      </c>
      <c r="L575" s="18">
        <f t="shared" si="104"/>
        <v>696.6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  <c r="V575" s="21">
        <v>0</v>
      </c>
      <c r="W575" s="21">
        <v>0</v>
      </c>
      <c r="X575" s="21">
        <v>0</v>
      </c>
      <c r="Y575" s="21">
        <v>0</v>
      </c>
      <c r="Z575" s="21">
        <v>0</v>
      </c>
      <c r="AA575" s="18">
        <v>0</v>
      </c>
      <c r="AB575" s="21">
        <v>0</v>
      </c>
      <c r="AC575" s="21">
        <v>46.44</v>
      </c>
      <c r="AD575" s="21">
        <v>139.32</v>
      </c>
      <c r="AE575" s="21">
        <v>139.32</v>
      </c>
      <c r="AF575" s="21">
        <v>0</v>
      </c>
      <c r="AG575" s="21">
        <v>139.32</v>
      </c>
      <c r="AH575" s="21">
        <v>0</v>
      </c>
      <c r="AI575" s="21">
        <v>139.32</v>
      </c>
      <c r="AJ575" s="21">
        <v>92.88</v>
      </c>
      <c r="AK575" s="21">
        <f t="shared" si="106"/>
        <v>696.6</v>
      </c>
      <c r="AL575" s="21">
        <f t="shared" si="105"/>
        <v>77.399999999999977</v>
      </c>
    </row>
    <row r="576" spans="1:38" s="6" customFormat="1" ht="50.1" customHeight="1">
      <c r="A576" s="70" t="s">
        <v>945</v>
      </c>
      <c r="B576" s="27" t="s">
        <v>933</v>
      </c>
      <c r="C576" s="19" t="s">
        <v>106</v>
      </c>
      <c r="D576" s="27" t="s">
        <v>934</v>
      </c>
      <c r="E576" s="27" t="s">
        <v>935</v>
      </c>
      <c r="F576" s="27" t="s">
        <v>935</v>
      </c>
      <c r="G576" s="19" t="s">
        <v>1050</v>
      </c>
      <c r="H576" s="19" t="s">
        <v>23</v>
      </c>
      <c r="I576" s="20">
        <v>41456</v>
      </c>
      <c r="J576" s="26">
        <v>774</v>
      </c>
      <c r="K576" s="26">
        <f t="shared" si="103"/>
        <v>77.400000000000006</v>
      </c>
      <c r="L576" s="18">
        <f t="shared" si="104"/>
        <v>696.6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21">
        <v>0</v>
      </c>
      <c r="X576" s="21">
        <v>0</v>
      </c>
      <c r="Y576" s="21">
        <v>0</v>
      </c>
      <c r="Z576" s="21">
        <v>0</v>
      </c>
      <c r="AA576" s="18">
        <v>0</v>
      </c>
      <c r="AB576" s="21">
        <v>0</v>
      </c>
      <c r="AC576" s="21">
        <v>46.44</v>
      </c>
      <c r="AD576" s="21">
        <v>139.32</v>
      </c>
      <c r="AE576" s="21">
        <v>139.32</v>
      </c>
      <c r="AF576" s="21">
        <v>0</v>
      </c>
      <c r="AG576" s="21">
        <v>139.32</v>
      </c>
      <c r="AH576" s="21">
        <v>0</v>
      </c>
      <c r="AI576" s="21">
        <v>139.32</v>
      </c>
      <c r="AJ576" s="21">
        <v>92.88</v>
      </c>
      <c r="AK576" s="21">
        <f t="shared" si="106"/>
        <v>696.6</v>
      </c>
      <c r="AL576" s="21">
        <f t="shared" si="105"/>
        <v>77.399999999999977</v>
      </c>
    </row>
    <row r="577" spans="1:38" s="6" customFormat="1" ht="50.1" customHeight="1">
      <c r="A577" s="70" t="s">
        <v>946</v>
      </c>
      <c r="B577" s="27" t="s">
        <v>933</v>
      </c>
      <c r="C577" s="19" t="s">
        <v>106</v>
      </c>
      <c r="D577" s="27" t="s">
        <v>934</v>
      </c>
      <c r="E577" s="27" t="s">
        <v>935</v>
      </c>
      <c r="F577" s="27" t="s">
        <v>935</v>
      </c>
      <c r="G577" s="19" t="s">
        <v>1050</v>
      </c>
      <c r="H577" s="19" t="s">
        <v>23</v>
      </c>
      <c r="I577" s="20">
        <v>41456</v>
      </c>
      <c r="J577" s="26">
        <v>774</v>
      </c>
      <c r="K577" s="26">
        <f t="shared" si="103"/>
        <v>77.400000000000006</v>
      </c>
      <c r="L577" s="18">
        <f t="shared" si="104"/>
        <v>696.6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1">
        <v>0</v>
      </c>
      <c r="Y577" s="21">
        <v>0</v>
      </c>
      <c r="Z577" s="21">
        <v>0</v>
      </c>
      <c r="AA577" s="18">
        <v>0</v>
      </c>
      <c r="AB577" s="21">
        <v>0</v>
      </c>
      <c r="AC577" s="21">
        <v>46.44</v>
      </c>
      <c r="AD577" s="21">
        <v>139.32</v>
      </c>
      <c r="AE577" s="21">
        <v>139.32</v>
      </c>
      <c r="AF577" s="21">
        <v>0</v>
      </c>
      <c r="AG577" s="21">
        <v>139.32</v>
      </c>
      <c r="AH577" s="21">
        <v>0</v>
      </c>
      <c r="AI577" s="21">
        <v>139.32</v>
      </c>
      <c r="AJ577" s="21">
        <v>92.88</v>
      </c>
      <c r="AK577" s="21">
        <f t="shared" si="106"/>
        <v>696.6</v>
      </c>
      <c r="AL577" s="21">
        <f t="shared" si="105"/>
        <v>77.399999999999977</v>
      </c>
    </row>
    <row r="578" spans="1:38" s="6" customFormat="1" ht="50.1" customHeight="1">
      <c r="A578" s="70" t="s">
        <v>947</v>
      </c>
      <c r="B578" s="27" t="s">
        <v>933</v>
      </c>
      <c r="C578" s="19" t="s">
        <v>106</v>
      </c>
      <c r="D578" s="27" t="s">
        <v>934</v>
      </c>
      <c r="E578" s="27" t="s">
        <v>935</v>
      </c>
      <c r="F578" s="27" t="s">
        <v>935</v>
      </c>
      <c r="G578" s="19" t="s">
        <v>1050</v>
      </c>
      <c r="H578" s="19" t="s">
        <v>23</v>
      </c>
      <c r="I578" s="20">
        <v>41456</v>
      </c>
      <c r="J578" s="26">
        <v>774</v>
      </c>
      <c r="K578" s="26">
        <f t="shared" si="103"/>
        <v>77.400000000000006</v>
      </c>
      <c r="L578" s="18">
        <f t="shared" si="104"/>
        <v>696.6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  <c r="V578" s="21">
        <v>0</v>
      </c>
      <c r="W578" s="21">
        <v>0</v>
      </c>
      <c r="X578" s="21">
        <v>0</v>
      </c>
      <c r="Y578" s="21">
        <v>0</v>
      </c>
      <c r="Z578" s="21">
        <v>0</v>
      </c>
      <c r="AA578" s="18">
        <v>0</v>
      </c>
      <c r="AB578" s="21">
        <v>0</v>
      </c>
      <c r="AC578" s="21">
        <v>46.44</v>
      </c>
      <c r="AD578" s="21">
        <v>139.32</v>
      </c>
      <c r="AE578" s="21">
        <v>139.32</v>
      </c>
      <c r="AF578" s="21">
        <v>0</v>
      </c>
      <c r="AG578" s="21">
        <v>139.32</v>
      </c>
      <c r="AH578" s="21">
        <v>0</v>
      </c>
      <c r="AI578" s="21">
        <v>139.32</v>
      </c>
      <c r="AJ578" s="21">
        <v>92.88</v>
      </c>
      <c r="AK578" s="21">
        <f t="shared" si="106"/>
        <v>696.6</v>
      </c>
      <c r="AL578" s="21">
        <f t="shared" si="105"/>
        <v>77.399999999999977</v>
      </c>
    </row>
    <row r="579" spans="1:38" s="6" customFormat="1" ht="50.1" customHeight="1">
      <c r="A579" s="70" t="s">
        <v>948</v>
      </c>
      <c r="B579" s="27" t="s">
        <v>933</v>
      </c>
      <c r="C579" s="19" t="s">
        <v>106</v>
      </c>
      <c r="D579" s="27" t="s">
        <v>934</v>
      </c>
      <c r="E579" s="27" t="s">
        <v>935</v>
      </c>
      <c r="F579" s="27" t="s">
        <v>935</v>
      </c>
      <c r="G579" s="19" t="s">
        <v>1050</v>
      </c>
      <c r="H579" s="19" t="s">
        <v>23</v>
      </c>
      <c r="I579" s="20">
        <v>41456</v>
      </c>
      <c r="J579" s="26">
        <v>774</v>
      </c>
      <c r="K579" s="26">
        <f t="shared" si="103"/>
        <v>77.400000000000006</v>
      </c>
      <c r="L579" s="18">
        <f t="shared" si="104"/>
        <v>696.6</v>
      </c>
      <c r="M579" s="21">
        <v>0</v>
      </c>
      <c r="N579" s="21">
        <v>0</v>
      </c>
      <c r="O579" s="21">
        <v>0</v>
      </c>
      <c r="P579" s="21">
        <v>0</v>
      </c>
      <c r="Q579" s="21">
        <v>0</v>
      </c>
      <c r="R579" s="21">
        <v>0</v>
      </c>
      <c r="S579" s="21">
        <v>0</v>
      </c>
      <c r="T579" s="21">
        <v>0</v>
      </c>
      <c r="U579" s="21">
        <v>0</v>
      </c>
      <c r="V579" s="21">
        <v>0</v>
      </c>
      <c r="W579" s="21">
        <v>0</v>
      </c>
      <c r="X579" s="21">
        <v>0</v>
      </c>
      <c r="Y579" s="21">
        <v>0</v>
      </c>
      <c r="Z579" s="21">
        <v>0</v>
      </c>
      <c r="AA579" s="18">
        <v>0</v>
      </c>
      <c r="AB579" s="21">
        <v>0</v>
      </c>
      <c r="AC579" s="21">
        <v>46.44</v>
      </c>
      <c r="AD579" s="21">
        <v>139.32</v>
      </c>
      <c r="AE579" s="21">
        <v>139.32</v>
      </c>
      <c r="AF579" s="21">
        <v>0</v>
      </c>
      <c r="AG579" s="21">
        <v>139.32</v>
      </c>
      <c r="AH579" s="21">
        <v>0</v>
      </c>
      <c r="AI579" s="21">
        <v>139.32</v>
      </c>
      <c r="AJ579" s="21">
        <v>92.88</v>
      </c>
      <c r="AK579" s="21">
        <f t="shared" si="106"/>
        <v>696.6</v>
      </c>
      <c r="AL579" s="21">
        <f t="shared" si="105"/>
        <v>77.399999999999977</v>
      </c>
    </row>
    <row r="580" spans="1:38" s="6" customFormat="1" ht="50.1" customHeight="1">
      <c r="A580" s="70" t="s">
        <v>949</v>
      </c>
      <c r="B580" s="27" t="s">
        <v>933</v>
      </c>
      <c r="C580" s="19" t="s">
        <v>106</v>
      </c>
      <c r="D580" s="27" t="s">
        <v>934</v>
      </c>
      <c r="E580" s="27" t="s">
        <v>935</v>
      </c>
      <c r="F580" s="27" t="s">
        <v>935</v>
      </c>
      <c r="G580" s="19" t="s">
        <v>1050</v>
      </c>
      <c r="H580" s="19" t="s">
        <v>23</v>
      </c>
      <c r="I580" s="20">
        <v>41456</v>
      </c>
      <c r="J580" s="26">
        <v>774</v>
      </c>
      <c r="K580" s="26">
        <f t="shared" si="103"/>
        <v>77.400000000000006</v>
      </c>
      <c r="L580" s="18">
        <f t="shared" si="104"/>
        <v>696.6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1">
        <v>0</v>
      </c>
      <c r="Y580" s="21">
        <v>0</v>
      </c>
      <c r="Z580" s="21">
        <v>0</v>
      </c>
      <c r="AA580" s="18">
        <v>0</v>
      </c>
      <c r="AB580" s="21">
        <v>0</v>
      </c>
      <c r="AC580" s="21">
        <v>46.44</v>
      </c>
      <c r="AD580" s="21">
        <v>139.32</v>
      </c>
      <c r="AE580" s="21">
        <v>139.32</v>
      </c>
      <c r="AF580" s="21">
        <v>0</v>
      </c>
      <c r="AG580" s="21">
        <v>139.32</v>
      </c>
      <c r="AH580" s="21">
        <v>0</v>
      </c>
      <c r="AI580" s="21">
        <v>139.32</v>
      </c>
      <c r="AJ580" s="21">
        <v>92.88</v>
      </c>
      <c r="AK580" s="21">
        <f t="shared" si="106"/>
        <v>696.6</v>
      </c>
      <c r="AL580" s="21">
        <f t="shared" si="105"/>
        <v>77.399999999999977</v>
      </c>
    </row>
    <row r="581" spans="1:38" s="6" customFormat="1" ht="50.1" customHeight="1">
      <c r="A581" s="70" t="s">
        <v>950</v>
      </c>
      <c r="B581" s="27" t="s">
        <v>933</v>
      </c>
      <c r="C581" s="19" t="s">
        <v>106</v>
      </c>
      <c r="D581" s="27" t="s">
        <v>934</v>
      </c>
      <c r="E581" s="27" t="s">
        <v>935</v>
      </c>
      <c r="F581" s="27" t="s">
        <v>935</v>
      </c>
      <c r="G581" s="19" t="s">
        <v>1050</v>
      </c>
      <c r="H581" s="19" t="s">
        <v>23</v>
      </c>
      <c r="I581" s="20">
        <v>41456</v>
      </c>
      <c r="J581" s="26">
        <v>932</v>
      </c>
      <c r="K581" s="26">
        <f t="shared" si="103"/>
        <v>93.2</v>
      </c>
      <c r="L581" s="18">
        <f t="shared" si="104"/>
        <v>838.8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1">
        <v>0</v>
      </c>
      <c r="Y581" s="21">
        <v>0</v>
      </c>
      <c r="Z581" s="21">
        <v>0</v>
      </c>
      <c r="AA581" s="18">
        <v>0</v>
      </c>
      <c r="AB581" s="21">
        <v>0</v>
      </c>
      <c r="AC581" s="21">
        <v>55.92</v>
      </c>
      <c r="AD581" s="21">
        <v>167.76</v>
      </c>
      <c r="AE581" s="21">
        <v>167.76</v>
      </c>
      <c r="AF581" s="21">
        <v>0</v>
      </c>
      <c r="AG581" s="21">
        <v>167.76</v>
      </c>
      <c r="AH581" s="21">
        <v>0</v>
      </c>
      <c r="AI581" s="21">
        <v>167.76</v>
      </c>
      <c r="AJ581" s="21">
        <v>111.84</v>
      </c>
      <c r="AK581" s="21">
        <f t="shared" si="106"/>
        <v>838.80000000000007</v>
      </c>
      <c r="AL581" s="21">
        <f t="shared" si="105"/>
        <v>93.199999999999932</v>
      </c>
    </row>
    <row r="582" spans="1:38" s="6" customFormat="1" ht="50.1" customHeight="1">
      <c r="A582" s="53" t="s">
        <v>534</v>
      </c>
      <c r="B582" s="19" t="s">
        <v>535</v>
      </c>
      <c r="C582" s="16" t="s">
        <v>536</v>
      </c>
      <c r="D582" s="19" t="s">
        <v>459</v>
      </c>
      <c r="E582" s="19" t="s">
        <v>460</v>
      </c>
      <c r="F582" s="19" t="s">
        <v>355</v>
      </c>
      <c r="G582" s="19" t="s">
        <v>1050</v>
      </c>
      <c r="H582" s="19" t="s">
        <v>537</v>
      </c>
      <c r="I582" s="20">
        <v>40513</v>
      </c>
      <c r="J582" s="18">
        <v>125543.9</v>
      </c>
      <c r="K582" s="21">
        <f t="shared" si="103"/>
        <v>12554.39</v>
      </c>
      <c r="L582" s="21">
        <f t="shared" si="104"/>
        <v>112989.51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1">
        <v>0</v>
      </c>
      <c r="Y582" s="21">
        <v>0</v>
      </c>
      <c r="Z582" s="21">
        <v>22597.9</v>
      </c>
      <c r="AA582" s="21">
        <v>22597.9</v>
      </c>
      <c r="AB582" s="21">
        <v>0</v>
      </c>
      <c r="AC582" s="21">
        <v>22597.9</v>
      </c>
      <c r="AD582" s="21">
        <v>22597.9</v>
      </c>
      <c r="AE582" s="21">
        <v>22597.91</v>
      </c>
      <c r="AF582" s="21">
        <v>0</v>
      </c>
      <c r="AG582" s="21">
        <v>0</v>
      </c>
      <c r="AH582" s="21">
        <v>0</v>
      </c>
      <c r="AI582" s="21">
        <v>0</v>
      </c>
      <c r="AJ582" s="21">
        <v>0</v>
      </c>
      <c r="AK582" s="21">
        <f t="shared" si="106"/>
        <v>112989.51000000001</v>
      </c>
      <c r="AL582" s="21">
        <f t="shared" si="105"/>
        <v>12554.389999999985</v>
      </c>
    </row>
    <row r="583" spans="1:38" s="6" customFormat="1" ht="50.1" customHeight="1">
      <c r="A583" s="53" t="s">
        <v>538</v>
      </c>
      <c r="B583" s="19" t="s">
        <v>535</v>
      </c>
      <c r="C583" s="16" t="s">
        <v>536</v>
      </c>
      <c r="D583" s="19" t="s">
        <v>459</v>
      </c>
      <c r="E583" s="19" t="s">
        <v>460</v>
      </c>
      <c r="F583" s="19" t="s">
        <v>355</v>
      </c>
      <c r="G583" s="19" t="s">
        <v>1050</v>
      </c>
      <c r="H583" s="19" t="s">
        <v>537</v>
      </c>
      <c r="I583" s="20">
        <v>40878</v>
      </c>
      <c r="J583" s="18">
        <v>129791.8</v>
      </c>
      <c r="K583" s="21">
        <f t="shared" si="103"/>
        <v>12979.18</v>
      </c>
      <c r="L583" s="21">
        <f t="shared" si="104"/>
        <v>116812.62</v>
      </c>
      <c r="M583" s="21">
        <v>0</v>
      </c>
      <c r="N583" s="21">
        <v>0</v>
      </c>
      <c r="O583" s="21">
        <v>0</v>
      </c>
      <c r="P583" s="21">
        <v>0</v>
      </c>
      <c r="Q583" s="21">
        <v>0</v>
      </c>
      <c r="R583" s="21">
        <v>0</v>
      </c>
      <c r="S583" s="21">
        <v>0</v>
      </c>
      <c r="T583" s="21">
        <v>0</v>
      </c>
      <c r="U583" s="21">
        <v>0</v>
      </c>
      <c r="V583" s="21">
        <v>0</v>
      </c>
      <c r="W583" s="21">
        <v>0</v>
      </c>
      <c r="X583" s="21">
        <v>0</v>
      </c>
      <c r="Y583" s="21">
        <v>0</v>
      </c>
      <c r="Z583" s="21">
        <v>0</v>
      </c>
      <c r="AA583" s="21">
        <v>22597.9</v>
      </c>
      <c r="AB583" s="21">
        <v>0</v>
      </c>
      <c r="AC583" s="21">
        <v>22597.9</v>
      </c>
      <c r="AD583" s="21">
        <v>22597.9</v>
      </c>
      <c r="AE583" s="21">
        <v>22597.9</v>
      </c>
      <c r="AF583" s="21">
        <v>3058.48</v>
      </c>
      <c r="AG583" s="21">
        <v>23362.54</v>
      </c>
      <c r="AH583" s="21">
        <v>0</v>
      </c>
      <c r="AI583" s="21">
        <v>0</v>
      </c>
      <c r="AJ583" s="21">
        <v>0</v>
      </c>
      <c r="AK583" s="21">
        <f t="shared" si="106"/>
        <v>116812.62</v>
      </c>
      <c r="AL583" s="21">
        <f t="shared" si="105"/>
        <v>12979.180000000008</v>
      </c>
    </row>
    <row r="584" spans="1:38" s="6" customFormat="1" ht="50.1" customHeight="1">
      <c r="A584" s="38" t="s">
        <v>530</v>
      </c>
      <c r="B584" s="16" t="s">
        <v>531</v>
      </c>
      <c r="C584" s="16" t="s">
        <v>532</v>
      </c>
      <c r="D584" s="16" t="s">
        <v>533</v>
      </c>
      <c r="E584" s="16" t="s">
        <v>393</v>
      </c>
      <c r="F584" s="16" t="s">
        <v>369</v>
      </c>
      <c r="G584" s="19" t="s">
        <v>1050</v>
      </c>
      <c r="H584" s="16" t="s">
        <v>9</v>
      </c>
      <c r="I584" s="20">
        <v>35765</v>
      </c>
      <c r="J584" s="21">
        <v>765.11</v>
      </c>
      <c r="K584" s="21">
        <f t="shared" si="103"/>
        <v>76.51100000000001</v>
      </c>
      <c r="L584" s="21">
        <f t="shared" si="104"/>
        <v>688.59900000000005</v>
      </c>
      <c r="M584" s="21">
        <v>0</v>
      </c>
      <c r="N584" s="21">
        <v>167.95</v>
      </c>
      <c r="O584" s="21">
        <v>167.95</v>
      </c>
      <c r="P584" s="21">
        <v>167.95</v>
      </c>
      <c r="Q584" s="21">
        <v>167.95</v>
      </c>
      <c r="R584" s="21">
        <v>16.8</v>
      </c>
      <c r="S584" s="21">
        <v>0</v>
      </c>
      <c r="T584" s="21">
        <v>0</v>
      </c>
      <c r="U584" s="21">
        <v>0</v>
      </c>
      <c r="V584" s="21">
        <v>0</v>
      </c>
      <c r="W584" s="21">
        <v>0</v>
      </c>
      <c r="X584" s="21">
        <v>0</v>
      </c>
      <c r="Y584" s="21">
        <v>0</v>
      </c>
      <c r="Z584" s="21">
        <v>0</v>
      </c>
      <c r="AA584" s="21">
        <v>0</v>
      </c>
      <c r="AB584" s="21">
        <v>0</v>
      </c>
      <c r="AC584" s="21">
        <v>0</v>
      </c>
      <c r="AD584" s="2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1">
        <v>0</v>
      </c>
      <c r="AK584" s="21">
        <f t="shared" si="106"/>
        <v>688.59999999999991</v>
      </c>
      <c r="AL584" s="21">
        <f t="shared" si="105"/>
        <v>76.510000000000105</v>
      </c>
    </row>
    <row r="585" spans="1:38" s="6" customFormat="1" ht="50.1" customHeight="1">
      <c r="A585" s="38" t="s">
        <v>553</v>
      </c>
      <c r="B585" s="16" t="s">
        <v>554</v>
      </c>
      <c r="C585" s="16" t="s">
        <v>555</v>
      </c>
      <c r="D585" s="16" t="s">
        <v>459</v>
      </c>
      <c r="E585" s="16" t="s">
        <v>393</v>
      </c>
      <c r="F585" s="16" t="s">
        <v>369</v>
      </c>
      <c r="G585" s="19" t="s">
        <v>1050</v>
      </c>
      <c r="H585" s="16" t="s">
        <v>28</v>
      </c>
      <c r="I585" s="20">
        <v>35765</v>
      </c>
      <c r="J585" s="21">
        <v>562.20000000000005</v>
      </c>
      <c r="K585" s="21">
        <f t="shared" si="103"/>
        <v>56.220000000000006</v>
      </c>
      <c r="L585" s="21">
        <f t="shared" si="104"/>
        <v>505.98</v>
      </c>
      <c r="M585" s="21">
        <v>0</v>
      </c>
      <c r="N585" s="21">
        <v>123.41</v>
      </c>
      <c r="O585" s="21">
        <v>123.41</v>
      </c>
      <c r="P585" s="21">
        <v>123.41</v>
      </c>
      <c r="Q585" s="21">
        <v>123.41</v>
      </c>
      <c r="R585" s="21">
        <v>0</v>
      </c>
      <c r="S585" s="21">
        <v>0</v>
      </c>
      <c r="T585" s="21">
        <v>12.33</v>
      </c>
      <c r="U585" s="21">
        <v>0</v>
      </c>
      <c r="V585" s="21">
        <v>0</v>
      </c>
      <c r="W585" s="21">
        <v>0</v>
      </c>
      <c r="X585" s="21">
        <v>0</v>
      </c>
      <c r="Y585" s="21">
        <v>0</v>
      </c>
      <c r="Z585" s="21">
        <v>0</v>
      </c>
      <c r="AA585" s="21">
        <v>0</v>
      </c>
      <c r="AB585" s="21">
        <v>0</v>
      </c>
      <c r="AC585" s="21">
        <v>0</v>
      </c>
      <c r="AD585" s="21">
        <v>0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1">
        <v>0</v>
      </c>
      <c r="AK585" s="21">
        <f t="shared" si="106"/>
        <v>505.96999999999997</v>
      </c>
      <c r="AL585" s="21">
        <f t="shared" si="105"/>
        <v>56.230000000000075</v>
      </c>
    </row>
    <row r="586" spans="1:38" s="6" customFormat="1" ht="50.1" customHeight="1">
      <c r="A586" s="38" t="s">
        <v>556</v>
      </c>
      <c r="B586" s="16" t="s">
        <v>557</v>
      </c>
      <c r="C586" s="16" t="s">
        <v>558</v>
      </c>
      <c r="D586" s="16" t="s">
        <v>559</v>
      </c>
      <c r="E586" s="16" t="s">
        <v>393</v>
      </c>
      <c r="F586" s="16" t="s">
        <v>560</v>
      </c>
      <c r="G586" s="19" t="s">
        <v>1050</v>
      </c>
      <c r="H586" s="16" t="s">
        <v>100</v>
      </c>
      <c r="I586" s="20">
        <v>39295</v>
      </c>
      <c r="J586" s="21">
        <v>1839.2</v>
      </c>
      <c r="K586" s="21">
        <f t="shared" si="103"/>
        <v>183.92000000000002</v>
      </c>
      <c r="L586" s="21">
        <f t="shared" si="104"/>
        <v>1655.28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  <c r="V586" s="21">
        <v>110.35</v>
      </c>
      <c r="W586" s="21">
        <v>331.06</v>
      </c>
      <c r="X586" s="21">
        <v>331.06</v>
      </c>
      <c r="Y586" s="21">
        <v>331.06</v>
      </c>
      <c r="Z586" s="21">
        <v>331.06</v>
      </c>
      <c r="AA586" s="21">
        <v>220.69</v>
      </c>
      <c r="AB586" s="21">
        <v>0</v>
      </c>
      <c r="AC586" s="21">
        <v>0</v>
      </c>
      <c r="AD586" s="2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1">
        <v>0</v>
      </c>
      <c r="AK586" s="21">
        <f t="shared" si="106"/>
        <v>1655.28</v>
      </c>
      <c r="AL586" s="21">
        <f t="shared" si="105"/>
        <v>183.92000000000007</v>
      </c>
    </row>
    <row r="587" spans="1:38" s="6" customFormat="1" ht="50.1" customHeight="1">
      <c r="A587" s="38" t="s">
        <v>562</v>
      </c>
      <c r="B587" s="16" t="s">
        <v>563</v>
      </c>
      <c r="C587" s="16" t="s">
        <v>561</v>
      </c>
      <c r="D587" s="16" t="s">
        <v>564</v>
      </c>
      <c r="E587" s="16" t="s">
        <v>460</v>
      </c>
      <c r="F587" s="16" t="s">
        <v>355</v>
      </c>
      <c r="G587" s="19" t="s">
        <v>1050</v>
      </c>
      <c r="H587" s="16" t="s">
        <v>565</v>
      </c>
      <c r="I587" s="20">
        <v>40848</v>
      </c>
      <c r="J587" s="21">
        <v>869</v>
      </c>
      <c r="K587" s="21">
        <f t="shared" si="103"/>
        <v>86.9</v>
      </c>
      <c r="L587" s="21">
        <f t="shared" si="104"/>
        <v>782.1</v>
      </c>
      <c r="M587" s="21">
        <v>0</v>
      </c>
      <c r="N587" s="21">
        <v>0</v>
      </c>
      <c r="O587" s="21">
        <v>0</v>
      </c>
      <c r="P587" s="21">
        <v>0</v>
      </c>
      <c r="Q587" s="21">
        <v>0</v>
      </c>
      <c r="R587" s="21">
        <v>0</v>
      </c>
      <c r="S587" s="21">
        <v>0</v>
      </c>
      <c r="T587" s="21">
        <v>0</v>
      </c>
      <c r="U587" s="21">
        <v>0</v>
      </c>
      <c r="V587" s="21">
        <v>0</v>
      </c>
      <c r="W587" s="21">
        <v>0</v>
      </c>
      <c r="X587" s="21">
        <v>0</v>
      </c>
      <c r="Y587" s="21">
        <v>0</v>
      </c>
      <c r="Z587" s="21">
        <v>13.14</v>
      </c>
      <c r="AA587" s="21">
        <v>156.41999999999999</v>
      </c>
      <c r="AB587" s="21">
        <v>0</v>
      </c>
      <c r="AC587" s="21">
        <v>156.41999999999999</v>
      </c>
      <c r="AD587" s="21">
        <v>156.41999999999999</v>
      </c>
      <c r="AE587" s="21">
        <v>156.41999999999999</v>
      </c>
      <c r="AF587" s="21">
        <v>0</v>
      </c>
      <c r="AG587" s="21">
        <v>143.28</v>
      </c>
      <c r="AH587" s="21">
        <v>0</v>
      </c>
      <c r="AI587" s="21">
        <v>0</v>
      </c>
      <c r="AJ587" s="21">
        <v>0</v>
      </c>
      <c r="AK587" s="21">
        <f t="shared" si="106"/>
        <v>782.09999999999991</v>
      </c>
      <c r="AL587" s="21">
        <f t="shared" si="105"/>
        <v>86.900000000000091</v>
      </c>
    </row>
    <row r="588" spans="1:38" s="6" customFormat="1" ht="50.1" customHeight="1">
      <c r="A588" s="38" t="s">
        <v>1461</v>
      </c>
      <c r="B588" s="16" t="s">
        <v>1462</v>
      </c>
      <c r="C588" s="16" t="s">
        <v>1463</v>
      </c>
      <c r="D588" s="16" t="s">
        <v>1464</v>
      </c>
      <c r="E588" s="16" t="s">
        <v>393</v>
      </c>
      <c r="F588" s="16" t="s">
        <v>1465</v>
      </c>
      <c r="G588" s="19" t="s">
        <v>1050</v>
      </c>
      <c r="H588" s="16" t="s">
        <v>9</v>
      </c>
      <c r="I588" s="20">
        <v>43045</v>
      </c>
      <c r="J588" s="21">
        <v>815</v>
      </c>
      <c r="K588" s="21">
        <f>+J588*0.1</f>
        <v>81.5</v>
      </c>
      <c r="L588" s="21">
        <f>+J588-K588</f>
        <v>733.5</v>
      </c>
      <c r="M588" s="21">
        <v>0</v>
      </c>
      <c r="N588" s="21">
        <v>0</v>
      </c>
      <c r="O588" s="21">
        <v>0</v>
      </c>
      <c r="P588" s="21">
        <v>0</v>
      </c>
      <c r="Q588" s="21">
        <v>0</v>
      </c>
      <c r="R588" s="21">
        <v>0</v>
      </c>
      <c r="S588" s="21">
        <v>0</v>
      </c>
      <c r="T588" s="21">
        <v>0</v>
      </c>
      <c r="U588" s="21">
        <v>0</v>
      </c>
      <c r="V588" s="21">
        <v>0</v>
      </c>
      <c r="W588" s="21">
        <v>0</v>
      </c>
      <c r="X588" s="21">
        <v>0</v>
      </c>
      <c r="Y588" s="21">
        <v>0</v>
      </c>
      <c r="Z588" s="21">
        <v>0</v>
      </c>
      <c r="AA588" s="21">
        <v>0</v>
      </c>
      <c r="AB588" s="21">
        <v>0</v>
      </c>
      <c r="AC588" s="21">
        <v>0</v>
      </c>
      <c r="AD588" s="21">
        <v>0</v>
      </c>
      <c r="AE588" s="21">
        <v>0</v>
      </c>
      <c r="AF588" s="21">
        <v>0</v>
      </c>
      <c r="AG588" s="21">
        <v>0</v>
      </c>
      <c r="AH588" s="21">
        <v>0</v>
      </c>
      <c r="AI588" s="21">
        <v>24.45</v>
      </c>
      <c r="AJ588" s="21">
        <v>146.69999999999999</v>
      </c>
      <c r="AK588" s="21">
        <f t="shared" si="106"/>
        <v>171.14999999999998</v>
      </c>
      <c r="AL588" s="21">
        <f t="shared" si="105"/>
        <v>643.85</v>
      </c>
    </row>
    <row r="589" spans="1:38" s="6" customFormat="1" ht="50.1" customHeight="1">
      <c r="A589" s="38" t="s">
        <v>544</v>
      </c>
      <c r="B589" s="16" t="s">
        <v>545</v>
      </c>
      <c r="C589" s="16" t="s">
        <v>546</v>
      </c>
      <c r="D589" s="16" t="s">
        <v>533</v>
      </c>
      <c r="E589" s="16" t="s">
        <v>393</v>
      </c>
      <c r="F589" s="16" t="s">
        <v>369</v>
      </c>
      <c r="G589" s="19" t="s">
        <v>1050</v>
      </c>
      <c r="H589" s="16" t="s">
        <v>9</v>
      </c>
      <c r="I589" s="20">
        <v>35765</v>
      </c>
      <c r="J589" s="21">
        <v>675.09</v>
      </c>
      <c r="K589" s="21">
        <f t="shared" si="103"/>
        <v>67.509</v>
      </c>
      <c r="L589" s="21">
        <f t="shared" si="104"/>
        <v>607.58100000000002</v>
      </c>
      <c r="M589" s="21">
        <v>0</v>
      </c>
      <c r="N589" s="21">
        <v>148.19</v>
      </c>
      <c r="O589" s="21">
        <v>148.19</v>
      </c>
      <c r="P589" s="21">
        <v>148.19</v>
      </c>
      <c r="Q589" s="21">
        <v>148.19</v>
      </c>
      <c r="R589" s="21">
        <v>0</v>
      </c>
      <c r="S589" s="21">
        <v>0</v>
      </c>
      <c r="T589" s="21">
        <v>14.82</v>
      </c>
      <c r="U589" s="21">
        <v>0</v>
      </c>
      <c r="V589" s="21">
        <v>0</v>
      </c>
      <c r="W589" s="21">
        <v>0</v>
      </c>
      <c r="X589" s="21">
        <v>0</v>
      </c>
      <c r="Y589" s="21">
        <v>0</v>
      </c>
      <c r="Z589" s="21">
        <v>0</v>
      </c>
      <c r="AA589" s="21">
        <v>0</v>
      </c>
      <c r="AB589" s="21">
        <v>0</v>
      </c>
      <c r="AC589" s="21">
        <v>0</v>
      </c>
      <c r="AD589" s="21">
        <v>0</v>
      </c>
      <c r="AE589" s="21">
        <v>0</v>
      </c>
      <c r="AF589" s="21">
        <v>0</v>
      </c>
      <c r="AG589" s="21">
        <v>0</v>
      </c>
      <c r="AH589" s="21">
        <v>0</v>
      </c>
      <c r="AI589" s="21">
        <v>0</v>
      </c>
      <c r="AJ589" s="21">
        <v>0</v>
      </c>
      <c r="AK589" s="21">
        <f t="shared" si="106"/>
        <v>607.58000000000004</v>
      </c>
      <c r="AL589" s="21">
        <f t="shared" si="105"/>
        <v>67.509999999999991</v>
      </c>
    </row>
    <row r="590" spans="1:38" s="6" customFormat="1" ht="50.1" customHeight="1">
      <c r="A590" s="53" t="s">
        <v>547</v>
      </c>
      <c r="B590" s="19" t="s">
        <v>548</v>
      </c>
      <c r="C590" s="19" t="s">
        <v>8</v>
      </c>
      <c r="D590" s="19" t="s">
        <v>459</v>
      </c>
      <c r="E590" s="19" t="s">
        <v>393</v>
      </c>
      <c r="F590" s="19" t="s">
        <v>369</v>
      </c>
      <c r="G590" s="19" t="s">
        <v>1050</v>
      </c>
      <c r="H590" s="19" t="s">
        <v>549</v>
      </c>
      <c r="I590" s="20">
        <v>36495</v>
      </c>
      <c r="J590" s="18">
        <v>576.02</v>
      </c>
      <c r="K590" s="21">
        <f t="shared" si="103"/>
        <v>57.602000000000004</v>
      </c>
      <c r="L590" s="21">
        <f t="shared" si="104"/>
        <v>518.41800000000001</v>
      </c>
      <c r="M590" s="21">
        <v>0</v>
      </c>
      <c r="N590" s="21">
        <v>10.37</v>
      </c>
      <c r="O590" s="21">
        <v>103.68</v>
      </c>
      <c r="P590" s="21">
        <v>103.68</v>
      </c>
      <c r="Q590" s="21">
        <v>103.68</v>
      </c>
      <c r="R590" s="21">
        <v>103.68</v>
      </c>
      <c r="S590" s="21">
        <v>93.33</v>
      </c>
      <c r="T590" s="21">
        <v>0</v>
      </c>
      <c r="U590" s="21">
        <v>0</v>
      </c>
      <c r="V590" s="21">
        <v>0</v>
      </c>
      <c r="W590" s="21">
        <v>0</v>
      </c>
      <c r="X590" s="21">
        <v>0</v>
      </c>
      <c r="Y590" s="21">
        <v>0</v>
      </c>
      <c r="Z590" s="21">
        <v>0</v>
      </c>
      <c r="AA590" s="21">
        <v>0</v>
      </c>
      <c r="AB590" s="21">
        <v>0</v>
      </c>
      <c r="AC590" s="21">
        <v>0</v>
      </c>
      <c r="AD590" s="21">
        <v>0</v>
      </c>
      <c r="AE590" s="21">
        <v>0</v>
      </c>
      <c r="AF590" s="21">
        <v>0</v>
      </c>
      <c r="AG590" s="21">
        <v>0</v>
      </c>
      <c r="AH590" s="21">
        <v>0</v>
      </c>
      <c r="AI590" s="21">
        <v>0</v>
      </c>
      <c r="AJ590" s="21">
        <v>0</v>
      </c>
      <c r="AK590" s="21">
        <f t="shared" si="106"/>
        <v>518.42000000000007</v>
      </c>
      <c r="AL590" s="21">
        <f t="shared" si="105"/>
        <v>57.599999999999909</v>
      </c>
    </row>
    <row r="591" spans="1:38" s="6" customFormat="1" ht="50.1" customHeight="1">
      <c r="A591" s="38" t="s">
        <v>539</v>
      </c>
      <c r="B591" s="16" t="s">
        <v>540</v>
      </c>
      <c r="C591" s="16" t="s">
        <v>541</v>
      </c>
      <c r="D591" s="16" t="s">
        <v>542</v>
      </c>
      <c r="E591" s="16" t="s">
        <v>393</v>
      </c>
      <c r="F591" s="16" t="s">
        <v>369</v>
      </c>
      <c r="G591" s="19" t="s">
        <v>1050</v>
      </c>
      <c r="H591" s="16" t="s">
        <v>543</v>
      </c>
      <c r="I591" s="20">
        <v>38687</v>
      </c>
      <c r="J591" s="21">
        <v>1146.95</v>
      </c>
      <c r="K591" s="21">
        <f t="shared" si="103"/>
        <v>114.69500000000001</v>
      </c>
      <c r="L591" s="21">
        <f t="shared" si="104"/>
        <v>1032.2550000000001</v>
      </c>
      <c r="M591" s="21">
        <v>0</v>
      </c>
      <c r="N591" s="21">
        <v>0</v>
      </c>
      <c r="O591" s="21">
        <v>0</v>
      </c>
      <c r="P591" s="21">
        <v>0</v>
      </c>
      <c r="Q591" s="21">
        <v>0</v>
      </c>
      <c r="R591" s="21">
        <v>0</v>
      </c>
      <c r="S591" s="21">
        <v>0</v>
      </c>
      <c r="T591" s="21">
        <v>0</v>
      </c>
      <c r="U591" s="21">
        <v>213.33</v>
      </c>
      <c r="V591" s="21">
        <v>206.45</v>
      </c>
      <c r="W591" s="21">
        <v>206.45</v>
      </c>
      <c r="X591" s="21">
        <v>206.45</v>
      </c>
      <c r="Y591" s="21">
        <v>199.57</v>
      </c>
      <c r="Z591" s="21">
        <v>0</v>
      </c>
      <c r="AA591" s="21">
        <v>0</v>
      </c>
      <c r="AB591" s="21">
        <v>0</v>
      </c>
      <c r="AC591" s="21">
        <v>0</v>
      </c>
      <c r="AD591" s="21">
        <v>0</v>
      </c>
      <c r="AE591" s="21">
        <v>0</v>
      </c>
      <c r="AF591" s="21">
        <v>0</v>
      </c>
      <c r="AG591" s="21">
        <v>0</v>
      </c>
      <c r="AH591" s="21">
        <v>0</v>
      </c>
      <c r="AI591" s="21">
        <v>0</v>
      </c>
      <c r="AJ591" s="21">
        <v>0</v>
      </c>
      <c r="AK591" s="21">
        <f t="shared" si="106"/>
        <v>1032.25</v>
      </c>
      <c r="AL591" s="21">
        <f t="shared" si="105"/>
        <v>114.70000000000005</v>
      </c>
    </row>
    <row r="592" spans="1:38" s="6" customFormat="1" ht="50.1" customHeight="1" thickBot="1">
      <c r="A592" s="88" t="s">
        <v>550</v>
      </c>
      <c r="B592" s="74" t="s">
        <v>551</v>
      </c>
      <c r="C592" s="74" t="s">
        <v>552</v>
      </c>
      <c r="D592" s="74" t="s">
        <v>533</v>
      </c>
      <c r="E592" s="74" t="s">
        <v>393</v>
      </c>
      <c r="F592" s="74" t="s">
        <v>369</v>
      </c>
      <c r="G592" s="56" t="s">
        <v>1050</v>
      </c>
      <c r="H592" s="74" t="s">
        <v>549</v>
      </c>
      <c r="I592" s="83">
        <v>35765</v>
      </c>
      <c r="J592" s="84">
        <v>613.73</v>
      </c>
      <c r="K592" s="84">
        <f t="shared" si="103"/>
        <v>61.373000000000005</v>
      </c>
      <c r="L592" s="84">
        <f t="shared" si="104"/>
        <v>552.35699999999997</v>
      </c>
      <c r="M592" s="84">
        <v>0</v>
      </c>
      <c r="N592" s="84">
        <v>134.72</v>
      </c>
      <c r="O592" s="84">
        <v>134.72</v>
      </c>
      <c r="P592" s="84">
        <v>134.72</v>
      </c>
      <c r="Q592" s="84">
        <v>134.72</v>
      </c>
      <c r="R592" s="84">
        <v>0</v>
      </c>
      <c r="S592" s="84">
        <v>0</v>
      </c>
      <c r="T592" s="84">
        <v>13.48</v>
      </c>
      <c r="U592" s="84">
        <v>0</v>
      </c>
      <c r="V592" s="84">
        <v>0</v>
      </c>
      <c r="W592" s="84">
        <v>0</v>
      </c>
      <c r="X592" s="84">
        <v>0</v>
      </c>
      <c r="Y592" s="84">
        <v>0</v>
      </c>
      <c r="Z592" s="84">
        <v>0</v>
      </c>
      <c r="AA592" s="84">
        <v>0</v>
      </c>
      <c r="AB592" s="84">
        <v>0</v>
      </c>
      <c r="AC592" s="84">
        <v>0</v>
      </c>
      <c r="AD592" s="84">
        <v>0</v>
      </c>
      <c r="AE592" s="84">
        <v>0</v>
      </c>
      <c r="AF592" s="84">
        <v>0</v>
      </c>
      <c r="AG592" s="84">
        <v>0</v>
      </c>
      <c r="AH592" s="84">
        <v>0</v>
      </c>
      <c r="AI592" s="84">
        <v>0</v>
      </c>
      <c r="AJ592" s="84">
        <v>0</v>
      </c>
      <c r="AK592" s="84">
        <f t="shared" si="106"/>
        <v>552.36</v>
      </c>
      <c r="AL592" s="84">
        <f t="shared" si="105"/>
        <v>61.370000000000005</v>
      </c>
    </row>
    <row r="593" spans="1:38" s="6" customFormat="1" ht="50.1" customHeight="1" thickBot="1">
      <c r="A593" s="111" t="s">
        <v>566</v>
      </c>
      <c r="B593" s="112"/>
      <c r="C593" s="112"/>
      <c r="D593" s="112"/>
      <c r="E593" s="112"/>
      <c r="F593" s="112"/>
      <c r="G593" s="112"/>
      <c r="H593" s="112"/>
      <c r="I593" s="60"/>
      <c r="J593" s="61">
        <f t="shared" ref="J593:AL593" si="107">SUM(J565:J592)</f>
        <v>276514.00000000006</v>
      </c>
      <c r="K593" s="61">
        <f t="shared" si="107"/>
        <v>27651.399999999994</v>
      </c>
      <c r="L593" s="61">
        <f t="shared" si="107"/>
        <v>248862.6</v>
      </c>
      <c r="M593" s="61">
        <f t="shared" si="107"/>
        <v>0</v>
      </c>
      <c r="N593" s="61">
        <f t="shared" si="107"/>
        <v>584.64</v>
      </c>
      <c r="O593" s="61">
        <f t="shared" si="107"/>
        <v>677.95</v>
      </c>
      <c r="P593" s="61">
        <f t="shared" si="107"/>
        <v>677.95</v>
      </c>
      <c r="Q593" s="61">
        <f t="shared" si="107"/>
        <v>677.95</v>
      </c>
      <c r="R593" s="61">
        <f t="shared" si="107"/>
        <v>120.48</v>
      </c>
      <c r="S593" s="61">
        <f t="shared" si="107"/>
        <v>93.33</v>
      </c>
      <c r="T593" s="61">
        <f t="shared" si="107"/>
        <v>40.629999999999995</v>
      </c>
      <c r="U593" s="61">
        <f t="shared" si="107"/>
        <v>213.33</v>
      </c>
      <c r="V593" s="61">
        <f t="shared" si="107"/>
        <v>316.79999999999995</v>
      </c>
      <c r="W593" s="61">
        <f t="shared" si="107"/>
        <v>537.51</v>
      </c>
      <c r="X593" s="61">
        <f t="shared" si="107"/>
        <v>537.51</v>
      </c>
      <c r="Y593" s="61">
        <f t="shared" si="107"/>
        <v>530.63</v>
      </c>
      <c r="Z593" s="61">
        <f t="shared" si="107"/>
        <v>22942.100000000002</v>
      </c>
      <c r="AA593" s="61">
        <f t="shared" si="107"/>
        <v>45572.91</v>
      </c>
      <c r="AB593" s="61">
        <f t="shared" si="107"/>
        <v>0</v>
      </c>
      <c r="AC593" s="61">
        <f t="shared" si="107"/>
        <v>46151.18</v>
      </c>
      <c r="AD593" s="61">
        <f t="shared" si="107"/>
        <v>47749.1</v>
      </c>
      <c r="AE593" s="61">
        <f t="shared" si="107"/>
        <v>47749.11</v>
      </c>
      <c r="AF593" s="61">
        <f t="shared" si="107"/>
        <v>3058.48</v>
      </c>
      <c r="AG593" s="61">
        <f t="shared" si="107"/>
        <v>25902.699999999997</v>
      </c>
      <c r="AH593" s="61">
        <f t="shared" si="107"/>
        <v>0</v>
      </c>
      <c r="AI593" s="61">
        <f t="shared" si="107"/>
        <v>2421.329999999999</v>
      </c>
      <c r="AJ593" s="61">
        <f t="shared" si="107"/>
        <v>1744.6200000000003</v>
      </c>
      <c r="AK593" s="61">
        <f t="shared" si="107"/>
        <v>248300.24000000002</v>
      </c>
      <c r="AL593" s="61">
        <f t="shared" si="107"/>
        <v>28213.759999999984</v>
      </c>
    </row>
    <row r="594" spans="1:38" s="6" customFormat="1" ht="50.1" customHeight="1" thickBot="1">
      <c r="A594" s="97" t="s">
        <v>1602</v>
      </c>
      <c r="B594" s="98"/>
      <c r="C594" s="98"/>
      <c r="D594" s="98"/>
      <c r="E594" s="98"/>
      <c r="F594" s="98"/>
      <c r="G594" s="98"/>
      <c r="H594" s="98"/>
      <c r="I594" s="98"/>
      <c r="J594" s="42">
        <v>41.68</v>
      </c>
      <c r="K594" s="42">
        <f t="shared" ref="K594:K595" si="108">+J594*0.1</f>
        <v>4.1680000000000001</v>
      </c>
      <c r="L594" s="42">
        <f t="shared" ref="L594:L595" si="109">+J594-K594</f>
        <v>37.512</v>
      </c>
      <c r="M594" s="42">
        <v>0</v>
      </c>
      <c r="N594" s="42">
        <v>0</v>
      </c>
      <c r="O594" s="42">
        <v>0</v>
      </c>
      <c r="P594" s="42">
        <v>0</v>
      </c>
      <c r="Q594" s="42">
        <v>0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42">
        <v>0</v>
      </c>
      <c r="Z594" s="42">
        <v>0</v>
      </c>
      <c r="AA594" s="42">
        <v>0</v>
      </c>
      <c r="AB594" s="42">
        <v>0</v>
      </c>
      <c r="AC594" s="42">
        <v>0</v>
      </c>
      <c r="AD594" s="42">
        <v>0</v>
      </c>
      <c r="AE594" s="42">
        <v>0</v>
      </c>
      <c r="AF594" s="42">
        <v>0</v>
      </c>
      <c r="AG594" s="42">
        <v>0</v>
      </c>
      <c r="AH594" s="42">
        <v>0</v>
      </c>
      <c r="AI594" s="42">
        <v>0</v>
      </c>
      <c r="AJ594" s="42">
        <v>0</v>
      </c>
      <c r="AK594" s="42">
        <f t="shared" ref="AK594:AK595" si="110">SUM(M594:AJ594)</f>
        <v>0</v>
      </c>
      <c r="AL594" s="42">
        <f t="shared" ref="AL594:AL595" si="111">J594-AK594</f>
        <v>41.68</v>
      </c>
    </row>
    <row r="595" spans="1:38" s="6" customFormat="1" ht="78" customHeight="1" thickBot="1">
      <c r="A595" s="97" t="s">
        <v>1605</v>
      </c>
      <c r="B595" s="98"/>
      <c r="C595" s="98"/>
      <c r="D595" s="98"/>
      <c r="E595" s="98"/>
      <c r="F595" s="98"/>
      <c r="G595" s="98"/>
      <c r="H595" s="98"/>
      <c r="I595" s="98"/>
      <c r="J595" s="42">
        <v>800</v>
      </c>
      <c r="K595" s="42">
        <f t="shared" si="108"/>
        <v>80</v>
      </c>
      <c r="L595" s="42">
        <f t="shared" si="109"/>
        <v>720</v>
      </c>
      <c r="M595" s="42">
        <v>0</v>
      </c>
      <c r="N595" s="42">
        <v>0</v>
      </c>
      <c r="O595" s="42">
        <v>0</v>
      </c>
      <c r="P595" s="42">
        <v>0</v>
      </c>
      <c r="Q595" s="42">
        <v>0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42">
        <v>0</v>
      </c>
      <c r="Z595" s="42">
        <v>0</v>
      </c>
      <c r="AA595" s="42">
        <v>0</v>
      </c>
      <c r="AB595" s="42">
        <v>0</v>
      </c>
      <c r="AC595" s="42">
        <v>0</v>
      </c>
      <c r="AD595" s="42">
        <v>0</v>
      </c>
      <c r="AE595" s="42">
        <v>0</v>
      </c>
      <c r="AF595" s="42">
        <v>0</v>
      </c>
      <c r="AG595" s="42">
        <v>0</v>
      </c>
      <c r="AH595" s="42">
        <v>0</v>
      </c>
      <c r="AI595" s="42">
        <v>0</v>
      </c>
      <c r="AJ595" s="42">
        <v>0</v>
      </c>
      <c r="AK595" s="42">
        <f t="shared" si="110"/>
        <v>0</v>
      </c>
      <c r="AL595" s="42">
        <f t="shared" si="111"/>
        <v>800</v>
      </c>
    </row>
    <row r="596" spans="1:38" s="6" customFormat="1" ht="50.1" customHeight="1">
      <c r="A596" s="106" t="s">
        <v>1601</v>
      </c>
      <c r="B596" s="107"/>
      <c r="C596" s="107"/>
      <c r="D596" s="107"/>
      <c r="E596" s="107"/>
      <c r="F596" s="107"/>
      <c r="G596" s="107"/>
      <c r="H596" s="107"/>
      <c r="I596" s="89"/>
      <c r="J596" s="90">
        <f>J593+J594+J595</f>
        <v>277355.68000000005</v>
      </c>
      <c r="K596" s="90">
        <f t="shared" ref="K596:AL596" si="112">K593+K594+K595</f>
        <v>27735.567999999996</v>
      </c>
      <c r="L596" s="90">
        <f t="shared" si="112"/>
        <v>249620.11199999999</v>
      </c>
      <c r="M596" s="90">
        <f t="shared" si="112"/>
        <v>0</v>
      </c>
      <c r="N596" s="90">
        <f t="shared" si="112"/>
        <v>584.64</v>
      </c>
      <c r="O596" s="90">
        <f t="shared" si="112"/>
        <v>677.95</v>
      </c>
      <c r="P596" s="90">
        <f t="shared" si="112"/>
        <v>677.95</v>
      </c>
      <c r="Q596" s="90">
        <f t="shared" si="112"/>
        <v>677.95</v>
      </c>
      <c r="R596" s="90">
        <f t="shared" si="112"/>
        <v>120.48</v>
      </c>
      <c r="S596" s="90">
        <f t="shared" si="112"/>
        <v>93.33</v>
      </c>
      <c r="T596" s="90">
        <f t="shared" si="112"/>
        <v>40.629999999999995</v>
      </c>
      <c r="U596" s="90">
        <f t="shared" si="112"/>
        <v>213.33</v>
      </c>
      <c r="V596" s="90">
        <f t="shared" si="112"/>
        <v>316.79999999999995</v>
      </c>
      <c r="W596" s="90">
        <f t="shared" si="112"/>
        <v>537.51</v>
      </c>
      <c r="X596" s="90">
        <f t="shared" si="112"/>
        <v>537.51</v>
      </c>
      <c r="Y596" s="90">
        <f t="shared" si="112"/>
        <v>530.63</v>
      </c>
      <c r="Z596" s="90">
        <f t="shared" si="112"/>
        <v>22942.100000000002</v>
      </c>
      <c r="AA596" s="90">
        <f t="shared" si="112"/>
        <v>45572.91</v>
      </c>
      <c r="AB596" s="90">
        <f t="shared" si="112"/>
        <v>0</v>
      </c>
      <c r="AC596" s="90">
        <f t="shared" si="112"/>
        <v>46151.18</v>
      </c>
      <c r="AD596" s="90">
        <f t="shared" si="112"/>
        <v>47749.1</v>
      </c>
      <c r="AE596" s="90">
        <f t="shared" si="112"/>
        <v>47749.11</v>
      </c>
      <c r="AF596" s="90">
        <f t="shared" si="112"/>
        <v>3058.48</v>
      </c>
      <c r="AG596" s="90">
        <f t="shared" si="112"/>
        <v>25902.699999999997</v>
      </c>
      <c r="AH596" s="90">
        <f t="shared" si="112"/>
        <v>0</v>
      </c>
      <c r="AI596" s="90">
        <f t="shared" si="112"/>
        <v>2421.329999999999</v>
      </c>
      <c r="AJ596" s="90">
        <f t="shared" si="112"/>
        <v>1744.6200000000003</v>
      </c>
      <c r="AK596" s="90">
        <f t="shared" si="112"/>
        <v>248300.24000000002</v>
      </c>
      <c r="AL596" s="90">
        <f t="shared" si="112"/>
        <v>29055.439999999984</v>
      </c>
    </row>
    <row r="597" spans="1:38" s="6" customFormat="1" ht="50.1" customHeight="1">
      <c r="A597" s="53" t="s">
        <v>567</v>
      </c>
      <c r="B597" s="19" t="s">
        <v>568</v>
      </c>
      <c r="C597" s="19" t="s">
        <v>12</v>
      </c>
      <c r="D597" s="19" t="s">
        <v>1361</v>
      </c>
      <c r="E597" s="19" t="s">
        <v>393</v>
      </c>
      <c r="F597" s="19" t="s">
        <v>1363</v>
      </c>
      <c r="G597" s="19" t="s">
        <v>1050</v>
      </c>
      <c r="H597" s="19" t="s">
        <v>31</v>
      </c>
      <c r="I597" s="20">
        <v>37438</v>
      </c>
      <c r="J597" s="18">
        <v>11675.11</v>
      </c>
      <c r="K597" s="21">
        <f t="shared" ref="K597:K602" si="113">+J597*0.1</f>
        <v>1167.5110000000002</v>
      </c>
      <c r="L597" s="21">
        <f t="shared" ref="L597:L602" si="114">+J597-K597</f>
        <v>10507.599</v>
      </c>
      <c r="M597" s="21">
        <v>0</v>
      </c>
      <c r="N597" s="21">
        <v>0</v>
      </c>
      <c r="O597" s="21">
        <v>0</v>
      </c>
      <c r="P597" s="21">
        <v>0</v>
      </c>
      <c r="Q597" s="21">
        <v>1050.76</v>
      </c>
      <c r="R597" s="21">
        <v>5428.93</v>
      </c>
      <c r="S597" s="21">
        <v>2101.52</v>
      </c>
      <c r="T597" s="21">
        <v>1926.39</v>
      </c>
      <c r="U597" s="21">
        <v>0</v>
      </c>
      <c r="V597" s="21">
        <v>0</v>
      </c>
      <c r="W597" s="21">
        <v>0</v>
      </c>
      <c r="X597" s="21">
        <v>0</v>
      </c>
      <c r="Y597" s="21">
        <v>0</v>
      </c>
      <c r="Z597" s="21">
        <v>0</v>
      </c>
      <c r="AA597" s="21">
        <v>0</v>
      </c>
      <c r="AB597" s="21">
        <v>0</v>
      </c>
      <c r="AC597" s="21">
        <v>0</v>
      </c>
      <c r="AD597" s="21">
        <v>0</v>
      </c>
      <c r="AE597" s="21">
        <v>0</v>
      </c>
      <c r="AF597" s="21">
        <v>0</v>
      </c>
      <c r="AG597" s="21">
        <v>0</v>
      </c>
      <c r="AH597" s="21">
        <v>0</v>
      </c>
      <c r="AI597" s="21">
        <v>0</v>
      </c>
      <c r="AJ597" s="21">
        <v>0</v>
      </c>
      <c r="AK597" s="21">
        <f>SUM(M597:AJ597)</f>
        <v>10507.6</v>
      </c>
      <c r="AL597" s="21">
        <f>J597-AK597</f>
        <v>1167.5100000000002</v>
      </c>
    </row>
    <row r="598" spans="1:38" s="6" customFormat="1" ht="50.1" customHeight="1">
      <c r="A598" s="53" t="s">
        <v>569</v>
      </c>
      <c r="B598" s="19" t="s">
        <v>570</v>
      </c>
      <c r="C598" s="19" t="s">
        <v>12</v>
      </c>
      <c r="D598" s="19" t="s">
        <v>459</v>
      </c>
      <c r="E598" s="19" t="s">
        <v>393</v>
      </c>
      <c r="F598" s="19" t="s">
        <v>369</v>
      </c>
      <c r="G598" s="19" t="s">
        <v>1050</v>
      </c>
      <c r="H598" s="19" t="s">
        <v>571</v>
      </c>
      <c r="I598" s="20">
        <v>37438</v>
      </c>
      <c r="J598" s="18">
        <v>950.68</v>
      </c>
      <c r="K598" s="21">
        <f t="shared" si="113"/>
        <v>95.067999999999998</v>
      </c>
      <c r="L598" s="21">
        <f>+J598-K598</f>
        <v>855.61199999999997</v>
      </c>
      <c r="M598" s="21">
        <v>0</v>
      </c>
      <c r="N598" s="21">
        <v>0</v>
      </c>
      <c r="O598" s="21">
        <v>0</v>
      </c>
      <c r="P598" s="21">
        <v>0</v>
      </c>
      <c r="Q598" s="21">
        <v>85.56</v>
      </c>
      <c r="R598" s="21">
        <v>442.06</v>
      </c>
      <c r="S598" s="21">
        <v>171.12</v>
      </c>
      <c r="T598" s="21">
        <v>156.88999999999999</v>
      </c>
      <c r="U598" s="21">
        <v>0</v>
      </c>
      <c r="V598" s="21">
        <v>0</v>
      </c>
      <c r="W598" s="21">
        <v>0</v>
      </c>
      <c r="X598" s="21">
        <v>0</v>
      </c>
      <c r="Y598" s="21">
        <v>0</v>
      </c>
      <c r="Z598" s="21">
        <v>0</v>
      </c>
      <c r="AA598" s="21">
        <v>0</v>
      </c>
      <c r="AB598" s="21">
        <v>0</v>
      </c>
      <c r="AC598" s="21">
        <v>0</v>
      </c>
      <c r="AD598" s="21">
        <v>0</v>
      </c>
      <c r="AE598" s="21">
        <v>0</v>
      </c>
      <c r="AF598" s="21">
        <v>0</v>
      </c>
      <c r="AG598" s="21">
        <v>0</v>
      </c>
      <c r="AH598" s="21">
        <v>0</v>
      </c>
      <c r="AI598" s="21">
        <v>0</v>
      </c>
      <c r="AJ598" s="21">
        <v>0</v>
      </c>
      <c r="AK598" s="21">
        <f t="shared" ref="AK598:AK599" si="115">SUM(M598:AJ598)</f>
        <v>855.63</v>
      </c>
      <c r="AL598" s="21">
        <f>J598-AK598</f>
        <v>95.049999999999955</v>
      </c>
    </row>
    <row r="599" spans="1:38" s="6" customFormat="1" ht="50.1" customHeight="1">
      <c r="A599" s="53" t="s">
        <v>572</v>
      </c>
      <c r="B599" s="19" t="s">
        <v>573</v>
      </c>
      <c r="C599" s="19" t="s">
        <v>12</v>
      </c>
      <c r="D599" s="19" t="s">
        <v>574</v>
      </c>
      <c r="E599" s="19" t="s">
        <v>1362</v>
      </c>
      <c r="F599" s="19" t="s">
        <v>575</v>
      </c>
      <c r="G599" s="19" t="s">
        <v>1050</v>
      </c>
      <c r="H599" s="19" t="s">
        <v>571</v>
      </c>
      <c r="I599" s="20">
        <v>37591</v>
      </c>
      <c r="J599" s="18">
        <v>1500.23</v>
      </c>
      <c r="K599" s="21">
        <f>+J599*0.1</f>
        <v>150.023</v>
      </c>
      <c r="L599" s="21">
        <f>+J599-K599</f>
        <v>1350.2070000000001</v>
      </c>
      <c r="M599" s="21">
        <v>0</v>
      </c>
      <c r="N599" s="21">
        <v>0</v>
      </c>
      <c r="O599" s="21">
        <v>0</v>
      </c>
      <c r="P599" s="21">
        <v>0</v>
      </c>
      <c r="Q599" s="21">
        <v>135.02000000000001</v>
      </c>
      <c r="R599" s="21">
        <v>697.6</v>
      </c>
      <c r="S599" s="21">
        <v>270.04000000000002</v>
      </c>
      <c r="T599" s="21">
        <v>247.55</v>
      </c>
      <c r="U599" s="21">
        <v>0</v>
      </c>
      <c r="V599" s="21">
        <v>0</v>
      </c>
      <c r="W599" s="21">
        <v>0</v>
      </c>
      <c r="X599" s="21">
        <v>0</v>
      </c>
      <c r="Y599" s="21">
        <v>0</v>
      </c>
      <c r="Z599" s="21">
        <v>0</v>
      </c>
      <c r="AA599" s="21">
        <v>0</v>
      </c>
      <c r="AB599" s="21">
        <v>0</v>
      </c>
      <c r="AC599" s="21">
        <v>0</v>
      </c>
      <c r="AD599" s="21">
        <v>0</v>
      </c>
      <c r="AE599" s="21">
        <v>0</v>
      </c>
      <c r="AF599" s="21">
        <v>0</v>
      </c>
      <c r="AG599" s="21">
        <v>0</v>
      </c>
      <c r="AH599" s="21">
        <v>0</v>
      </c>
      <c r="AI599" s="21">
        <v>0</v>
      </c>
      <c r="AJ599" s="21">
        <v>0</v>
      </c>
      <c r="AK599" s="21">
        <f t="shared" si="115"/>
        <v>1350.21</v>
      </c>
      <c r="AL599" s="21">
        <f>J599-AK599</f>
        <v>150.01999999999998</v>
      </c>
    </row>
    <row r="600" spans="1:38" s="10" customFormat="1" ht="50.1" customHeight="1">
      <c r="A600" s="102" t="s">
        <v>576</v>
      </c>
      <c r="B600" s="103"/>
      <c r="C600" s="103"/>
      <c r="D600" s="103"/>
      <c r="E600" s="103"/>
      <c r="F600" s="103"/>
      <c r="G600" s="103"/>
      <c r="H600" s="103"/>
      <c r="I600" s="91"/>
      <c r="J600" s="92">
        <f>SUM(J597:J599)</f>
        <v>14126.02</v>
      </c>
      <c r="K600" s="92">
        <f t="shared" ref="K600:AJ600" si="116">SUM(K597:K599)</f>
        <v>1412.6020000000001</v>
      </c>
      <c r="L600" s="92">
        <f t="shared" si="116"/>
        <v>12713.418</v>
      </c>
      <c r="M600" s="92">
        <f t="shared" si="116"/>
        <v>0</v>
      </c>
      <c r="N600" s="92">
        <f t="shared" si="116"/>
        <v>0</v>
      </c>
      <c r="O600" s="92">
        <f t="shared" si="116"/>
        <v>0</v>
      </c>
      <c r="P600" s="92">
        <f t="shared" si="116"/>
        <v>0</v>
      </c>
      <c r="Q600" s="92">
        <f t="shared" si="116"/>
        <v>1271.3399999999999</v>
      </c>
      <c r="R600" s="92">
        <f t="shared" si="116"/>
        <v>6568.5900000000011</v>
      </c>
      <c r="S600" s="92">
        <f t="shared" si="116"/>
        <v>2542.6799999999998</v>
      </c>
      <c r="T600" s="92">
        <f t="shared" si="116"/>
        <v>2330.8300000000004</v>
      </c>
      <c r="U600" s="92">
        <f t="shared" si="116"/>
        <v>0</v>
      </c>
      <c r="V600" s="92">
        <f t="shared" si="116"/>
        <v>0</v>
      </c>
      <c r="W600" s="92">
        <f t="shared" si="116"/>
        <v>0</v>
      </c>
      <c r="X600" s="92">
        <f t="shared" si="116"/>
        <v>0</v>
      </c>
      <c r="Y600" s="92">
        <f t="shared" si="116"/>
        <v>0</v>
      </c>
      <c r="Z600" s="92">
        <f t="shared" si="116"/>
        <v>0</v>
      </c>
      <c r="AA600" s="92">
        <f t="shared" si="116"/>
        <v>0</v>
      </c>
      <c r="AB600" s="92">
        <f t="shared" si="116"/>
        <v>0</v>
      </c>
      <c r="AC600" s="92">
        <f t="shared" si="116"/>
        <v>0</v>
      </c>
      <c r="AD600" s="92">
        <f t="shared" si="116"/>
        <v>0</v>
      </c>
      <c r="AE600" s="92">
        <f t="shared" si="116"/>
        <v>0</v>
      </c>
      <c r="AF600" s="92">
        <f t="shared" si="116"/>
        <v>0</v>
      </c>
      <c r="AG600" s="92">
        <f t="shared" si="116"/>
        <v>0</v>
      </c>
      <c r="AH600" s="92">
        <f>SUM(AH597:AH599)</f>
        <v>0</v>
      </c>
      <c r="AI600" s="92">
        <f t="shared" si="116"/>
        <v>0</v>
      </c>
      <c r="AJ600" s="92">
        <f t="shared" si="116"/>
        <v>0</v>
      </c>
      <c r="AK600" s="92">
        <f>SUM(AK597:AK599)</f>
        <v>12713.439999999999</v>
      </c>
      <c r="AL600" s="92">
        <f>SUM(AL597:AL599)</f>
        <v>1412.5800000000002</v>
      </c>
    </row>
    <row r="601" spans="1:38" s="6" customFormat="1" ht="50.1" customHeight="1">
      <c r="A601" s="53" t="s">
        <v>577</v>
      </c>
      <c r="B601" s="19" t="s">
        <v>578</v>
      </c>
      <c r="C601" s="16" t="s">
        <v>579</v>
      </c>
      <c r="D601" s="19" t="s">
        <v>580</v>
      </c>
      <c r="E601" s="19" t="s">
        <v>581</v>
      </c>
      <c r="F601" s="19" t="s">
        <v>582</v>
      </c>
      <c r="G601" s="19" t="s">
        <v>1050</v>
      </c>
      <c r="H601" s="19" t="s">
        <v>583</v>
      </c>
      <c r="I601" s="20">
        <v>40634</v>
      </c>
      <c r="J601" s="18">
        <v>904</v>
      </c>
      <c r="K601" s="21">
        <f t="shared" si="113"/>
        <v>90.4</v>
      </c>
      <c r="L601" s="21">
        <f t="shared" si="114"/>
        <v>813.6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  <c r="V601" s="21">
        <v>0</v>
      </c>
      <c r="W601" s="21">
        <v>0</v>
      </c>
      <c r="X601" s="21">
        <v>0</v>
      </c>
      <c r="Y601" s="21">
        <v>0</v>
      </c>
      <c r="Z601" s="21">
        <v>94.92</v>
      </c>
      <c r="AA601" s="21">
        <v>162.72</v>
      </c>
      <c r="AB601" s="21">
        <v>0</v>
      </c>
      <c r="AC601" s="21">
        <v>162.72</v>
      </c>
      <c r="AD601" s="21">
        <v>162.72</v>
      </c>
      <c r="AE601" s="21">
        <v>162.72</v>
      </c>
      <c r="AF601" s="21">
        <v>0</v>
      </c>
      <c r="AG601" s="21">
        <v>67.8</v>
      </c>
      <c r="AH601" s="21">
        <v>0</v>
      </c>
      <c r="AI601" s="21">
        <v>0</v>
      </c>
      <c r="AJ601" s="21">
        <v>0</v>
      </c>
      <c r="AK601" s="21">
        <f>SUM(M601:AJ601)</f>
        <v>813.6</v>
      </c>
      <c r="AL601" s="21">
        <f>J601-AK601</f>
        <v>90.399999999999977</v>
      </c>
    </row>
    <row r="602" spans="1:38" s="6" customFormat="1" ht="50.1" customHeight="1">
      <c r="A602" s="53" t="s">
        <v>1350</v>
      </c>
      <c r="B602" s="19" t="s">
        <v>1351</v>
      </c>
      <c r="C602" s="16" t="s">
        <v>579</v>
      </c>
      <c r="D602" s="19" t="s">
        <v>1352</v>
      </c>
      <c r="E602" s="19" t="s">
        <v>393</v>
      </c>
      <c r="F602" s="19" t="s">
        <v>1353</v>
      </c>
      <c r="G602" s="19" t="s">
        <v>1050</v>
      </c>
      <c r="H602" s="19" t="s">
        <v>1185</v>
      </c>
      <c r="I602" s="20">
        <v>42339</v>
      </c>
      <c r="J602" s="18">
        <v>1073.5</v>
      </c>
      <c r="K602" s="21">
        <f t="shared" si="113"/>
        <v>107.35000000000001</v>
      </c>
      <c r="L602" s="21">
        <f t="shared" si="114"/>
        <v>966.15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  <c r="V602" s="21">
        <v>0</v>
      </c>
      <c r="W602" s="21">
        <v>0</v>
      </c>
      <c r="X602" s="21">
        <v>0</v>
      </c>
      <c r="Y602" s="21">
        <v>0</v>
      </c>
      <c r="Z602" s="21">
        <v>0</v>
      </c>
      <c r="AA602" s="21">
        <v>0</v>
      </c>
      <c r="AB602" s="21">
        <v>0</v>
      </c>
      <c r="AC602" s="21">
        <v>0</v>
      </c>
      <c r="AD602" s="21">
        <v>0</v>
      </c>
      <c r="AE602" s="21">
        <v>0</v>
      </c>
      <c r="AF602" s="21">
        <v>0</v>
      </c>
      <c r="AG602" s="21">
        <v>193.23</v>
      </c>
      <c r="AH602" s="21">
        <v>0</v>
      </c>
      <c r="AI602" s="21">
        <v>193.23</v>
      </c>
      <c r="AJ602" s="21">
        <v>193.23</v>
      </c>
      <c r="AK602" s="21">
        <f>SUM(M602:AJ602)</f>
        <v>579.68999999999994</v>
      </c>
      <c r="AL602" s="21">
        <f>+J602-AK602</f>
        <v>493.81000000000006</v>
      </c>
    </row>
    <row r="603" spans="1:38" s="6" customFormat="1" ht="50.1" customHeight="1">
      <c r="A603" s="102" t="s">
        <v>1524</v>
      </c>
      <c r="B603" s="103"/>
      <c r="C603" s="103"/>
      <c r="D603" s="103"/>
      <c r="E603" s="103"/>
      <c r="F603" s="103"/>
      <c r="G603" s="103"/>
      <c r="H603" s="103"/>
      <c r="I603" s="91"/>
      <c r="J603" s="92">
        <f>J601+J602</f>
        <v>1977.5</v>
      </c>
      <c r="K603" s="92">
        <f t="shared" ref="K603:AL603" si="117">K601+K602</f>
        <v>197.75</v>
      </c>
      <c r="L603" s="92">
        <f t="shared" si="117"/>
        <v>1779.75</v>
      </c>
      <c r="M603" s="92">
        <f t="shared" si="117"/>
        <v>0</v>
      </c>
      <c r="N603" s="92">
        <f t="shared" si="117"/>
        <v>0</v>
      </c>
      <c r="O603" s="92">
        <f t="shared" si="117"/>
        <v>0</v>
      </c>
      <c r="P603" s="92">
        <f t="shared" si="117"/>
        <v>0</v>
      </c>
      <c r="Q603" s="92">
        <f t="shared" si="117"/>
        <v>0</v>
      </c>
      <c r="R603" s="92">
        <f t="shared" si="117"/>
        <v>0</v>
      </c>
      <c r="S603" s="92">
        <f t="shared" si="117"/>
        <v>0</v>
      </c>
      <c r="T603" s="92">
        <f t="shared" si="117"/>
        <v>0</v>
      </c>
      <c r="U603" s="92">
        <f t="shared" si="117"/>
        <v>0</v>
      </c>
      <c r="V603" s="92">
        <f t="shared" si="117"/>
        <v>0</v>
      </c>
      <c r="W603" s="92">
        <f t="shared" si="117"/>
        <v>0</v>
      </c>
      <c r="X603" s="92">
        <f t="shared" si="117"/>
        <v>0</v>
      </c>
      <c r="Y603" s="92">
        <f t="shared" si="117"/>
        <v>0</v>
      </c>
      <c r="Z603" s="92">
        <f t="shared" si="117"/>
        <v>94.92</v>
      </c>
      <c r="AA603" s="92">
        <f t="shared" si="117"/>
        <v>162.72</v>
      </c>
      <c r="AB603" s="92">
        <f t="shared" si="117"/>
        <v>0</v>
      </c>
      <c r="AC603" s="92">
        <f t="shared" si="117"/>
        <v>162.72</v>
      </c>
      <c r="AD603" s="92">
        <f t="shared" si="117"/>
        <v>162.72</v>
      </c>
      <c r="AE603" s="92">
        <f t="shared" si="117"/>
        <v>162.72</v>
      </c>
      <c r="AF603" s="92">
        <f t="shared" si="117"/>
        <v>0</v>
      </c>
      <c r="AG603" s="92">
        <f>AG601+AG602</f>
        <v>261.02999999999997</v>
      </c>
      <c r="AH603" s="92">
        <f>AH601+AH602</f>
        <v>0</v>
      </c>
      <c r="AI603" s="92">
        <f t="shared" ref="AI603:AJ603" si="118">AI601+AI602</f>
        <v>193.23</v>
      </c>
      <c r="AJ603" s="92">
        <f t="shared" si="118"/>
        <v>193.23</v>
      </c>
      <c r="AK603" s="92">
        <f>AK601+AK602</f>
        <v>1393.29</v>
      </c>
      <c r="AL603" s="92">
        <f t="shared" si="117"/>
        <v>584.21</v>
      </c>
    </row>
    <row r="604" spans="1:38" s="6" customFormat="1" ht="50.1" customHeight="1">
      <c r="A604" s="104" t="s">
        <v>1603</v>
      </c>
      <c r="B604" s="105"/>
      <c r="C604" s="105"/>
      <c r="D604" s="105"/>
      <c r="E604" s="105"/>
      <c r="F604" s="105"/>
      <c r="G604" s="105"/>
      <c r="H604" s="105"/>
      <c r="I604" s="93"/>
      <c r="J604" s="94">
        <f t="shared" ref="J604:AL604" si="119">SUM(J31+J460+J562+J593+J600+J603)</f>
        <v>2155311.0757142836</v>
      </c>
      <c r="K604" s="94">
        <f t="shared" si="119"/>
        <v>215531.10757142832</v>
      </c>
      <c r="L604" s="94">
        <f t="shared" si="119"/>
        <v>1939779.9681428573</v>
      </c>
      <c r="M604" s="94">
        <f t="shared" si="119"/>
        <v>3804.69</v>
      </c>
      <c r="N604" s="94">
        <f t="shared" si="119"/>
        <v>4671.16</v>
      </c>
      <c r="O604" s="94">
        <f t="shared" si="119"/>
        <v>4807.1799999999994</v>
      </c>
      <c r="P604" s="94">
        <f t="shared" si="119"/>
        <v>5048.7299999999996</v>
      </c>
      <c r="Q604" s="94">
        <f t="shared" si="119"/>
        <v>8004.3</v>
      </c>
      <c r="R604" s="94">
        <f t="shared" si="119"/>
        <v>19095.5</v>
      </c>
      <c r="S604" s="94">
        <f t="shared" si="119"/>
        <v>12698</v>
      </c>
      <c r="T604" s="94">
        <f t="shared" si="119"/>
        <v>16025.600571999999</v>
      </c>
      <c r="U604" s="94">
        <f t="shared" si="119"/>
        <v>12957.779999999999</v>
      </c>
      <c r="V604" s="94">
        <f t="shared" si="119"/>
        <v>15508.95</v>
      </c>
      <c r="W604" s="94">
        <f t="shared" si="119"/>
        <v>38628.99</v>
      </c>
      <c r="X604" s="94">
        <f t="shared" si="119"/>
        <v>55976.800000000003</v>
      </c>
      <c r="Y604" s="94">
        <f t="shared" si="119"/>
        <v>58309.709999999985</v>
      </c>
      <c r="Z604" s="94">
        <f t="shared" si="119"/>
        <v>102214.18999999999</v>
      </c>
      <c r="AA604" s="94">
        <f t="shared" si="119"/>
        <v>227126.85299999994</v>
      </c>
      <c r="AB604" s="94">
        <f t="shared" si="119"/>
        <v>-48477.499999999993</v>
      </c>
      <c r="AC604" s="94">
        <f t="shared" si="119"/>
        <v>137923.12999999989</v>
      </c>
      <c r="AD604" s="94">
        <f t="shared" si="119"/>
        <v>175383.51999999996</v>
      </c>
      <c r="AE604" s="94">
        <f t="shared" si="119"/>
        <v>302569.13999999984</v>
      </c>
      <c r="AF604" s="94">
        <f t="shared" si="119"/>
        <v>11273.87</v>
      </c>
      <c r="AG604" s="94">
        <f t="shared" si="119"/>
        <v>213679.53000000017</v>
      </c>
      <c r="AH604" s="94">
        <f t="shared" si="119"/>
        <v>-849.68999999999994</v>
      </c>
      <c r="AI604" s="94">
        <f t="shared" si="119"/>
        <v>175925.05000000002</v>
      </c>
      <c r="AJ604" s="94">
        <f t="shared" si="119"/>
        <v>113294.81999999991</v>
      </c>
      <c r="AK604" s="94">
        <f t="shared" si="119"/>
        <v>1665600.303572003</v>
      </c>
      <c r="AL604" s="94">
        <f t="shared" si="119"/>
        <v>489710.77214228618</v>
      </c>
    </row>
    <row r="605" spans="1:38" s="6" customFormat="1" ht="50.1" customHeight="1" thickBot="1">
      <c r="A605" s="99" t="s">
        <v>1604</v>
      </c>
      <c r="B605" s="100"/>
      <c r="C605" s="100"/>
      <c r="D605" s="100"/>
      <c r="E605" s="100"/>
      <c r="F605" s="100"/>
      <c r="G605" s="100"/>
      <c r="H605" s="100"/>
      <c r="I605" s="95"/>
      <c r="J605" s="96">
        <f>SUM(J31+J460+J564+J596+J600+J603)</f>
        <v>2156151.8557142834</v>
      </c>
      <c r="K605" s="96">
        <f t="shared" ref="K605:AL605" si="120">SUM(K31+K460+K564+K596+K600+K603)</f>
        <v>215615.18557142833</v>
      </c>
      <c r="L605" s="96">
        <f t="shared" si="120"/>
        <v>1940536.6701428571</v>
      </c>
      <c r="M605" s="96">
        <f t="shared" si="120"/>
        <v>3804.69</v>
      </c>
      <c r="N605" s="96">
        <f t="shared" si="120"/>
        <v>4671.16</v>
      </c>
      <c r="O605" s="96">
        <f t="shared" si="120"/>
        <v>4807.1799999999994</v>
      </c>
      <c r="P605" s="96">
        <f t="shared" si="120"/>
        <v>5048.7299999999996</v>
      </c>
      <c r="Q605" s="96">
        <f t="shared" si="120"/>
        <v>8004.3</v>
      </c>
      <c r="R605" s="96">
        <f t="shared" si="120"/>
        <v>19095.5</v>
      </c>
      <c r="S605" s="96">
        <f t="shared" si="120"/>
        <v>12698</v>
      </c>
      <c r="T605" s="96">
        <f t="shared" si="120"/>
        <v>16025.600571999999</v>
      </c>
      <c r="U605" s="96">
        <f t="shared" si="120"/>
        <v>12957.779999999999</v>
      </c>
      <c r="V605" s="96">
        <f t="shared" si="120"/>
        <v>15508.95</v>
      </c>
      <c r="W605" s="96">
        <f t="shared" si="120"/>
        <v>38628.99</v>
      </c>
      <c r="X605" s="96">
        <f t="shared" si="120"/>
        <v>55976.800000000003</v>
      </c>
      <c r="Y605" s="96">
        <f t="shared" si="120"/>
        <v>58309.709999999985</v>
      </c>
      <c r="Z605" s="96">
        <f t="shared" si="120"/>
        <v>102214.18999999999</v>
      </c>
      <c r="AA605" s="96">
        <f t="shared" si="120"/>
        <v>227126.85299999994</v>
      </c>
      <c r="AB605" s="96">
        <f t="shared" si="120"/>
        <v>-48477.499999999993</v>
      </c>
      <c r="AC605" s="96">
        <f t="shared" si="120"/>
        <v>137923.12999999989</v>
      </c>
      <c r="AD605" s="96">
        <f t="shared" si="120"/>
        <v>175383.51999999996</v>
      </c>
      <c r="AE605" s="96">
        <f t="shared" si="120"/>
        <v>302569.13999999984</v>
      </c>
      <c r="AF605" s="96">
        <f t="shared" si="120"/>
        <v>11273.87</v>
      </c>
      <c r="AG605" s="96">
        <f t="shared" si="120"/>
        <v>213679.53000000017</v>
      </c>
      <c r="AH605" s="96">
        <f t="shared" si="120"/>
        <v>-849.68999999999994</v>
      </c>
      <c r="AI605" s="96">
        <f t="shared" si="120"/>
        <v>175925.05000000002</v>
      </c>
      <c r="AJ605" s="96">
        <f t="shared" si="120"/>
        <v>113294.81999999991</v>
      </c>
      <c r="AK605" s="96">
        <f t="shared" si="120"/>
        <v>1665600.303572003</v>
      </c>
      <c r="AL605" s="96">
        <f t="shared" si="120"/>
        <v>490551.55214228615</v>
      </c>
    </row>
    <row r="606" spans="1:38" ht="15.95" customHeight="1">
      <c r="C606" s="1"/>
      <c r="D606" s="1"/>
      <c r="E606" s="1"/>
      <c r="F606" s="1"/>
      <c r="G606" s="1"/>
      <c r="H606" s="1"/>
      <c r="J606" s="1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2"/>
      <c r="AL606" s="4"/>
    </row>
    <row r="607" spans="1:38" ht="15.95" customHeight="1">
      <c r="C607" s="1"/>
      <c r="D607" s="1"/>
      <c r="E607" s="1"/>
      <c r="F607" s="1"/>
      <c r="G607" s="1"/>
      <c r="H607" s="1"/>
      <c r="J607" s="1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2"/>
      <c r="AL607" s="4"/>
    </row>
    <row r="608" spans="1:38" ht="15.95" customHeight="1">
      <c r="C608" s="1"/>
      <c r="D608" s="1"/>
      <c r="E608" s="1"/>
      <c r="F608" s="1"/>
      <c r="G608" s="1"/>
      <c r="H608" s="1"/>
      <c r="J608" s="1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2"/>
      <c r="AL608" s="4"/>
    </row>
    <row r="609" spans="1:38" ht="15.95" customHeight="1">
      <c r="C609" s="1"/>
      <c r="D609" s="1"/>
      <c r="E609" s="1"/>
      <c r="F609" s="1"/>
      <c r="G609" s="1"/>
      <c r="H609" s="1"/>
      <c r="J609" s="1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2"/>
      <c r="AL609" s="4"/>
    </row>
    <row r="610" spans="1:38" ht="15.95" customHeight="1">
      <c r="C610" s="1"/>
      <c r="D610" s="1"/>
      <c r="E610" s="1"/>
      <c r="F610" s="1"/>
      <c r="G610" s="1"/>
      <c r="H610" s="1"/>
      <c r="J610" s="1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2"/>
      <c r="AL610" s="4"/>
    </row>
    <row r="611" spans="1:38" ht="15.95" customHeight="1">
      <c r="C611" s="1"/>
      <c r="D611" s="1"/>
      <c r="E611" s="1"/>
      <c r="F611" s="1"/>
      <c r="G611" s="1"/>
      <c r="H611" s="1"/>
      <c r="J611" s="1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2"/>
      <c r="AL611" s="4"/>
    </row>
    <row r="612" spans="1:38" ht="15.95" customHeight="1">
      <c r="A612" s="108" t="s">
        <v>1608</v>
      </c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  <c r="AI612" s="108"/>
      <c r="AJ612" s="108"/>
      <c r="AK612" s="108"/>
      <c r="AL612" s="108"/>
    </row>
    <row r="613" spans="1:38" ht="28.5">
      <c r="A613" s="101" t="s">
        <v>1606</v>
      </c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/>
      <c r="AC613" s="101"/>
      <c r="AD613" s="101"/>
      <c r="AE613" s="101"/>
      <c r="AF613" s="101"/>
      <c r="AG613" s="101"/>
      <c r="AH613" s="101"/>
      <c r="AI613" s="101"/>
      <c r="AJ613" s="101"/>
      <c r="AK613" s="101"/>
      <c r="AL613" s="101"/>
    </row>
    <row r="614" spans="1:38" ht="28.5">
      <c r="A614" s="101" t="s">
        <v>1607</v>
      </c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/>
      <c r="AC614" s="101"/>
      <c r="AD614" s="101"/>
      <c r="AE614" s="101"/>
      <c r="AF614" s="101"/>
      <c r="AG614" s="101"/>
      <c r="AH614" s="101"/>
      <c r="AI614" s="101"/>
      <c r="AJ614" s="101"/>
      <c r="AK614" s="101"/>
      <c r="AL614" s="101"/>
    </row>
    <row r="615" spans="1:38" ht="15.95" customHeight="1">
      <c r="C615" s="1"/>
      <c r="D615" s="1"/>
      <c r="E615" s="1"/>
      <c r="F615" s="1"/>
      <c r="G615" s="1"/>
      <c r="H615" s="1"/>
      <c r="J615" s="1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2"/>
      <c r="AL615" s="4"/>
    </row>
    <row r="616" spans="1:38" ht="15.95" customHeight="1">
      <c r="C616" s="1"/>
      <c r="D616" s="1"/>
      <c r="E616" s="1"/>
      <c r="F616" s="1"/>
      <c r="G616" s="1"/>
      <c r="H616" s="1"/>
      <c r="J616" s="1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2"/>
      <c r="AL616" s="4"/>
    </row>
    <row r="617" spans="1:38" ht="15.95" customHeight="1">
      <c r="C617" s="1"/>
      <c r="D617" s="1"/>
      <c r="E617" s="1"/>
      <c r="F617" s="1"/>
      <c r="G617" s="1"/>
      <c r="H617" s="1"/>
      <c r="J617" s="1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2"/>
      <c r="AL617" s="4"/>
    </row>
    <row r="618" spans="1:38" ht="15.95" customHeight="1">
      <c r="C618" s="1"/>
      <c r="D618" s="1"/>
      <c r="E618" s="1"/>
      <c r="F618" s="1"/>
      <c r="G618" s="1"/>
      <c r="H618" s="1"/>
      <c r="J618" s="1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2"/>
      <c r="AL618" s="4"/>
    </row>
    <row r="619" spans="1:38" ht="15.95" customHeight="1">
      <c r="C619" s="1"/>
      <c r="D619" s="1"/>
      <c r="E619" s="1"/>
      <c r="F619" s="1"/>
      <c r="G619" s="1"/>
      <c r="H619" s="1"/>
      <c r="J619" s="1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2"/>
      <c r="AL619" s="4"/>
    </row>
    <row r="620" spans="1:38" ht="15.95" customHeight="1">
      <c r="C620" s="1"/>
      <c r="D620" s="1"/>
      <c r="E620" s="1"/>
      <c r="F620" s="1"/>
      <c r="G620" s="1"/>
      <c r="H620" s="1"/>
      <c r="J620" s="1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2"/>
      <c r="AL620" s="4"/>
    </row>
    <row r="621" spans="1:38" ht="15.95" customHeight="1">
      <c r="C621" s="1"/>
      <c r="D621" s="1"/>
      <c r="E621" s="1"/>
      <c r="F621" s="1"/>
      <c r="G621" s="1"/>
      <c r="H621" s="1"/>
      <c r="J621" s="1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2"/>
      <c r="AL621" s="4"/>
    </row>
    <row r="622" spans="1:38" ht="15.95" customHeight="1">
      <c r="C622" s="1"/>
      <c r="D622" s="1"/>
      <c r="E622" s="1"/>
      <c r="F622" s="1"/>
      <c r="G622" s="1"/>
      <c r="H622" s="1"/>
      <c r="J622" s="1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2"/>
      <c r="AL622" s="4"/>
    </row>
    <row r="623" spans="1:38" ht="15.95" customHeight="1">
      <c r="C623" s="1"/>
      <c r="D623" s="1"/>
      <c r="E623" s="1"/>
      <c r="F623" s="1"/>
      <c r="G623" s="1"/>
      <c r="H623" s="1"/>
      <c r="J623" s="1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2"/>
      <c r="AL623" s="4"/>
    </row>
    <row r="624" spans="1:38" ht="15.95" customHeight="1">
      <c r="C624" s="1"/>
      <c r="D624" s="1"/>
      <c r="E624" s="1"/>
      <c r="F624" s="1"/>
      <c r="G624" s="1"/>
      <c r="H624" s="1"/>
      <c r="J624" s="1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2"/>
      <c r="AL624" s="4"/>
    </row>
    <row r="625" spans="3:38" ht="15.95" customHeight="1">
      <c r="C625" s="1"/>
      <c r="D625" s="1"/>
      <c r="E625" s="1"/>
      <c r="F625" s="1"/>
      <c r="G625" s="1"/>
      <c r="H625" s="1"/>
      <c r="J625" s="1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2"/>
      <c r="AL625" s="4"/>
    </row>
    <row r="626" spans="3:38" ht="15.95" customHeight="1">
      <c r="C626" s="1"/>
      <c r="D626" s="1"/>
      <c r="E626" s="1"/>
      <c r="F626" s="1"/>
      <c r="G626" s="1"/>
      <c r="H626" s="1"/>
      <c r="J626" s="1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2"/>
      <c r="AL626" s="4"/>
    </row>
    <row r="627" spans="3:38" ht="15.95" customHeight="1">
      <c r="C627" s="1"/>
      <c r="D627" s="1"/>
      <c r="E627" s="1"/>
      <c r="F627" s="1"/>
      <c r="G627" s="1"/>
      <c r="H627" s="1"/>
      <c r="J627" s="1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2"/>
      <c r="AL627" s="4"/>
    </row>
    <row r="628" spans="3:38" ht="15.95" customHeight="1">
      <c r="C628" s="1"/>
      <c r="D628" s="1"/>
      <c r="E628" s="1"/>
      <c r="F628" s="1"/>
      <c r="G628" s="1"/>
      <c r="H628" s="1"/>
      <c r="J628" s="1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2"/>
      <c r="AL628" s="4"/>
    </row>
    <row r="629" spans="3:38" ht="15.95" customHeight="1">
      <c r="C629" s="1"/>
      <c r="D629" s="1"/>
      <c r="E629" s="1"/>
      <c r="F629" s="1"/>
      <c r="G629" s="1"/>
      <c r="H629" s="1"/>
      <c r="J629" s="1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2"/>
      <c r="AL629" s="4"/>
    </row>
    <row r="630" spans="3:38" ht="15.95" customHeight="1">
      <c r="C630" s="1"/>
      <c r="D630" s="1"/>
      <c r="E630" s="1"/>
      <c r="F630" s="1"/>
      <c r="G630" s="1"/>
      <c r="H630" s="1"/>
      <c r="J630" s="1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2"/>
      <c r="AL630" s="4"/>
    </row>
    <row r="631" spans="3:38" ht="15.95" customHeight="1">
      <c r="C631" s="1"/>
      <c r="D631" s="1"/>
      <c r="E631" s="1"/>
      <c r="F631" s="1"/>
      <c r="G631" s="1"/>
      <c r="H631" s="1"/>
      <c r="J631" s="1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2"/>
      <c r="AL631" s="4"/>
    </row>
    <row r="632" spans="3:38" ht="15.95" customHeight="1">
      <c r="C632" s="1"/>
      <c r="D632" s="1"/>
      <c r="E632" s="1"/>
      <c r="F632" s="1"/>
      <c r="G632" s="1"/>
      <c r="H632" s="1"/>
      <c r="J632" s="1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2"/>
      <c r="AL632" s="4"/>
    </row>
    <row r="633" spans="3:38" ht="15.95" customHeight="1">
      <c r="C633" s="1"/>
      <c r="D633" s="1"/>
      <c r="E633" s="1"/>
      <c r="F633" s="1"/>
      <c r="G633" s="1"/>
      <c r="H633" s="1"/>
      <c r="J633" s="1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2"/>
      <c r="AL633" s="4"/>
    </row>
    <row r="634" spans="3:38" ht="15.95" customHeight="1">
      <c r="C634" s="1"/>
      <c r="D634" s="1"/>
      <c r="E634" s="1"/>
      <c r="F634" s="1"/>
      <c r="G634" s="1"/>
      <c r="H634" s="1"/>
      <c r="J634" s="1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2"/>
      <c r="AL634" s="4"/>
    </row>
    <row r="635" spans="3:38" ht="15.95" customHeight="1">
      <c r="C635" s="1"/>
      <c r="D635" s="1"/>
      <c r="E635" s="1"/>
      <c r="F635" s="1"/>
      <c r="G635" s="1"/>
      <c r="H635" s="1"/>
      <c r="J635" s="1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2"/>
      <c r="AL635" s="4"/>
    </row>
    <row r="636" spans="3:38" ht="15.95" customHeight="1">
      <c r="C636" s="1"/>
      <c r="D636" s="1"/>
      <c r="E636" s="1"/>
      <c r="F636" s="1"/>
      <c r="G636" s="1"/>
      <c r="H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2"/>
      <c r="AL636" s="4"/>
    </row>
    <row r="637" spans="3:38" ht="15.95" customHeight="1">
      <c r="C637" s="1"/>
      <c r="D637" s="1"/>
      <c r="E637" s="1"/>
      <c r="F637" s="1"/>
      <c r="G637" s="1"/>
      <c r="H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2"/>
      <c r="AL637" s="4"/>
    </row>
    <row r="638" spans="3:38" ht="15.95" customHeight="1">
      <c r="C638" s="1"/>
      <c r="D638" s="1"/>
      <c r="E638" s="1"/>
      <c r="F638" s="1"/>
      <c r="G638" s="1"/>
      <c r="H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2"/>
      <c r="AL638" s="4"/>
    </row>
    <row r="639" spans="3:38" ht="15.95" customHeight="1">
      <c r="C639" s="1"/>
      <c r="D639" s="1"/>
      <c r="E639" s="1"/>
      <c r="F639" s="1"/>
      <c r="G639" s="1"/>
      <c r="H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2"/>
      <c r="AL639" s="4"/>
    </row>
    <row r="640" spans="3:38" ht="15.95" customHeight="1">
      <c r="C640" s="1"/>
      <c r="D640" s="1"/>
      <c r="E640" s="1"/>
      <c r="F640" s="1"/>
      <c r="G640" s="1"/>
      <c r="H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2"/>
      <c r="AL640" s="4"/>
    </row>
    <row r="641" spans="3:38" ht="15.95" customHeight="1">
      <c r="C641" s="1"/>
      <c r="D641" s="1"/>
      <c r="E641" s="1"/>
      <c r="F641" s="1"/>
      <c r="G641" s="1"/>
      <c r="H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2"/>
      <c r="AL641" s="4"/>
    </row>
    <row r="642" spans="3:38" ht="15.95" customHeight="1">
      <c r="C642" s="1"/>
      <c r="D642" s="1"/>
      <c r="E642" s="1"/>
      <c r="F642" s="1"/>
      <c r="G642" s="1"/>
      <c r="H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2"/>
      <c r="AL642" s="4"/>
    </row>
    <row r="643" spans="3:38" ht="15.95" customHeight="1">
      <c r="C643" s="1"/>
      <c r="D643" s="1"/>
      <c r="E643" s="1"/>
      <c r="F643" s="1"/>
      <c r="G643" s="1"/>
      <c r="H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2"/>
      <c r="AL643" s="4"/>
    </row>
    <row r="644" spans="3:38" ht="15.95" customHeight="1">
      <c r="C644" s="1"/>
      <c r="D644" s="1"/>
      <c r="E644" s="1"/>
      <c r="F644" s="1"/>
      <c r="G644" s="1"/>
      <c r="H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2"/>
      <c r="AL644" s="4"/>
    </row>
    <row r="645" spans="3:38" ht="15.95" customHeight="1">
      <c r="C645" s="1"/>
      <c r="D645" s="1"/>
      <c r="E645" s="1"/>
      <c r="F645" s="1"/>
      <c r="G645" s="1"/>
      <c r="H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2"/>
      <c r="AL645" s="4"/>
    </row>
    <row r="646" spans="3:38" ht="15.95" customHeight="1">
      <c r="C646" s="1"/>
      <c r="D646" s="1"/>
      <c r="E646" s="1"/>
      <c r="F646" s="1"/>
      <c r="G646" s="1"/>
      <c r="H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2"/>
      <c r="AL646" s="4"/>
    </row>
    <row r="647" spans="3:38" ht="15.95" customHeight="1">
      <c r="C647" s="1"/>
      <c r="D647" s="1"/>
      <c r="E647" s="1"/>
      <c r="F647" s="1"/>
      <c r="G647" s="1"/>
      <c r="H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2"/>
      <c r="AL647" s="4"/>
    </row>
    <row r="648" spans="3:38" ht="15.95" customHeight="1">
      <c r="C648" s="1"/>
      <c r="D648" s="1"/>
      <c r="E648" s="1"/>
      <c r="F648" s="1"/>
      <c r="G648" s="1"/>
      <c r="H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2"/>
      <c r="AL648" s="4"/>
    </row>
    <row r="649" spans="3:38" ht="15.95" customHeight="1">
      <c r="C649" s="1"/>
      <c r="D649" s="1"/>
      <c r="E649" s="1"/>
      <c r="F649" s="1"/>
      <c r="G649" s="1"/>
      <c r="H649" s="1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2"/>
      <c r="AL649" s="4"/>
    </row>
    <row r="650" spans="3:38" ht="15.95" customHeight="1">
      <c r="C650" s="1"/>
      <c r="D650" s="1"/>
      <c r="E650" s="1"/>
      <c r="F650" s="1"/>
      <c r="G650" s="1"/>
      <c r="H650" s="1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2"/>
      <c r="AL650" s="4"/>
    </row>
  </sheetData>
  <mergeCells count="17">
    <mergeCell ref="A1:AL3"/>
    <mergeCell ref="A31:H31"/>
    <mergeCell ref="A460:H460"/>
    <mergeCell ref="A562:H562"/>
    <mergeCell ref="A593:H593"/>
    <mergeCell ref="A564:H564"/>
    <mergeCell ref="A563:I563"/>
    <mergeCell ref="A594:I594"/>
    <mergeCell ref="A595:I595"/>
    <mergeCell ref="A605:H605"/>
    <mergeCell ref="A613:AL613"/>
    <mergeCell ref="A614:AL614"/>
    <mergeCell ref="A600:H600"/>
    <mergeCell ref="A603:H603"/>
    <mergeCell ref="A604:H604"/>
    <mergeCell ref="A596:H596"/>
    <mergeCell ref="A612:AL612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50" orientation="landscape" r:id="rId1"/>
  <headerFooter alignWithMargins="0">
    <oddFooter>&amp;R&amp;P DE &amp;N</oddFooter>
  </headerFooter>
  <ignoredErrors>
    <ignoredError sqref="L31 K460:L460 AL562 K56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 - RNPN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2019-10-28T19:51:32Z</cp:lastPrinted>
  <dcterms:created xsi:type="dcterms:W3CDTF">2012-02-23T15:03:36Z</dcterms:created>
  <dcterms:modified xsi:type="dcterms:W3CDTF">2019-10-30T21:59:00Z</dcterms:modified>
</cp:coreProperties>
</file>