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7680" tabRatio="797"/>
  </bookViews>
  <sheets>
    <sheet name="RNPN" sheetId="1" r:id="rId1"/>
  </sheets>
  <definedNames>
    <definedName name="_xlnm._FilterDatabase" localSheetId="0" hidden="1">RNPN!$A$4:$AL$660</definedName>
    <definedName name="A1.">RNPN!#REF!</definedName>
    <definedName name="_xlnm.Print_Titles" localSheetId="0">RNPN!$1:$4</definedName>
  </definedNames>
  <calcPr calcId="124519"/>
</workbook>
</file>

<file path=xl/calcChain.xml><?xml version="1.0" encoding="utf-8"?>
<calcChain xmlns="http://schemas.openxmlformats.org/spreadsheetml/2006/main">
  <c r="AG652" i="1"/>
  <c r="J654"/>
  <c r="K654" s="1"/>
  <c r="AB466" l="1"/>
  <c r="AC466"/>
  <c r="I31" l="1"/>
  <c r="AH191" l="1"/>
  <c r="J191" l="1"/>
  <c r="K191" s="1"/>
  <c r="AF658" l="1"/>
  <c r="L658"/>
  <c r="M658"/>
  <c r="N658"/>
  <c r="O658"/>
  <c r="P658"/>
  <c r="Q658"/>
  <c r="R658"/>
  <c r="S658"/>
  <c r="T658"/>
  <c r="U658"/>
  <c r="V658"/>
  <c r="W658"/>
  <c r="X658"/>
  <c r="Y658"/>
  <c r="Z658"/>
  <c r="AA658"/>
  <c r="AB658"/>
  <c r="AC658"/>
  <c r="AD658"/>
  <c r="AE658"/>
  <c r="I658"/>
  <c r="L655"/>
  <c r="M655"/>
  <c r="N655"/>
  <c r="O655"/>
  <c r="P655"/>
  <c r="Q655"/>
  <c r="R655"/>
  <c r="S655"/>
  <c r="T655"/>
  <c r="U655"/>
  <c r="V655"/>
  <c r="W655"/>
  <c r="X655"/>
  <c r="Y655"/>
  <c r="Z655"/>
  <c r="AA655"/>
  <c r="AB655"/>
  <c r="AC655"/>
  <c r="AD655"/>
  <c r="AE655"/>
  <c r="AF655"/>
  <c r="I655"/>
  <c r="L651"/>
  <c r="M651"/>
  <c r="N651"/>
  <c r="O651"/>
  <c r="P651"/>
  <c r="Q651"/>
  <c r="R651"/>
  <c r="S651"/>
  <c r="T651"/>
  <c r="U651"/>
  <c r="V651"/>
  <c r="W651"/>
  <c r="X651"/>
  <c r="Y651"/>
  <c r="Z651"/>
  <c r="AA651"/>
  <c r="AB651"/>
  <c r="AC651"/>
  <c r="AD651"/>
  <c r="AE651"/>
  <c r="AF651"/>
  <c r="I651"/>
  <c r="T619"/>
  <c r="U619"/>
  <c r="V619"/>
  <c r="W619"/>
  <c r="X619"/>
  <c r="Y619"/>
  <c r="Z619"/>
  <c r="AA619"/>
  <c r="AB619"/>
  <c r="AC619"/>
  <c r="AD619"/>
  <c r="AE619"/>
  <c r="AF619"/>
  <c r="O619"/>
  <c r="P619"/>
  <c r="Q619"/>
  <c r="R619"/>
  <c r="L619"/>
  <c r="M619"/>
  <c r="N619"/>
  <c r="AG500"/>
  <c r="AG499"/>
  <c r="N503"/>
  <c r="O503"/>
  <c r="P503"/>
  <c r="Q503"/>
  <c r="R503"/>
  <c r="T503"/>
  <c r="U503"/>
  <c r="V503"/>
  <c r="W503"/>
  <c r="X503"/>
  <c r="Y503"/>
  <c r="AE503"/>
  <c r="I503"/>
  <c r="AG569" l="1"/>
  <c r="AG568"/>
  <c r="AG567"/>
  <c r="AG563"/>
  <c r="AG562"/>
  <c r="AG555"/>
  <c r="AG554"/>
  <c r="AG550"/>
  <c r="AG524"/>
  <c r="AG523"/>
  <c r="AG522"/>
  <c r="AG521"/>
  <c r="AG520"/>
  <c r="AG519"/>
  <c r="AG518"/>
  <c r="AG517"/>
  <c r="AG516"/>
  <c r="AG515"/>
  <c r="AG514"/>
  <c r="AG513"/>
  <c r="AG512"/>
  <c r="AG511"/>
  <c r="AG510"/>
  <c r="AG506"/>
  <c r="AG505"/>
  <c r="AG504"/>
  <c r="AG502"/>
  <c r="AG381"/>
  <c r="AG380"/>
  <c r="AG374"/>
  <c r="AG373"/>
  <c r="AG372"/>
  <c r="AG358"/>
  <c r="AG357"/>
  <c r="AG356"/>
  <c r="AG355"/>
  <c r="AG354"/>
  <c r="AG353"/>
  <c r="AG352"/>
  <c r="AG351"/>
  <c r="AG346"/>
  <c r="AG345"/>
  <c r="AG344"/>
  <c r="AG343"/>
  <c r="AG342"/>
  <c r="AG341"/>
  <c r="AG340"/>
  <c r="AG339"/>
  <c r="AG338"/>
  <c r="AG278"/>
  <c r="AG277"/>
  <c r="AG276"/>
  <c r="AG275"/>
  <c r="AG274"/>
  <c r="AG273"/>
  <c r="AG272"/>
  <c r="AG271"/>
  <c r="AG270"/>
  <c r="AG269"/>
  <c r="AG268"/>
  <c r="AG267"/>
  <c r="AG266"/>
  <c r="AG265"/>
  <c r="AG264"/>
  <c r="AG263"/>
  <c r="AG262"/>
  <c r="AG261"/>
  <c r="AG260"/>
  <c r="AG259"/>
  <c r="AG258"/>
  <c r="AG257"/>
  <c r="AG256"/>
  <c r="AG255"/>
  <c r="AG254"/>
  <c r="AG253"/>
  <c r="AG252"/>
  <c r="AG251"/>
  <c r="AG250"/>
  <c r="AG249"/>
  <c r="AG247"/>
  <c r="AG246"/>
  <c r="AG240"/>
  <c r="AG239"/>
  <c r="AG238"/>
  <c r="AG237"/>
  <c r="AG236"/>
  <c r="AG235"/>
  <c r="AG234"/>
  <c r="AG233"/>
  <c r="AG232"/>
  <c r="AG231"/>
  <c r="AG230"/>
  <c r="AG229"/>
  <c r="AG228"/>
  <c r="AG227"/>
  <c r="AG226"/>
  <c r="AG225"/>
  <c r="AG224"/>
  <c r="AG223"/>
  <c r="AG222"/>
  <c r="AG221"/>
  <c r="AG220"/>
  <c r="AG219"/>
  <c r="AG218"/>
  <c r="AG217"/>
  <c r="AG216"/>
  <c r="AG215"/>
  <c r="AG214"/>
  <c r="AG213"/>
  <c r="AG212"/>
  <c r="AG211"/>
  <c r="AG210"/>
  <c r="AG209"/>
  <c r="AG208"/>
  <c r="AG207"/>
  <c r="AG205"/>
  <c r="AG206"/>
  <c r="AG203"/>
  <c r="AG201"/>
  <c r="AG194"/>
  <c r="AG193"/>
  <c r="AG192"/>
  <c r="AG175"/>
  <c r="AG174"/>
  <c r="AG173"/>
  <c r="AG172"/>
  <c r="AG171"/>
  <c r="AG170"/>
  <c r="AG169"/>
  <c r="AG168"/>
  <c r="AG167"/>
  <c r="AG166"/>
  <c r="AG165"/>
  <c r="AG164"/>
  <c r="AG163"/>
  <c r="AG162"/>
  <c r="AG161"/>
  <c r="AG160"/>
  <c r="AG88"/>
  <c r="AG82"/>
  <c r="AG81"/>
  <c r="AG80"/>
  <c r="AG79"/>
  <c r="AG78"/>
  <c r="AG77"/>
  <c r="AG76"/>
  <c r="AG75"/>
  <c r="AG74"/>
  <c r="AG73"/>
  <c r="AG72"/>
  <c r="AG71"/>
  <c r="AG70"/>
  <c r="AG69"/>
  <c r="AG68"/>
  <c r="AG67"/>
  <c r="AG66"/>
  <c r="AG65"/>
  <c r="AG64"/>
  <c r="AG63"/>
  <c r="AG62"/>
  <c r="AG61"/>
  <c r="AG60"/>
  <c r="AG59"/>
  <c r="AG58"/>
  <c r="AG57"/>
  <c r="AG56"/>
  <c r="AG55"/>
  <c r="AG54"/>
  <c r="AG53"/>
  <c r="AG37"/>
  <c r="AG36"/>
  <c r="AG35"/>
  <c r="AG34"/>
  <c r="AG33"/>
  <c r="J370" l="1"/>
  <c r="K370" s="1"/>
  <c r="AG383"/>
  <c r="AG384"/>
  <c r="AG382"/>
  <c r="AG378"/>
  <c r="AG371"/>
  <c r="AG350"/>
  <c r="AC478"/>
  <c r="AD478"/>
  <c r="AG501"/>
  <c r="AG49"/>
  <c r="AG50"/>
  <c r="AG51"/>
  <c r="AG52"/>
  <c r="AG47"/>
  <c r="AG48"/>
  <c r="AG45"/>
  <c r="AG44"/>
  <c r="AG42"/>
  <c r="AC418" l="1"/>
  <c r="AD418"/>
  <c r="AG292"/>
  <c r="AH292" s="1"/>
  <c r="J292"/>
  <c r="K292" s="1"/>
  <c r="AG242" l="1"/>
  <c r="AG243"/>
  <c r="AG244"/>
  <c r="AG245"/>
  <c r="AG241"/>
  <c r="J214"/>
  <c r="AH59"/>
  <c r="AH60"/>
  <c r="AH61"/>
  <c r="AG159" l="1"/>
  <c r="AG158"/>
  <c r="AG157"/>
  <c r="AG615" l="1"/>
  <c r="AG571"/>
  <c r="AG572"/>
  <c r="AG573"/>
  <c r="AG574"/>
  <c r="AG575"/>
  <c r="AG576"/>
  <c r="AG577"/>
  <c r="AG578"/>
  <c r="AG579"/>
  <c r="AG580"/>
  <c r="AG581"/>
  <c r="AG582"/>
  <c r="AG583"/>
  <c r="AG584"/>
  <c r="AG585"/>
  <c r="AG586"/>
  <c r="AG587"/>
  <c r="AG588"/>
  <c r="AG589"/>
  <c r="AG590"/>
  <c r="AG591"/>
  <c r="AG592"/>
  <c r="AG593"/>
  <c r="AG594"/>
  <c r="AG595"/>
  <c r="AG596"/>
  <c r="AG597"/>
  <c r="AG598"/>
  <c r="AG599"/>
  <c r="AG600"/>
  <c r="AG601"/>
  <c r="AG602"/>
  <c r="AG603"/>
  <c r="AG604"/>
  <c r="AG605"/>
  <c r="AG606"/>
  <c r="AG607"/>
  <c r="AG608"/>
  <c r="AG609"/>
  <c r="AG610"/>
  <c r="AG611"/>
  <c r="AG612"/>
  <c r="AG613"/>
  <c r="AG614"/>
  <c r="AG616"/>
  <c r="AG617"/>
  <c r="AG618"/>
  <c r="AG570"/>
  <c r="AG548" l="1"/>
  <c r="AG546"/>
  <c r="AG545"/>
  <c r="AG541"/>
  <c r="AG654" l="1"/>
  <c r="AG653"/>
  <c r="AG650"/>
  <c r="AH650" s="1"/>
  <c r="AG649"/>
  <c r="AG648"/>
  <c r="AG655" l="1"/>
  <c r="AG647"/>
  <c r="AG645"/>
  <c r="AG644"/>
  <c r="AG643"/>
  <c r="AF31" l="1"/>
  <c r="AG30"/>
  <c r="AG5"/>
  <c r="AG27" l="1"/>
  <c r="AG26"/>
  <c r="AG367"/>
  <c r="AH367" s="1"/>
  <c r="AG368"/>
  <c r="AH368" s="1"/>
  <c r="AG369"/>
  <c r="AH369" s="1"/>
  <c r="AG370"/>
  <c r="AH370" s="1"/>
  <c r="AG155"/>
  <c r="AH155" s="1"/>
  <c r="AG154"/>
  <c r="AH154" s="1"/>
  <c r="AG153"/>
  <c r="AG152"/>
  <c r="AG151"/>
  <c r="AG150"/>
  <c r="AG149"/>
  <c r="AG148"/>
  <c r="AG147"/>
  <c r="AG146"/>
  <c r="AG145"/>
  <c r="AG144"/>
  <c r="AG143"/>
  <c r="AG142"/>
  <c r="AG387"/>
  <c r="AG386"/>
  <c r="AH386" s="1"/>
  <c r="AG385"/>
  <c r="AC498"/>
  <c r="AD498"/>
  <c r="AB498"/>
  <c r="AF497"/>
  <c r="AF496"/>
  <c r="AG496" s="1"/>
  <c r="J497"/>
  <c r="K497" s="1"/>
  <c r="J496"/>
  <c r="K496" s="1"/>
  <c r="AF495"/>
  <c r="AA495"/>
  <c r="J495"/>
  <c r="K495" s="1"/>
  <c r="AF494"/>
  <c r="AA494"/>
  <c r="J494"/>
  <c r="K494" s="1"/>
  <c r="AG379"/>
  <c r="AF493"/>
  <c r="AC493"/>
  <c r="AD493"/>
  <c r="AB493"/>
  <c r="J493"/>
  <c r="K493" s="1"/>
  <c r="AG377"/>
  <c r="AG376"/>
  <c r="AG375"/>
  <c r="AG366"/>
  <c r="AB491"/>
  <c r="AC491"/>
  <c r="AD491"/>
  <c r="AB492"/>
  <c r="AC492"/>
  <c r="AD492"/>
  <c r="J492"/>
  <c r="K492" s="1"/>
  <c r="J491"/>
  <c r="K491" s="1"/>
  <c r="AG361"/>
  <c r="AG360"/>
  <c r="AG359"/>
  <c r="AD490"/>
  <c r="AC490"/>
  <c r="AB490"/>
  <c r="J490"/>
  <c r="K490" s="1"/>
  <c r="AD489"/>
  <c r="AC489"/>
  <c r="AB489"/>
  <c r="J489"/>
  <c r="K489" s="1"/>
  <c r="AD488"/>
  <c r="AC488"/>
  <c r="AB488"/>
  <c r="J488"/>
  <c r="K488" s="1"/>
  <c r="AD487"/>
  <c r="AC487"/>
  <c r="AB487"/>
  <c r="J487"/>
  <c r="K487" s="1"/>
  <c r="AD486"/>
  <c r="AC486"/>
  <c r="AB486"/>
  <c r="J486"/>
  <c r="K486" s="1"/>
  <c r="AD485"/>
  <c r="AC485"/>
  <c r="AB485"/>
  <c r="J485"/>
  <c r="K485" s="1"/>
  <c r="AD484"/>
  <c r="AC484"/>
  <c r="AB484"/>
  <c r="J484"/>
  <c r="K484" s="1"/>
  <c r="AD483"/>
  <c r="AC483"/>
  <c r="AB483"/>
  <c r="J483"/>
  <c r="K483" s="1"/>
  <c r="AD482"/>
  <c r="AC482"/>
  <c r="AB482"/>
  <c r="J482"/>
  <c r="K482" s="1"/>
  <c r="AD481"/>
  <c r="AC481"/>
  <c r="AB481"/>
  <c r="J481"/>
  <c r="K481" s="1"/>
  <c r="AD480"/>
  <c r="AC480"/>
  <c r="AB480"/>
  <c r="J480"/>
  <c r="K480" s="1"/>
  <c r="AD479"/>
  <c r="AC479"/>
  <c r="AB479"/>
  <c r="J479"/>
  <c r="K479" s="1"/>
  <c r="AB478"/>
  <c r="AG478" s="1"/>
  <c r="J478"/>
  <c r="K478" s="1"/>
  <c r="AD477"/>
  <c r="AC477"/>
  <c r="AB477"/>
  <c r="J477"/>
  <c r="K477" s="1"/>
  <c r="AD476"/>
  <c r="AC476"/>
  <c r="AB476"/>
  <c r="J476"/>
  <c r="K476" s="1"/>
  <c r="AD475"/>
  <c r="AC475"/>
  <c r="AB475"/>
  <c r="J475"/>
  <c r="K475" s="1"/>
  <c r="AD474"/>
  <c r="AC474"/>
  <c r="AB474"/>
  <c r="J474"/>
  <c r="K474" s="1"/>
  <c r="AD473"/>
  <c r="AC473"/>
  <c r="AB473"/>
  <c r="J473"/>
  <c r="K473" s="1"/>
  <c r="AD472"/>
  <c r="AC472"/>
  <c r="AB472"/>
  <c r="J472"/>
  <c r="K472" s="1"/>
  <c r="AD471"/>
  <c r="AC471"/>
  <c r="AB471"/>
  <c r="J471"/>
  <c r="K471" s="1"/>
  <c r="AD470"/>
  <c r="AC470"/>
  <c r="AB470"/>
  <c r="J470"/>
  <c r="K470" s="1"/>
  <c r="AD469"/>
  <c r="AC469"/>
  <c r="AB469"/>
  <c r="J469"/>
  <c r="K469" s="1"/>
  <c r="AD468"/>
  <c r="AC468"/>
  <c r="AB468"/>
  <c r="J468"/>
  <c r="K468" s="1"/>
  <c r="AB467"/>
  <c r="AC467"/>
  <c r="AD467"/>
  <c r="J467"/>
  <c r="K467" s="1"/>
  <c r="AG348"/>
  <c r="AG349"/>
  <c r="AG347"/>
  <c r="AH79"/>
  <c r="AG43"/>
  <c r="J466"/>
  <c r="K466" s="1"/>
  <c r="AG337"/>
  <c r="AG138"/>
  <c r="AG139"/>
  <c r="AG140"/>
  <c r="AG141"/>
  <c r="AG137"/>
  <c r="AG136"/>
  <c r="AG135"/>
  <c r="AG134"/>
  <c r="AG133"/>
  <c r="AG132"/>
  <c r="AG131"/>
  <c r="AG130"/>
  <c r="AG129"/>
  <c r="AG128"/>
  <c r="AG127"/>
  <c r="AG126"/>
  <c r="AG125"/>
  <c r="AG124"/>
  <c r="AG123"/>
  <c r="AG122"/>
  <c r="AG121"/>
  <c r="AG120"/>
  <c r="AG119"/>
  <c r="AG118"/>
  <c r="AG117"/>
  <c r="AG116"/>
  <c r="AG115"/>
  <c r="AG114"/>
  <c r="AG113"/>
  <c r="AG112"/>
  <c r="AG111"/>
  <c r="AG100"/>
  <c r="AG101"/>
  <c r="AG102"/>
  <c r="AG103"/>
  <c r="AG104"/>
  <c r="AG105"/>
  <c r="AG106"/>
  <c r="AG107"/>
  <c r="AG108"/>
  <c r="AG109"/>
  <c r="AG110"/>
  <c r="AG334"/>
  <c r="AG335"/>
  <c r="AG336"/>
  <c r="AG97"/>
  <c r="AG98"/>
  <c r="AG99"/>
  <c r="AG96"/>
  <c r="AG332"/>
  <c r="AH332" s="1"/>
  <c r="AG333"/>
  <c r="AG331"/>
  <c r="AG330"/>
  <c r="AG329"/>
  <c r="AG328"/>
  <c r="AG327"/>
  <c r="AG326"/>
  <c r="AG325"/>
  <c r="AG324"/>
  <c r="AG323"/>
  <c r="AG322"/>
  <c r="AG321"/>
  <c r="AG320"/>
  <c r="AG319"/>
  <c r="AG318"/>
  <c r="AG317"/>
  <c r="AG316"/>
  <c r="AG315"/>
  <c r="AG314"/>
  <c r="AG313"/>
  <c r="AG312"/>
  <c r="AG311"/>
  <c r="AG310"/>
  <c r="AG309"/>
  <c r="AG308"/>
  <c r="AG307"/>
  <c r="AG306"/>
  <c r="AG305"/>
  <c r="AG304"/>
  <c r="AG303"/>
  <c r="AG302"/>
  <c r="AG301"/>
  <c r="AG300"/>
  <c r="AG299"/>
  <c r="AG298"/>
  <c r="AG297"/>
  <c r="AG296"/>
  <c r="AG295"/>
  <c r="AG294"/>
  <c r="AG293"/>
  <c r="AD465"/>
  <c r="AC465"/>
  <c r="AA465"/>
  <c r="J465"/>
  <c r="K465" s="1"/>
  <c r="AD464"/>
  <c r="AC464"/>
  <c r="AA464"/>
  <c r="J464"/>
  <c r="K464" s="1"/>
  <c r="AD463"/>
  <c r="AC463"/>
  <c r="AA463"/>
  <c r="J463"/>
  <c r="K463" s="1"/>
  <c r="AD462"/>
  <c r="AC462"/>
  <c r="AA462"/>
  <c r="J462"/>
  <c r="K462" s="1"/>
  <c r="AD461"/>
  <c r="AC461"/>
  <c r="AA461"/>
  <c r="J461"/>
  <c r="K461" s="1"/>
  <c r="AD460"/>
  <c r="AC460"/>
  <c r="AA460"/>
  <c r="J460"/>
  <c r="K460" s="1"/>
  <c r="AD459"/>
  <c r="AC459"/>
  <c r="AA459"/>
  <c r="J459"/>
  <c r="K459" s="1"/>
  <c r="AD458"/>
  <c r="AC458"/>
  <c r="AA458"/>
  <c r="J458"/>
  <c r="K458" s="1"/>
  <c r="AD457"/>
  <c r="AC457"/>
  <c r="AA457"/>
  <c r="J457"/>
  <c r="K457" s="1"/>
  <c r="AD456"/>
  <c r="AC456"/>
  <c r="AA456"/>
  <c r="J456"/>
  <c r="K456" s="1"/>
  <c r="AD455"/>
  <c r="AC455"/>
  <c r="AA455"/>
  <c r="J455"/>
  <c r="K455" s="1"/>
  <c r="AD454"/>
  <c r="AC454"/>
  <c r="AA454"/>
  <c r="J454"/>
  <c r="K454" s="1"/>
  <c r="AD453"/>
  <c r="AC453"/>
  <c r="AA453"/>
  <c r="J453"/>
  <c r="K453" s="1"/>
  <c r="AD452"/>
  <c r="AC452"/>
  <c r="AA452"/>
  <c r="J452"/>
  <c r="K452" s="1"/>
  <c r="AD451"/>
  <c r="AC451"/>
  <c r="AA451"/>
  <c r="J451"/>
  <c r="K451" s="1"/>
  <c r="AD450"/>
  <c r="AC450"/>
  <c r="AA450"/>
  <c r="J450"/>
  <c r="K450" s="1"/>
  <c r="AD449"/>
  <c r="AC449"/>
  <c r="AA449"/>
  <c r="J449"/>
  <c r="K449" s="1"/>
  <c r="AD448"/>
  <c r="AC448"/>
  <c r="AA448"/>
  <c r="J448"/>
  <c r="K448" s="1"/>
  <c r="AD447"/>
  <c r="AC447"/>
  <c r="AA447"/>
  <c r="J447"/>
  <c r="K447" s="1"/>
  <c r="AD446"/>
  <c r="AC446"/>
  <c r="AA446"/>
  <c r="J446"/>
  <c r="K446" s="1"/>
  <c r="AD445"/>
  <c r="AC445"/>
  <c r="AA445"/>
  <c r="J445"/>
  <c r="K445" s="1"/>
  <c r="AD444"/>
  <c r="AC444"/>
  <c r="AA444"/>
  <c r="J444"/>
  <c r="K444" s="1"/>
  <c r="AD443"/>
  <c r="AC443"/>
  <c r="AA443"/>
  <c r="J443"/>
  <c r="K443" s="1"/>
  <c r="AD442"/>
  <c r="AC442"/>
  <c r="AA442"/>
  <c r="J442"/>
  <c r="K442" s="1"/>
  <c r="AD441"/>
  <c r="AC441"/>
  <c r="AA441"/>
  <c r="J441"/>
  <c r="K441" s="1"/>
  <c r="AD440"/>
  <c r="AC440"/>
  <c r="AA440"/>
  <c r="J440"/>
  <c r="K440" s="1"/>
  <c r="AD439"/>
  <c r="AC439"/>
  <c r="AA439"/>
  <c r="J439"/>
  <c r="K439" s="1"/>
  <c r="AD438"/>
  <c r="AC438"/>
  <c r="AA438"/>
  <c r="J438"/>
  <c r="K438" s="1"/>
  <c r="AD437"/>
  <c r="AC437"/>
  <c r="AA437"/>
  <c r="J437"/>
  <c r="K437" s="1"/>
  <c r="AD436"/>
  <c r="AC436"/>
  <c r="AA436"/>
  <c r="J436"/>
  <c r="K436" s="1"/>
  <c r="AD435"/>
  <c r="AC435"/>
  <c r="AA435"/>
  <c r="J435"/>
  <c r="K435" s="1"/>
  <c r="AD434"/>
  <c r="AC434"/>
  <c r="AA434"/>
  <c r="J434"/>
  <c r="K434" s="1"/>
  <c r="AD433"/>
  <c r="AC433"/>
  <c r="AA433"/>
  <c r="J433"/>
  <c r="K433" s="1"/>
  <c r="AD432"/>
  <c r="AC432"/>
  <c r="AA432"/>
  <c r="J432"/>
  <c r="K432" s="1"/>
  <c r="AD431"/>
  <c r="AC431"/>
  <c r="AA431"/>
  <c r="J431"/>
  <c r="K431" s="1"/>
  <c r="AD430"/>
  <c r="AC430"/>
  <c r="AA430"/>
  <c r="J430"/>
  <c r="K430" s="1"/>
  <c r="AD429"/>
  <c r="AC429"/>
  <c r="AA429"/>
  <c r="J429"/>
  <c r="K429" s="1"/>
  <c r="AC428"/>
  <c r="AA428"/>
  <c r="J428"/>
  <c r="K428" s="1"/>
  <c r="AC427"/>
  <c r="AA427"/>
  <c r="J427"/>
  <c r="K427" s="1"/>
  <c r="AC426"/>
  <c r="AA426"/>
  <c r="J426"/>
  <c r="K426" s="1"/>
  <c r="AC425"/>
  <c r="AA425"/>
  <c r="J425"/>
  <c r="K425" s="1"/>
  <c r="AC424"/>
  <c r="AA424"/>
  <c r="J424"/>
  <c r="K424" s="1"/>
  <c r="AC423"/>
  <c r="AA423"/>
  <c r="J423"/>
  <c r="K423" s="1"/>
  <c r="AC422"/>
  <c r="AA422"/>
  <c r="J422"/>
  <c r="K422" s="1"/>
  <c r="AC421"/>
  <c r="AA421"/>
  <c r="J421"/>
  <c r="K421" s="1"/>
  <c r="AC420"/>
  <c r="AA420"/>
  <c r="J420"/>
  <c r="K420" s="1"/>
  <c r="AC419"/>
  <c r="AA419"/>
  <c r="J419"/>
  <c r="K419" s="1"/>
  <c r="AB418"/>
  <c r="AG418" s="1"/>
  <c r="J418"/>
  <c r="K418" s="1"/>
  <c r="AD417"/>
  <c r="AC417"/>
  <c r="AB417"/>
  <c r="AD416"/>
  <c r="AC416"/>
  <c r="AB416"/>
  <c r="AD415"/>
  <c r="AC415"/>
  <c r="AB415"/>
  <c r="AD414"/>
  <c r="AC414"/>
  <c r="AB414"/>
  <c r="AD413"/>
  <c r="AC413"/>
  <c r="AB413"/>
  <c r="AD412"/>
  <c r="AC412"/>
  <c r="AB412"/>
  <c r="AD411"/>
  <c r="AC411"/>
  <c r="AB411"/>
  <c r="AD410"/>
  <c r="AC410"/>
  <c r="AB410"/>
  <c r="AD409"/>
  <c r="AC409"/>
  <c r="AB409"/>
  <c r="AD408"/>
  <c r="AC408"/>
  <c r="AB408"/>
  <c r="AD407"/>
  <c r="AC407"/>
  <c r="AB407"/>
  <c r="AD406"/>
  <c r="AC406"/>
  <c r="AB406"/>
  <c r="AD405"/>
  <c r="AC405"/>
  <c r="AB405"/>
  <c r="AD404"/>
  <c r="AC404"/>
  <c r="AB404"/>
  <c r="AD403"/>
  <c r="AC403"/>
  <c r="AB403"/>
  <c r="AD402"/>
  <c r="AC402"/>
  <c r="AB402"/>
  <c r="AD401"/>
  <c r="AC401"/>
  <c r="AB401"/>
  <c r="AD400"/>
  <c r="AC400"/>
  <c r="AB400"/>
  <c r="AD399"/>
  <c r="AC399"/>
  <c r="AB399"/>
  <c r="AD398"/>
  <c r="AC398"/>
  <c r="AB398"/>
  <c r="AD397"/>
  <c r="AC397"/>
  <c r="AB397"/>
  <c r="J397"/>
  <c r="K397" s="1"/>
  <c r="AD396"/>
  <c r="AC396"/>
  <c r="AB396"/>
  <c r="J396"/>
  <c r="K396" s="1"/>
  <c r="AD395"/>
  <c r="AC395"/>
  <c r="AB395"/>
  <c r="J395"/>
  <c r="K395" s="1"/>
  <c r="AD394"/>
  <c r="AC394"/>
  <c r="AB394"/>
  <c r="J394"/>
  <c r="K394" s="1"/>
  <c r="AD393"/>
  <c r="AC393"/>
  <c r="AB393"/>
  <c r="J393"/>
  <c r="K393" s="1"/>
  <c r="AG39"/>
  <c r="AG40"/>
  <c r="AG41"/>
  <c r="AG38"/>
  <c r="AG291"/>
  <c r="AG284"/>
  <c r="AG285"/>
  <c r="AG286"/>
  <c r="AG287"/>
  <c r="AG288"/>
  <c r="AG289"/>
  <c r="AG290"/>
  <c r="AG283"/>
  <c r="AG282"/>
  <c r="AH282" s="1"/>
  <c r="AG280"/>
  <c r="AG281"/>
  <c r="AG279"/>
  <c r="AG248"/>
  <c r="AG95"/>
  <c r="AG190"/>
  <c r="AH190" s="1"/>
  <c r="AG187"/>
  <c r="AG188"/>
  <c r="AH188" s="1"/>
  <c r="AG189"/>
  <c r="AC392"/>
  <c r="AB392"/>
  <c r="J392"/>
  <c r="K392" s="1"/>
  <c r="AC391"/>
  <c r="AB391"/>
  <c r="J391"/>
  <c r="K391" s="1"/>
  <c r="AC390"/>
  <c r="AB390"/>
  <c r="J390"/>
  <c r="K390" s="1"/>
  <c r="AC389"/>
  <c r="AB389"/>
  <c r="AG179"/>
  <c r="AG180"/>
  <c r="AG181"/>
  <c r="AG182"/>
  <c r="AG183"/>
  <c r="AG184"/>
  <c r="AG185"/>
  <c r="AG186"/>
  <c r="AG178"/>
  <c r="AG32"/>
  <c r="AG177"/>
  <c r="AG176"/>
  <c r="AC388"/>
  <c r="AB388"/>
  <c r="AA503" l="1"/>
  <c r="AG479"/>
  <c r="AG483"/>
  <c r="AG487"/>
  <c r="AG471"/>
  <c r="AG466"/>
  <c r="AG475"/>
  <c r="AF503"/>
  <c r="AF659" s="1"/>
  <c r="AG392"/>
  <c r="AD503"/>
  <c r="AG402"/>
  <c r="AG465"/>
  <c r="AH465" s="1"/>
  <c r="AG497"/>
  <c r="AG406"/>
  <c r="AG410"/>
  <c r="AG414"/>
  <c r="AG420"/>
  <c r="AH420" s="1"/>
  <c r="AG424"/>
  <c r="AH424" s="1"/>
  <c r="AG432"/>
  <c r="AH432" s="1"/>
  <c r="AG397"/>
  <c r="AG409"/>
  <c r="AG413"/>
  <c r="AG389"/>
  <c r="AB503"/>
  <c r="AG391"/>
  <c r="AG423"/>
  <c r="AH423" s="1"/>
  <c r="AG427"/>
  <c r="AH427" s="1"/>
  <c r="AG482"/>
  <c r="AG477"/>
  <c r="AG498"/>
  <c r="AC503"/>
  <c r="AG390"/>
  <c r="AG394"/>
  <c r="AG395"/>
  <c r="AG396"/>
  <c r="AG417"/>
  <c r="AG457"/>
  <c r="AH457" s="1"/>
  <c r="AG458"/>
  <c r="AH458" s="1"/>
  <c r="AG459"/>
  <c r="AH459" s="1"/>
  <c r="AG460"/>
  <c r="AH460" s="1"/>
  <c r="AG492"/>
  <c r="AH492" s="1"/>
  <c r="AG491"/>
  <c r="AH491" s="1"/>
  <c r="AG393"/>
  <c r="AH393" s="1"/>
  <c r="AG399"/>
  <c r="AG403"/>
  <c r="AG407"/>
  <c r="AG411"/>
  <c r="AG415"/>
  <c r="AG388"/>
  <c r="AG400"/>
  <c r="AG401"/>
  <c r="AG404"/>
  <c r="AG405"/>
  <c r="AG408"/>
  <c r="AG412"/>
  <c r="AG416"/>
  <c r="AG421"/>
  <c r="AH421" s="1"/>
  <c r="AG425"/>
  <c r="AH425" s="1"/>
  <c r="AG449"/>
  <c r="AH449" s="1"/>
  <c r="AG450"/>
  <c r="AH450" s="1"/>
  <c r="AG469"/>
  <c r="AG485"/>
  <c r="AG493"/>
  <c r="AH493" s="1"/>
  <c r="AG398"/>
  <c r="AG441"/>
  <c r="AH441" s="1"/>
  <c r="AG442"/>
  <c r="AH442" s="1"/>
  <c r="AG443"/>
  <c r="AH443" s="1"/>
  <c r="AG444"/>
  <c r="AH444" s="1"/>
  <c r="AG474"/>
  <c r="AG490"/>
  <c r="AG422"/>
  <c r="AH422" s="1"/>
  <c r="AG428"/>
  <c r="AH428" s="1"/>
  <c r="AG429"/>
  <c r="AH429" s="1"/>
  <c r="AG430"/>
  <c r="AH430" s="1"/>
  <c r="AG431"/>
  <c r="AH431" s="1"/>
  <c r="AG440"/>
  <c r="AH440" s="1"/>
  <c r="AG453"/>
  <c r="AH453" s="1"/>
  <c r="AG454"/>
  <c r="AH454" s="1"/>
  <c r="AG455"/>
  <c r="AH455" s="1"/>
  <c r="AG456"/>
  <c r="AH456" s="1"/>
  <c r="AG467"/>
  <c r="AH467" s="1"/>
  <c r="AG468"/>
  <c r="AG473"/>
  <c r="AG481"/>
  <c r="AG486"/>
  <c r="AG494"/>
  <c r="AG495"/>
  <c r="AH495" s="1"/>
  <c r="AG437"/>
  <c r="AH437" s="1"/>
  <c r="AG438"/>
  <c r="AH438" s="1"/>
  <c r="AG439"/>
  <c r="AH439" s="1"/>
  <c r="AG451"/>
  <c r="AH451" s="1"/>
  <c r="AG452"/>
  <c r="AH452" s="1"/>
  <c r="AG488"/>
  <c r="AG419"/>
  <c r="AH419" s="1"/>
  <c r="AG426"/>
  <c r="AH426" s="1"/>
  <c r="AG433"/>
  <c r="AH433" s="1"/>
  <c r="AG434"/>
  <c r="AH434" s="1"/>
  <c r="AG435"/>
  <c r="AH435" s="1"/>
  <c r="AG436"/>
  <c r="AH436" s="1"/>
  <c r="AG445"/>
  <c r="AH445" s="1"/>
  <c r="AG446"/>
  <c r="AH446" s="1"/>
  <c r="AG447"/>
  <c r="AH447" s="1"/>
  <c r="AG448"/>
  <c r="AH448" s="1"/>
  <c r="AG461"/>
  <c r="AH461" s="1"/>
  <c r="AG462"/>
  <c r="AH462" s="1"/>
  <c r="AG463"/>
  <c r="AH463" s="1"/>
  <c r="AG464"/>
  <c r="AH464" s="1"/>
  <c r="AG470"/>
  <c r="AG476"/>
  <c r="AG484"/>
  <c r="AG489"/>
  <c r="AG472"/>
  <c r="AG480"/>
  <c r="AG566"/>
  <c r="AG565"/>
  <c r="AG561"/>
  <c r="AG560"/>
  <c r="AG559"/>
  <c r="AG558"/>
  <c r="AG553"/>
  <c r="AG552"/>
  <c r="AG549"/>
  <c r="AG544"/>
  <c r="I543"/>
  <c r="AG543"/>
  <c r="I619" l="1"/>
  <c r="I659" s="1"/>
  <c r="AG542"/>
  <c r="AG540"/>
  <c r="AG539"/>
  <c r="AG538"/>
  <c r="AG537"/>
  <c r="AG536"/>
  <c r="AG535"/>
  <c r="AG534"/>
  <c r="AG533"/>
  <c r="AG531"/>
  <c r="AG532"/>
  <c r="AG530"/>
  <c r="AG529"/>
  <c r="AG528"/>
  <c r="AG527"/>
  <c r="AG526"/>
  <c r="AG525"/>
  <c r="AG646"/>
  <c r="AG642"/>
  <c r="AG641"/>
  <c r="AG636"/>
  <c r="AG637"/>
  <c r="AG638"/>
  <c r="AG639"/>
  <c r="AG640" l="1"/>
  <c r="AG624"/>
  <c r="AG625"/>
  <c r="AG626"/>
  <c r="AG627"/>
  <c r="AG628"/>
  <c r="AG629"/>
  <c r="AG630"/>
  <c r="AG631"/>
  <c r="AG632"/>
  <c r="AG633"/>
  <c r="AG634"/>
  <c r="AG635"/>
  <c r="AG623"/>
  <c r="AG621"/>
  <c r="AG622"/>
  <c r="AG620"/>
  <c r="AG25"/>
  <c r="AG24"/>
  <c r="AG23"/>
  <c r="AG22"/>
  <c r="AG21"/>
  <c r="AG20"/>
  <c r="AG19"/>
  <c r="AG18"/>
  <c r="AG17"/>
  <c r="AG29"/>
  <c r="AG28"/>
  <c r="AG13"/>
  <c r="AG12"/>
  <c r="AG11"/>
  <c r="AG10"/>
  <c r="AG9"/>
  <c r="AG8"/>
  <c r="AG656"/>
  <c r="AG657"/>
  <c r="AH657" s="1"/>
  <c r="AG658" l="1"/>
  <c r="AG651"/>
  <c r="J79"/>
  <c r="K79" s="1"/>
  <c r="J61"/>
  <c r="K61" s="1"/>
  <c r="J60"/>
  <c r="K60" s="1"/>
  <c r="J59"/>
  <c r="K59" s="1"/>
  <c r="J369" l="1"/>
  <c r="K369" s="1"/>
  <c r="AH649" l="1"/>
  <c r="J368"/>
  <c r="K368" s="1"/>
  <c r="J367"/>
  <c r="K367" s="1"/>
  <c r="AH125" l="1"/>
  <c r="J125"/>
  <c r="K125" s="1"/>
  <c r="AH96"/>
  <c r="AH97"/>
  <c r="AH98"/>
  <c r="AH99"/>
  <c r="J99" l="1"/>
  <c r="K99" s="1"/>
  <c r="J98"/>
  <c r="K98" s="1"/>
  <c r="AH95" l="1"/>
  <c r="J97"/>
  <c r="K97" s="1"/>
  <c r="J96"/>
  <c r="K96" s="1"/>
  <c r="J95"/>
  <c r="K95" s="1"/>
  <c r="J642" l="1"/>
  <c r="K642" s="1"/>
  <c r="AH642"/>
  <c r="AH537"/>
  <c r="AH618"/>
  <c r="J566"/>
  <c r="K566" s="1"/>
  <c r="J504"/>
  <c r="J505"/>
  <c r="K505" s="1"/>
  <c r="J506"/>
  <c r="K506" s="1"/>
  <c r="J507"/>
  <c r="K507" s="1"/>
  <c r="J508"/>
  <c r="K508" s="1"/>
  <c r="J509"/>
  <c r="K509" s="1"/>
  <c r="J510"/>
  <c r="K510" s="1"/>
  <c r="J511"/>
  <c r="K511" s="1"/>
  <c r="J514"/>
  <c r="K514" s="1"/>
  <c r="J512"/>
  <c r="K512" s="1"/>
  <c r="J513"/>
  <c r="K513" s="1"/>
  <c r="J515"/>
  <c r="K515" s="1"/>
  <c r="J516"/>
  <c r="K516" s="1"/>
  <c r="J517"/>
  <c r="K517" s="1"/>
  <c r="J518"/>
  <c r="K518" s="1"/>
  <c r="J519"/>
  <c r="K519" s="1"/>
  <c r="J520"/>
  <c r="K520" s="1"/>
  <c r="J521"/>
  <c r="K521" s="1"/>
  <c r="J522"/>
  <c r="K522" s="1"/>
  <c r="J523"/>
  <c r="K523" s="1"/>
  <c r="J524"/>
  <c r="K524" s="1"/>
  <c r="J541"/>
  <c r="K541" s="1"/>
  <c r="J551"/>
  <c r="K551" s="1"/>
  <c r="J552"/>
  <c r="K552" s="1"/>
  <c r="J547"/>
  <c r="K547" s="1"/>
  <c r="J548"/>
  <c r="K548" s="1"/>
  <c r="J549"/>
  <c r="K549" s="1"/>
  <c r="J550"/>
  <c r="K550" s="1"/>
  <c r="J545"/>
  <c r="K545" s="1"/>
  <c r="J562"/>
  <c r="K562" s="1"/>
  <c r="J563"/>
  <c r="K563" s="1"/>
  <c r="J555"/>
  <c r="K555" s="1"/>
  <c r="J556"/>
  <c r="K556" s="1"/>
  <c r="J557"/>
  <c r="K557" s="1"/>
  <c r="J558"/>
  <c r="K558" s="1"/>
  <c r="J559"/>
  <c r="K559" s="1"/>
  <c r="J560"/>
  <c r="K560" s="1"/>
  <c r="J572"/>
  <c r="K572" s="1"/>
  <c r="J573"/>
  <c r="K573" s="1"/>
  <c r="J574"/>
  <c r="K574" s="1"/>
  <c r="J554"/>
  <c r="K554" s="1"/>
  <c r="J571"/>
  <c r="K571" s="1"/>
  <c r="J575"/>
  <c r="K575" s="1"/>
  <c r="J561"/>
  <c r="K561" s="1"/>
  <c r="J569"/>
  <c r="K569" s="1"/>
  <c r="J570"/>
  <c r="K570" s="1"/>
  <c r="J568"/>
  <c r="K568" s="1"/>
  <c r="J564"/>
  <c r="K564" s="1"/>
  <c r="J546"/>
  <c r="K546" s="1"/>
  <c r="J567"/>
  <c r="K567" s="1"/>
  <c r="J553"/>
  <c r="K553" s="1"/>
  <c r="J544"/>
  <c r="K544" s="1"/>
  <c r="J542"/>
  <c r="K542" s="1"/>
  <c r="J543"/>
  <c r="K543" s="1"/>
  <c r="J525"/>
  <c r="K525" s="1"/>
  <c r="J526"/>
  <c r="K526" s="1"/>
  <c r="J527"/>
  <c r="K527" s="1"/>
  <c r="J528"/>
  <c r="K528" s="1"/>
  <c r="J529"/>
  <c r="K529" s="1"/>
  <c r="J530"/>
  <c r="K530" s="1"/>
  <c r="J531"/>
  <c r="K531" s="1"/>
  <c r="J532"/>
  <c r="K532" s="1"/>
  <c r="J533"/>
  <c r="K533" s="1"/>
  <c r="J534"/>
  <c r="K534" s="1"/>
  <c r="J535"/>
  <c r="K535" s="1"/>
  <c r="J536"/>
  <c r="K536" s="1"/>
  <c r="J537"/>
  <c r="K537" s="1"/>
  <c r="J538"/>
  <c r="K538" s="1"/>
  <c r="J539"/>
  <c r="K539" s="1"/>
  <c r="J540"/>
  <c r="K540" s="1"/>
  <c r="J618"/>
  <c r="K618" s="1"/>
  <c r="J615"/>
  <c r="K615" s="1"/>
  <c r="J616"/>
  <c r="K616" s="1"/>
  <c r="J617"/>
  <c r="K617" s="1"/>
  <c r="J577"/>
  <c r="K577" s="1"/>
  <c r="J578"/>
  <c r="K578" s="1"/>
  <c r="J579"/>
  <c r="K579" s="1"/>
  <c r="J588"/>
  <c r="K588" s="1"/>
  <c r="J589"/>
  <c r="K589" s="1"/>
  <c r="J590"/>
  <c r="K590" s="1"/>
  <c r="J580"/>
  <c r="K580" s="1"/>
  <c r="J581"/>
  <c r="K581" s="1"/>
  <c r="J582"/>
  <c r="K582" s="1"/>
  <c r="J576"/>
  <c r="K576" s="1"/>
  <c r="J585"/>
  <c r="K585" s="1"/>
  <c r="J586"/>
  <c r="K586" s="1"/>
  <c r="J587"/>
  <c r="K587" s="1"/>
  <c r="J596"/>
  <c r="K596" s="1"/>
  <c r="J592"/>
  <c r="K592" s="1"/>
  <c r="J601"/>
  <c r="K601" s="1"/>
  <c r="J602"/>
  <c r="K602" s="1"/>
  <c r="J603"/>
  <c r="K603" s="1"/>
  <c r="J595"/>
  <c r="K595" s="1"/>
  <c r="J610"/>
  <c r="K610" s="1"/>
  <c r="J613"/>
  <c r="K613" s="1"/>
  <c r="J593"/>
  <c r="K593" s="1"/>
  <c r="J605"/>
  <c r="K605" s="1"/>
  <c r="J612"/>
  <c r="K612" s="1"/>
  <c r="J604"/>
  <c r="K604" s="1"/>
  <c r="J600"/>
  <c r="K600" s="1"/>
  <c r="J608"/>
  <c r="K608" s="1"/>
  <c r="J609"/>
  <c r="K609" s="1"/>
  <c r="J591"/>
  <c r="K591" s="1"/>
  <c r="J611"/>
  <c r="K611" s="1"/>
  <c r="J607"/>
  <c r="K607" s="1"/>
  <c r="J594"/>
  <c r="K594" s="1"/>
  <c r="J598"/>
  <c r="K598" s="1"/>
  <c r="J597"/>
  <c r="K597" s="1"/>
  <c r="J599"/>
  <c r="K599" s="1"/>
  <c r="J606"/>
  <c r="K606" s="1"/>
  <c r="J614"/>
  <c r="K614" s="1"/>
  <c r="J583"/>
  <c r="K583" s="1"/>
  <c r="J584"/>
  <c r="K584" s="1"/>
  <c r="J640"/>
  <c r="K640" s="1"/>
  <c r="J641"/>
  <c r="K641" s="1"/>
  <c r="J649"/>
  <c r="K649" s="1"/>
  <c r="J647"/>
  <c r="K647" s="1"/>
  <c r="J648"/>
  <c r="K648" s="1"/>
  <c r="J650"/>
  <c r="K650" s="1"/>
  <c r="J643"/>
  <c r="K643" s="1"/>
  <c r="J644"/>
  <c r="K644" s="1"/>
  <c r="J645"/>
  <c r="K645" s="1"/>
  <c r="J646"/>
  <c r="K646" s="1"/>
  <c r="J620"/>
  <c r="J621"/>
  <c r="K621" s="1"/>
  <c r="J622"/>
  <c r="K622" s="1"/>
  <c r="J623"/>
  <c r="K623" s="1"/>
  <c r="J624"/>
  <c r="K624" s="1"/>
  <c r="J625"/>
  <c r="K625" s="1"/>
  <c r="J626"/>
  <c r="K626" s="1"/>
  <c r="J627"/>
  <c r="K627" s="1"/>
  <c r="J628"/>
  <c r="K628" s="1"/>
  <c r="J629"/>
  <c r="K629" s="1"/>
  <c r="J630"/>
  <c r="K630" s="1"/>
  <c r="J631"/>
  <c r="K631" s="1"/>
  <c r="J632"/>
  <c r="K632" s="1"/>
  <c r="J633"/>
  <c r="K633" s="1"/>
  <c r="J634"/>
  <c r="K634" s="1"/>
  <c r="J635"/>
  <c r="K635" s="1"/>
  <c r="J636"/>
  <c r="K636" s="1"/>
  <c r="J637"/>
  <c r="K637" s="1"/>
  <c r="J638"/>
  <c r="K638" s="1"/>
  <c r="J639"/>
  <c r="K639" s="1"/>
  <c r="L503"/>
  <c r="J193"/>
  <c r="K193" s="1"/>
  <c r="J192"/>
  <c r="K192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K171" s="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186"/>
  <c r="K186" s="1"/>
  <c r="J197"/>
  <c r="K197" s="1"/>
  <c r="J195"/>
  <c r="K195" s="1"/>
  <c r="J196"/>
  <c r="K196" s="1"/>
  <c r="J198"/>
  <c r="K198" s="1"/>
  <c r="J199"/>
  <c r="K199" s="1"/>
  <c r="J200"/>
  <c r="K200" s="1"/>
  <c r="J202"/>
  <c r="K202" s="1"/>
  <c r="J204"/>
  <c r="K204" s="1"/>
  <c r="J334"/>
  <c r="K334" s="1"/>
  <c r="J335"/>
  <c r="K335" s="1"/>
  <c r="J336"/>
  <c r="K336" s="1"/>
  <c r="J341"/>
  <c r="K341" s="1"/>
  <c r="J342"/>
  <c r="K342" s="1"/>
  <c r="J343"/>
  <c r="K343" s="1"/>
  <c r="J345"/>
  <c r="K345" s="1"/>
  <c r="J346"/>
  <c r="K346" s="1"/>
  <c r="J344"/>
  <c r="K344" s="1"/>
  <c r="J347"/>
  <c r="K347" s="1"/>
  <c r="J348"/>
  <c r="K348" s="1"/>
  <c r="J349"/>
  <c r="K349" s="1"/>
  <c r="J208"/>
  <c r="K208" s="1"/>
  <c r="J209"/>
  <c r="K209" s="1"/>
  <c r="J210"/>
  <c r="K210" s="1"/>
  <c r="J211"/>
  <c r="K211" s="1"/>
  <c r="J212"/>
  <c r="K212" s="1"/>
  <c r="J213"/>
  <c r="K213" s="1"/>
  <c r="K214"/>
  <c r="J215"/>
  <c r="K215" s="1"/>
  <c r="J216"/>
  <c r="K216" s="1"/>
  <c r="J217"/>
  <c r="K217" s="1"/>
  <c r="J218"/>
  <c r="K218" s="1"/>
  <c r="J219"/>
  <c r="K219" s="1"/>
  <c r="J220"/>
  <c r="K220" s="1"/>
  <c r="J221"/>
  <c r="K221" s="1"/>
  <c r="J222"/>
  <c r="K222" s="1"/>
  <c r="J223"/>
  <c r="K223" s="1"/>
  <c r="J224"/>
  <c r="K224" s="1"/>
  <c r="J225"/>
  <c r="K225" s="1"/>
  <c r="J226"/>
  <c r="K226" s="1"/>
  <c r="J227"/>
  <c r="K227" s="1"/>
  <c r="J228"/>
  <c r="K228" s="1"/>
  <c r="J229"/>
  <c r="K229" s="1"/>
  <c r="J230"/>
  <c r="K230" s="1"/>
  <c r="J231"/>
  <c r="K231" s="1"/>
  <c r="J232"/>
  <c r="K232" s="1"/>
  <c r="J233"/>
  <c r="K233" s="1"/>
  <c r="J234"/>
  <c r="K234" s="1"/>
  <c r="J235"/>
  <c r="K235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55"/>
  <c r="K255" s="1"/>
  <c r="J256"/>
  <c r="K256" s="1"/>
  <c r="J257"/>
  <c r="K257" s="1"/>
  <c r="J258"/>
  <c r="K258" s="1"/>
  <c r="J259"/>
  <c r="K259" s="1"/>
  <c r="J260"/>
  <c r="K260" s="1"/>
  <c r="J261"/>
  <c r="K261" s="1"/>
  <c r="J262"/>
  <c r="K262" s="1"/>
  <c r="J263"/>
  <c r="K263" s="1"/>
  <c r="J264"/>
  <c r="K264" s="1"/>
  <c r="J265"/>
  <c r="K265" s="1"/>
  <c r="J266"/>
  <c r="K266" s="1"/>
  <c r="J267"/>
  <c r="K267" s="1"/>
  <c r="J268"/>
  <c r="K268" s="1"/>
  <c r="J269"/>
  <c r="K269" s="1"/>
  <c r="J270"/>
  <c r="K270" s="1"/>
  <c r="J271"/>
  <c r="K271" s="1"/>
  <c r="J272"/>
  <c r="K272" s="1"/>
  <c r="J273"/>
  <c r="K273" s="1"/>
  <c r="J274"/>
  <c r="K27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82"/>
  <c r="K282" s="1"/>
  <c r="J293"/>
  <c r="K293" s="1"/>
  <c r="J294"/>
  <c r="K294" s="1"/>
  <c r="J295"/>
  <c r="K295" s="1"/>
  <c r="J296"/>
  <c r="K296" s="1"/>
  <c r="J297"/>
  <c r="K297" s="1"/>
  <c r="J298"/>
  <c r="K298" s="1"/>
  <c r="J299"/>
  <c r="K299" s="1"/>
  <c r="J300"/>
  <c r="K300" s="1"/>
  <c r="J301"/>
  <c r="K301" s="1"/>
  <c r="J302"/>
  <c r="K302" s="1"/>
  <c r="J303"/>
  <c r="K303" s="1"/>
  <c r="J304"/>
  <c r="K304" s="1"/>
  <c r="J305"/>
  <c r="K305" s="1"/>
  <c r="J306"/>
  <c r="K306" s="1"/>
  <c r="J307"/>
  <c r="K307" s="1"/>
  <c r="J308"/>
  <c r="K308" s="1"/>
  <c r="J309"/>
  <c r="K309" s="1"/>
  <c r="J310"/>
  <c r="K310" s="1"/>
  <c r="J311"/>
  <c r="K311" s="1"/>
  <c r="J312"/>
  <c r="K312" s="1"/>
  <c r="J313"/>
  <c r="K313" s="1"/>
  <c r="J314"/>
  <c r="K314" s="1"/>
  <c r="J315"/>
  <c r="K315" s="1"/>
  <c r="J316"/>
  <c r="K316" s="1"/>
  <c r="J317"/>
  <c r="K317" s="1"/>
  <c r="J318"/>
  <c r="K318" s="1"/>
  <c r="J319"/>
  <c r="K319" s="1"/>
  <c r="J320"/>
  <c r="K320" s="1"/>
  <c r="J321"/>
  <c r="K321" s="1"/>
  <c r="J322"/>
  <c r="K322" s="1"/>
  <c r="J323"/>
  <c r="K323" s="1"/>
  <c r="J324"/>
  <c r="K324" s="1"/>
  <c r="J325"/>
  <c r="K325" s="1"/>
  <c r="J326"/>
  <c r="K326" s="1"/>
  <c r="J327"/>
  <c r="K327" s="1"/>
  <c r="J328"/>
  <c r="K328" s="1"/>
  <c r="J329"/>
  <c r="K329" s="1"/>
  <c r="J330"/>
  <c r="K330" s="1"/>
  <c r="J331"/>
  <c r="K331" s="1"/>
  <c r="J332"/>
  <c r="K332" s="1"/>
  <c r="J333"/>
  <c r="K333" s="1"/>
  <c r="J350"/>
  <c r="K350" s="1"/>
  <c r="J351"/>
  <c r="K351" s="1"/>
  <c r="J352"/>
  <c r="K352" s="1"/>
  <c r="J353"/>
  <c r="K353" s="1"/>
  <c r="J354"/>
  <c r="K354" s="1"/>
  <c r="J355"/>
  <c r="K355" s="1"/>
  <c r="J356"/>
  <c r="K356" s="1"/>
  <c r="J357"/>
  <c r="K357" s="1"/>
  <c r="J358"/>
  <c r="K358" s="1"/>
  <c r="J359"/>
  <c r="K359" s="1"/>
  <c r="J360"/>
  <c r="K360" s="1"/>
  <c r="J361"/>
  <c r="K361" s="1"/>
  <c r="J362"/>
  <c r="K362" s="1"/>
  <c r="J363"/>
  <c r="K363" s="1"/>
  <c r="J364"/>
  <c r="K364" s="1"/>
  <c r="J365"/>
  <c r="K365" s="1"/>
  <c r="J338"/>
  <c r="K338" s="1"/>
  <c r="J339"/>
  <c r="K339" s="1"/>
  <c r="J373"/>
  <c r="K373" s="1"/>
  <c r="J374"/>
  <c r="K374" s="1"/>
  <c r="J375"/>
  <c r="K375" s="1"/>
  <c r="J376"/>
  <c r="K376" s="1"/>
  <c r="J377"/>
  <c r="K377" s="1"/>
  <c r="J372"/>
  <c r="K372" s="1"/>
  <c r="J159"/>
  <c r="K159" s="1"/>
  <c r="J378"/>
  <c r="K378" s="1"/>
  <c r="J379"/>
  <c r="K379" s="1"/>
  <c r="J380"/>
  <c r="K380" s="1"/>
  <c r="J383"/>
  <c r="K383" s="1"/>
  <c r="J384"/>
  <c r="K384" s="1"/>
  <c r="J385"/>
  <c r="K385" s="1"/>
  <c r="J386"/>
  <c r="K386" s="1"/>
  <c r="J387"/>
  <c r="K387" s="1"/>
  <c r="J194"/>
  <c r="K194" s="1"/>
  <c r="J201"/>
  <c r="K201" s="1"/>
  <c r="J203"/>
  <c r="K203" s="1"/>
  <c r="J205"/>
  <c r="K205" s="1"/>
  <c r="J207"/>
  <c r="K207" s="1"/>
  <c r="J206"/>
  <c r="K206" s="1"/>
  <c r="J156"/>
  <c r="K156" s="1"/>
  <c r="J381"/>
  <c r="K381" s="1"/>
  <c r="J382"/>
  <c r="K382" s="1"/>
  <c r="J157"/>
  <c r="K157" s="1"/>
  <c r="J158"/>
  <c r="K158" s="1"/>
  <c r="J371"/>
  <c r="K371" s="1"/>
  <c r="J366"/>
  <c r="K366" s="1"/>
  <c r="J187"/>
  <c r="K187" s="1"/>
  <c r="J188"/>
  <c r="K188" s="1"/>
  <c r="J189"/>
  <c r="K189" s="1"/>
  <c r="J190"/>
  <c r="K190" s="1"/>
  <c r="J337"/>
  <c r="K337" s="1"/>
  <c r="J33"/>
  <c r="K33" s="1"/>
  <c r="J34"/>
  <c r="K34" s="1"/>
  <c r="J35"/>
  <c r="K35" s="1"/>
  <c r="J36"/>
  <c r="K36" s="1"/>
  <c r="J37"/>
  <c r="K37" s="1"/>
  <c r="J42"/>
  <c r="K42" s="1"/>
  <c r="J43"/>
  <c r="K43" s="1"/>
  <c r="J32"/>
  <c r="K32" s="1"/>
  <c r="J38"/>
  <c r="K38" s="1"/>
  <c r="J39"/>
  <c r="K39" s="1"/>
  <c r="J40"/>
  <c r="K40" s="1"/>
  <c r="J41"/>
  <c r="K41" s="1"/>
  <c r="J44"/>
  <c r="K44" s="1"/>
  <c r="J45"/>
  <c r="K45" s="1"/>
  <c r="J502"/>
  <c r="K502" s="1"/>
  <c r="J499"/>
  <c r="K499" s="1"/>
  <c r="J500"/>
  <c r="K500" s="1"/>
  <c r="J501"/>
  <c r="K501" s="1"/>
  <c r="J144"/>
  <c r="K14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K152" s="1"/>
  <c r="J142"/>
  <c r="K142" s="1"/>
  <c r="J143"/>
  <c r="K143" s="1"/>
  <c r="J153"/>
  <c r="K153" s="1"/>
  <c r="J154"/>
  <c r="K154" s="1"/>
  <c r="J155"/>
  <c r="K155" s="1"/>
  <c r="J398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388"/>
  <c r="K388" s="1"/>
  <c r="J498"/>
  <c r="K498" s="1"/>
  <c r="J389"/>
  <c r="K389" s="1"/>
  <c r="J47"/>
  <c r="K47" s="1"/>
  <c r="J48"/>
  <c r="K48" s="1"/>
  <c r="J49"/>
  <c r="K49" s="1"/>
  <c r="J50"/>
  <c r="K50" s="1"/>
  <c r="J51"/>
  <c r="K51" s="1"/>
  <c r="J52"/>
  <c r="K52" s="1"/>
  <c r="J53"/>
  <c r="K53" s="1"/>
  <c r="J54"/>
  <c r="K54" s="1"/>
  <c r="J55"/>
  <c r="K55" s="1"/>
  <c r="J56"/>
  <c r="K56" s="1"/>
  <c r="J57"/>
  <c r="K57" s="1"/>
  <c r="J58"/>
  <c r="K58" s="1"/>
  <c r="J62"/>
  <c r="K62" s="1"/>
  <c r="J63"/>
  <c r="K63" s="1"/>
  <c r="J64"/>
  <c r="K64" s="1"/>
  <c r="J65"/>
  <c r="K65" s="1"/>
  <c r="J66"/>
  <c r="K66" s="1"/>
  <c r="J67"/>
  <c r="K67" s="1"/>
  <c r="J68"/>
  <c r="K68" s="1"/>
  <c r="J69"/>
  <c r="K69" s="1"/>
  <c r="J70"/>
  <c r="K70" s="1"/>
  <c r="J71"/>
  <c r="K71" s="1"/>
  <c r="J72"/>
  <c r="K72" s="1"/>
  <c r="J73"/>
  <c r="K73" s="1"/>
  <c r="J74"/>
  <c r="K74" s="1"/>
  <c r="J75"/>
  <c r="K75" s="1"/>
  <c r="J76"/>
  <c r="K76" s="1"/>
  <c r="J77"/>
  <c r="K77" s="1"/>
  <c r="J78"/>
  <c r="K78" s="1"/>
  <c r="J80"/>
  <c r="K80" s="1"/>
  <c r="J81"/>
  <c r="K81" s="1"/>
  <c r="J82"/>
  <c r="K82" s="1"/>
  <c r="J88"/>
  <c r="K88" s="1"/>
  <c r="J89"/>
  <c r="K89" s="1"/>
  <c r="J90"/>
  <c r="K90" s="1"/>
  <c r="J91"/>
  <c r="Z91" s="1"/>
  <c r="J92"/>
  <c r="K92" s="1"/>
  <c r="J46"/>
  <c r="K46" s="1"/>
  <c r="J93"/>
  <c r="K93" s="1"/>
  <c r="J94"/>
  <c r="K94" s="1"/>
  <c r="J83"/>
  <c r="K83" s="1"/>
  <c r="J84"/>
  <c r="K84" s="1"/>
  <c r="J85"/>
  <c r="K85" s="1"/>
  <c r="J86"/>
  <c r="K86" s="1"/>
  <c r="J87"/>
  <c r="K87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6"/>
  <c r="K126" s="1"/>
  <c r="J127"/>
  <c r="K127" s="1"/>
  <c r="J128"/>
  <c r="K128" s="1"/>
  <c r="J129"/>
  <c r="K129" s="1"/>
  <c r="J130"/>
  <c r="K130" s="1"/>
  <c r="J131"/>
  <c r="K131" s="1"/>
  <c r="J132"/>
  <c r="K132" s="1"/>
  <c r="J133"/>
  <c r="K133" s="1"/>
  <c r="J134"/>
  <c r="K134" s="1"/>
  <c r="J135"/>
  <c r="K135" s="1"/>
  <c r="J136"/>
  <c r="K136" s="1"/>
  <c r="J137"/>
  <c r="K137" s="1"/>
  <c r="J138"/>
  <c r="K138" s="1"/>
  <c r="J139"/>
  <c r="K139" s="1"/>
  <c r="J140"/>
  <c r="K140" s="1"/>
  <c r="J141"/>
  <c r="K141" s="1"/>
  <c r="AH5"/>
  <c r="AH9"/>
  <c r="AH8"/>
  <c r="AH10"/>
  <c r="AH11"/>
  <c r="AH12"/>
  <c r="AH13"/>
  <c r="AH17"/>
  <c r="AH18"/>
  <c r="AH19"/>
  <c r="AH20"/>
  <c r="AH21"/>
  <c r="AH22"/>
  <c r="AH23"/>
  <c r="AH24"/>
  <c r="AH25"/>
  <c r="AH26"/>
  <c r="AH27"/>
  <c r="AH28"/>
  <c r="AH29"/>
  <c r="AH30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7"/>
  <c r="K7" s="1"/>
  <c r="J5"/>
  <c r="J9"/>
  <c r="K9" s="1"/>
  <c r="J8"/>
  <c r="K8" s="1"/>
  <c r="J10"/>
  <c r="K10" s="1"/>
  <c r="AH157"/>
  <c r="AH375"/>
  <c r="AH346"/>
  <c r="AH345"/>
  <c r="AH343"/>
  <c r="AH342"/>
  <c r="AH341"/>
  <c r="AH336"/>
  <c r="AH335"/>
  <c r="AH334"/>
  <c r="AH186"/>
  <c r="AH185"/>
  <c r="AH184"/>
  <c r="AH183"/>
  <c r="AH182"/>
  <c r="AH181"/>
  <c r="AH180"/>
  <c r="AH179"/>
  <c r="AH178"/>
  <c r="AH177"/>
  <c r="AH176"/>
  <c r="AH175"/>
  <c r="AH174"/>
  <c r="AH172"/>
  <c r="AH171"/>
  <c r="AH170"/>
  <c r="AH169"/>
  <c r="AH168"/>
  <c r="AH167"/>
  <c r="AH166"/>
  <c r="AH165"/>
  <c r="AH164"/>
  <c r="AH163"/>
  <c r="AH162"/>
  <c r="AH161"/>
  <c r="AH160"/>
  <c r="AH192"/>
  <c r="AH193"/>
  <c r="AH656"/>
  <c r="AH658" s="1"/>
  <c r="AH654"/>
  <c r="AH653"/>
  <c r="AH652"/>
  <c r="AH540"/>
  <c r="AH539"/>
  <c r="AH538"/>
  <c r="AH536"/>
  <c r="AH535"/>
  <c r="AH534"/>
  <c r="AH533"/>
  <c r="AH532"/>
  <c r="AH531"/>
  <c r="AH530"/>
  <c r="AH529"/>
  <c r="AH528"/>
  <c r="AH527"/>
  <c r="AH526"/>
  <c r="AH525"/>
  <c r="AH543"/>
  <c r="AH542"/>
  <c r="AH544"/>
  <c r="AH553"/>
  <c r="AH546"/>
  <c r="AH567"/>
  <c r="AH568"/>
  <c r="AH570"/>
  <c r="AH569"/>
  <c r="AH561"/>
  <c r="AH571"/>
  <c r="AH554"/>
  <c r="AH574"/>
  <c r="AH573"/>
  <c r="AH572"/>
  <c r="AH560"/>
  <c r="AH559"/>
  <c r="AH558"/>
  <c r="AH555"/>
  <c r="AH563"/>
  <c r="AH562"/>
  <c r="AH545"/>
  <c r="AH550"/>
  <c r="AH549"/>
  <c r="AH548"/>
  <c r="AH552"/>
  <c r="AH541"/>
  <c r="AH524"/>
  <c r="AH523"/>
  <c r="AH522"/>
  <c r="AH521"/>
  <c r="AH520"/>
  <c r="AH519"/>
  <c r="AH518"/>
  <c r="AH517"/>
  <c r="AH516"/>
  <c r="AH515"/>
  <c r="AH513"/>
  <c r="AH512"/>
  <c r="AH514"/>
  <c r="AH511"/>
  <c r="AH510"/>
  <c r="AH506"/>
  <c r="AH505"/>
  <c r="AH504"/>
  <c r="AH566"/>
  <c r="AH565"/>
  <c r="AH140"/>
  <c r="AH139"/>
  <c r="AH138"/>
  <c r="AH137"/>
  <c r="J6"/>
  <c r="K6" s="1"/>
  <c r="T6"/>
  <c r="AD7"/>
  <c r="AD14"/>
  <c r="AD15"/>
  <c r="AD16"/>
  <c r="L31"/>
  <c r="M31"/>
  <c r="N31"/>
  <c r="N659" s="1"/>
  <c r="O31"/>
  <c r="O659" s="1"/>
  <c r="P31"/>
  <c r="P659" s="1"/>
  <c r="Q31"/>
  <c r="Q659" s="1"/>
  <c r="R31"/>
  <c r="R659" s="1"/>
  <c r="S31"/>
  <c r="U31"/>
  <c r="U659" s="1"/>
  <c r="V31"/>
  <c r="V659" s="1"/>
  <c r="W31"/>
  <c r="W659" s="1"/>
  <c r="X31"/>
  <c r="X659" s="1"/>
  <c r="Y31"/>
  <c r="Y659" s="1"/>
  <c r="Z31"/>
  <c r="AA31"/>
  <c r="AA659" s="1"/>
  <c r="AB31"/>
  <c r="AB659" s="1"/>
  <c r="AC31"/>
  <c r="AC659" s="1"/>
  <c r="AE31"/>
  <c r="AE659" s="1"/>
  <c r="J340"/>
  <c r="K340" s="1"/>
  <c r="AH340"/>
  <c r="AH173"/>
  <c r="AH344"/>
  <c r="AH347"/>
  <c r="AH348"/>
  <c r="AH349"/>
  <c r="AH208"/>
  <c r="AH209"/>
  <c r="AH210"/>
  <c r="AH211"/>
  <c r="AH212"/>
  <c r="AH213"/>
  <c r="AH214"/>
  <c r="AH215"/>
  <c r="AH216"/>
  <c r="AH217"/>
  <c r="AH218"/>
  <c r="AH219"/>
  <c r="AH220"/>
  <c r="AH221"/>
  <c r="AH222"/>
  <c r="AH223"/>
  <c r="AH224"/>
  <c r="AH225"/>
  <c r="AH226"/>
  <c r="AH227"/>
  <c r="AH228"/>
  <c r="AH229"/>
  <c r="AH230"/>
  <c r="AH231"/>
  <c r="AH232"/>
  <c r="AH233"/>
  <c r="AH234"/>
  <c r="AH235"/>
  <c r="AH236"/>
  <c r="AH237"/>
  <c r="AH238"/>
  <c r="AH239"/>
  <c r="AH240"/>
  <c r="AH241"/>
  <c r="AH242"/>
  <c r="AH243"/>
  <c r="AH244"/>
  <c r="AH245"/>
  <c r="AH246"/>
  <c r="AH247"/>
  <c r="AH248"/>
  <c r="AH249"/>
  <c r="AH250"/>
  <c r="AH251"/>
  <c r="AH252"/>
  <c r="AH253"/>
  <c r="AH254"/>
  <c r="AH255"/>
  <c r="AH256"/>
  <c r="AH257"/>
  <c r="AH258"/>
  <c r="AH259"/>
  <c r="AH260"/>
  <c r="AH261"/>
  <c r="AH262"/>
  <c r="AH263"/>
  <c r="AH264"/>
  <c r="AH265"/>
  <c r="AH266"/>
  <c r="AH267"/>
  <c r="AH268"/>
  <c r="AH269"/>
  <c r="AH270"/>
  <c r="AH271"/>
  <c r="AH272"/>
  <c r="AH273"/>
  <c r="AH274"/>
  <c r="AH275"/>
  <c r="AH276"/>
  <c r="AH277"/>
  <c r="AH278"/>
  <c r="AH279"/>
  <c r="AH280"/>
  <c r="AH281"/>
  <c r="AH283"/>
  <c r="AH284"/>
  <c r="AH285"/>
  <c r="AH286"/>
  <c r="AH287"/>
  <c r="AH288"/>
  <c r="AH289"/>
  <c r="AH290"/>
  <c r="AH291"/>
  <c r="AH293"/>
  <c r="AH294"/>
  <c r="AH295"/>
  <c r="AH296"/>
  <c r="AH297"/>
  <c r="AH298"/>
  <c r="AH299"/>
  <c r="AH300"/>
  <c r="AH301"/>
  <c r="AH302"/>
  <c r="AH303"/>
  <c r="AH304"/>
  <c r="AH305"/>
  <c r="AH306"/>
  <c r="AH307"/>
  <c r="AH308"/>
  <c r="AH309"/>
  <c r="AH310"/>
  <c r="AH311"/>
  <c r="AH312"/>
  <c r="AH313"/>
  <c r="AH314"/>
  <c r="AH315"/>
  <c r="AH316"/>
  <c r="AH317"/>
  <c r="AH318"/>
  <c r="AH319"/>
  <c r="AH320"/>
  <c r="AH321"/>
  <c r="AH322"/>
  <c r="AH323"/>
  <c r="AH324"/>
  <c r="AH325"/>
  <c r="AH326"/>
  <c r="AH327"/>
  <c r="AH328"/>
  <c r="AH329"/>
  <c r="AH330"/>
  <c r="AH331"/>
  <c r="AH333"/>
  <c r="AH350"/>
  <c r="AH351"/>
  <c r="AH352"/>
  <c r="AH353"/>
  <c r="AH354"/>
  <c r="AH355"/>
  <c r="AH356"/>
  <c r="AH357"/>
  <c r="AH358"/>
  <c r="AH359"/>
  <c r="AH360"/>
  <c r="AH361"/>
  <c r="M362"/>
  <c r="M363"/>
  <c r="M364"/>
  <c r="M365"/>
  <c r="AH338"/>
  <c r="AH339"/>
  <c r="AH373"/>
  <c r="AH374"/>
  <c r="AH376"/>
  <c r="AH377"/>
  <c r="AH372"/>
  <c r="AH159"/>
  <c r="AH378"/>
  <c r="AH379"/>
  <c r="AH380"/>
  <c r="AH383"/>
  <c r="AH384"/>
  <c r="AH385"/>
  <c r="AH387"/>
  <c r="AH194"/>
  <c r="AH201"/>
  <c r="AH203"/>
  <c r="AH205"/>
  <c r="AH207"/>
  <c r="AH206"/>
  <c r="S156"/>
  <c r="AH381"/>
  <c r="AH382"/>
  <c r="AH158"/>
  <c r="AH371"/>
  <c r="AH366"/>
  <c r="AH187"/>
  <c r="AH189"/>
  <c r="AH337"/>
  <c r="AH33"/>
  <c r="AH34"/>
  <c r="AH35"/>
  <c r="AH36"/>
  <c r="AH37"/>
  <c r="AH42"/>
  <c r="AH43"/>
  <c r="AH32"/>
  <c r="AH38"/>
  <c r="AH39"/>
  <c r="AH40"/>
  <c r="AH41"/>
  <c r="AH44"/>
  <c r="AH45"/>
  <c r="AH502"/>
  <c r="AH499"/>
  <c r="AH500"/>
  <c r="AH501"/>
  <c r="AH144"/>
  <c r="AH145"/>
  <c r="AH146"/>
  <c r="AH147"/>
  <c r="AH148"/>
  <c r="AH149"/>
  <c r="AH150"/>
  <c r="AH151"/>
  <c r="AH152"/>
  <c r="AH142"/>
  <c r="AH143"/>
  <c r="AH153"/>
  <c r="AH394"/>
  <c r="AH395"/>
  <c r="AH396"/>
  <c r="AH397"/>
  <c r="AH398"/>
  <c r="AH399"/>
  <c r="AH400"/>
  <c r="AH401"/>
  <c r="AH402"/>
  <c r="AH403"/>
  <c r="AH404"/>
  <c r="AH405"/>
  <c r="AH406"/>
  <c r="AH407"/>
  <c r="AH408"/>
  <c r="AH409"/>
  <c r="AH410"/>
  <c r="AH411"/>
  <c r="AH412"/>
  <c r="AH413"/>
  <c r="AH414"/>
  <c r="AH415"/>
  <c r="AH416"/>
  <c r="AH417"/>
  <c r="AH466"/>
  <c r="AH388"/>
  <c r="AH498"/>
  <c r="AH418"/>
  <c r="AH389"/>
  <c r="AH390"/>
  <c r="AH391"/>
  <c r="AH392"/>
  <c r="AH468"/>
  <c r="AH469"/>
  <c r="AH470"/>
  <c r="AH471"/>
  <c r="AH472"/>
  <c r="AH473"/>
  <c r="AH474"/>
  <c r="AH475"/>
  <c r="AH476"/>
  <c r="AH477"/>
  <c r="AH478"/>
  <c r="AH479"/>
  <c r="AH480"/>
  <c r="AH481"/>
  <c r="AH482"/>
  <c r="AH483"/>
  <c r="AH484"/>
  <c r="AH485"/>
  <c r="AH486"/>
  <c r="AH487"/>
  <c r="AH488"/>
  <c r="AH489"/>
  <c r="AH490"/>
  <c r="AH494"/>
  <c r="AH496"/>
  <c r="AH497"/>
  <c r="AH47"/>
  <c r="AH48"/>
  <c r="AH49"/>
  <c r="AH50"/>
  <c r="AH51"/>
  <c r="AH52"/>
  <c r="AH53"/>
  <c r="AH54"/>
  <c r="AH55"/>
  <c r="AH56"/>
  <c r="AH57"/>
  <c r="AH58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80"/>
  <c r="AH81"/>
  <c r="AH82"/>
  <c r="AH88"/>
  <c r="AH100"/>
  <c r="AH101"/>
  <c r="AH102"/>
  <c r="AH103"/>
  <c r="AH104"/>
  <c r="AH105"/>
  <c r="AH106"/>
  <c r="AH107"/>
  <c r="AH108"/>
  <c r="AH109"/>
  <c r="AH110"/>
  <c r="AH111"/>
  <c r="AH112"/>
  <c r="AH113"/>
  <c r="AH114"/>
  <c r="AH115"/>
  <c r="AH116"/>
  <c r="AH117"/>
  <c r="AH118"/>
  <c r="AH119"/>
  <c r="AH120"/>
  <c r="AH121"/>
  <c r="AH122"/>
  <c r="AH123"/>
  <c r="AH124"/>
  <c r="AH126"/>
  <c r="AH127"/>
  <c r="AH128"/>
  <c r="AH129"/>
  <c r="AH130"/>
  <c r="AH131"/>
  <c r="AH132"/>
  <c r="AH133"/>
  <c r="AH134"/>
  <c r="AH135"/>
  <c r="AH136"/>
  <c r="J565"/>
  <c r="AH575"/>
  <c r="AH615"/>
  <c r="AH616"/>
  <c r="AH617"/>
  <c r="AH577"/>
  <c r="AH578"/>
  <c r="AH579"/>
  <c r="AH588"/>
  <c r="AH589"/>
  <c r="AH590"/>
  <c r="AH580"/>
  <c r="AH581"/>
  <c r="AH582"/>
  <c r="AH576"/>
  <c r="AH585"/>
  <c r="AH586"/>
  <c r="AH587"/>
  <c r="AH596"/>
  <c r="AH592"/>
  <c r="AH601"/>
  <c r="AH602"/>
  <c r="AH603"/>
  <c r="AH595"/>
  <c r="AH610"/>
  <c r="AH613"/>
  <c r="AH593"/>
  <c r="AH605"/>
  <c r="AH612"/>
  <c r="AH604"/>
  <c r="AH600"/>
  <c r="AH608"/>
  <c r="AH609"/>
  <c r="AH591"/>
  <c r="AH611"/>
  <c r="AH607"/>
  <c r="AH594"/>
  <c r="AH598"/>
  <c r="AH597"/>
  <c r="AH599"/>
  <c r="AH606"/>
  <c r="AH614"/>
  <c r="AH583"/>
  <c r="AH584"/>
  <c r="AH640"/>
  <c r="AH641"/>
  <c r="AH647"/>
  <c r="AH648"/>
  <c r="AH643"/>
  <c r="AH644"/>
  <c r="AH645"/>
  <c r="AH646"/>
  <c r="AH621"/>
  <c r="AH622"/>
  <c r="AH623"/>
  <c r="AH624"/>
  <c r="AH625"/>
  <c r="AH626"/>
  <c r="AH627"/>
  <c r="AH628"/>
  <c r="AH629"/>
  <c r="AH630"/>
  <c r="AH631"/>
  <c r="AH632"/>
  <c r="AH633"/>
  <c r="AH634"/>
  <c r="AH635"/>
  <c r="AH636"/>
  <c r="AH637"/>
  <c r="AH638"/>
  <c r="AH639"/>
  <c r="J652"/>
  <c r="J653"/>
  <c r="K653" s="1"/>
  <c r="J656"/>
  <c r="J657"/>
  <c r="K657" s="1"/>
  <c r="AH141"/>
  <c r="M503" l="1"/>
  <c r="M659" s="1"/>
  <c r="S503"/>
  <c r="K656"/>
  <c r="K658" s="1"/>
  <c r="J658"/>
  <c r="K620"/>
  <c r="K651" s="1"/>
  <c r="J651"/>
  <c r="K652"/>
  <c r="K655" s="1"/>
  <c r="J655"/>
  <c r="K504"/>
  <c r="J619"/>
  <c r="AG507"/>
  <c r="AH507" s="1"/>
  <c r="S619"/>
  <c r="AH655"/>
  <c r="L659"/>
  <c r="AG551"/>
  <c r="AH551" s="1"/>
  <c r="AG362"/>
  <c r="AH362" s="1"/>
  <c r="AG204"/>
  <c r="AH204" s="1"/>
  <c r="AG198"/>
  <c r="AH198" s="1"/>
  <c r="AG156"/>
  <c r="AG363"/>
  <c r="AH363" s="1"/>
  <c r="AG199"/>
  <c r="AH199" s="1"/>
  <c r="AG197"/>
  <c r="AH197" s="1"/>
  <c r="AG91"/>
  <c r="AH91" s="1"/>
  <c r="AG564"/>
  <c r="AH564" s="1"/>
  <c r="AG547"/>
  <c r="AH547" s="1"/>
  <c r="AG556"/>
  <c r="AH556" s="1"/>
  <c r="AG508"/>
  <c r="AH508" s="1"/>
  <c r="AG364"/>
  <c r="AH364" s="1"/>
  <c r="AG200"/>
  <c r="AH200" s="1"/>
  <c r="AG195"/>
  <c r="AH195" s="1"/>
  <c r="AG6"/>
  <c r="K5"/>
  <c r="K31" s="1"/>
  <c r="J31"/>
  <c r="AG557"/>
  <c r="AH557" s="1"/>
  <c r="AG509"/>
  <c r="AH509" s="1"/>
  <c r="AG365"/>
  <c r="AH365" s="1"/>
  <c r="AG202"/>
  <c r="AH202" s="1"/>
  <c r="AG196"/>
  <c r="AH196" s="1"/>
  <c r="AG7"/>
  <c r="AH7" s="1"/>
  <c r="AG14"/>
  <c r="AH14" s="1"/>
  <c r="AG16"/>
  <c r="AH16" s="1"/>
  <c r="AG15"/>
  <c r="AH15" s="1"/>
  <c r="Z89"/>
  <c r="Z84"/>
  <c r="Z46"/>
  <c r="Z90"/>
  <c r="K91"/>
  <c r="K503" s="1"/>
  <c r="Z94"/>
  <c r="AG94" s="1"/>
  <c r="AH94" s="1"/>
  <c r="Z86"/>
  <c r="Z83"/>
  <c r="Z85"/>
  <c r="Z93"/>
  <c r="Z87"/>
  <c r="Z92"/>
  <c r="J503"/>
  <c r="J659" s="1"/>
  <c r="AD31"/>
  <c r="AD659" s="1"/>
  <c r="K565"/>
  <c r="T31"/>
  <c r="T659" s="1"/>
  <c r="S659" l="1"/>
  <c r="AH619"/>
  <c r="AH6"/>
  <c r="AH31" s="1"/>
  <c r="AH156"/>
  <c r="AG619"/>
  <c r="K619"/>
  <c r="K659" s="1"/>
  <c r="Z503"/>
  <c r="AG503" s="1"/>
  <c r="AH503" s="1"/>
  <c r="AG89"/>
  <c r="AH89" s="1"/>
  <c r="AG93"/>
  <c r="AH93" s="1"/>
  <c r="AG86"/>
  <c r="AH86" s="1"/>
  <c r="AG84"/>
  <c r="AH84" s="1"/>
  <c r="AG87"/>
  <c r="AH87" s="1"/>
  <c r="AG83"/>
  <c r="AH83" s="1"/>
  <c r="AG90"/>
  <c r="AH90" s="1"/>
  <c r="AG46"/>
  <c r="AH46" s="1"/>
  <c r="AG92"/>
  <c r="AH92" s="1"/>
  <c r="AG85"/>
  <c r="AH85" s="1"/>
  <c r="AG31"/>
  <c r="AH620"/>
  <c r="AH651" s="1"/>
  <c r="Z659" l="1"/>
  <c r="AH659" l="1"/>
  <c r="AG659"/>
</calcChain>
</file>

<file path=xl/sharedStrings.xml><?xml version="1.0" encoding="utf-8"?>
<sst xmlns="http://schemas.openxmlformats.org/spreadsheetml/2006/main" count="6855" uniqueCount="2258">
  <si>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</si>
  <si>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</si>
  <si>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</si>
  <si>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</si>
  <si>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</si>
  <si>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</si>
  <si>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</si>
  <si>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</si>
  <si>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ASIGNACION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</si>
  <si>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</si>
  <si>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</si>
  <si>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</si>
  <si>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</si>
  <si>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</si>
  <si>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</si>
  <si>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</si>
  <si>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</si>
  <si>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</si>
  <si>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</si>
  <si>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</si>
  <si>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11-2011</t>
  </si>
  <si>
    <t>11-2002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</si>
  <si>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</si>
  <si>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</si>
  <si>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</si>
  <si>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</si>
  <si>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</si>
  <si>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</si>
  <si>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</si>
  <si>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</si>
  <si>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</si>
  <si>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</si>
  <si>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</si>
  <si>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</si>
  <si>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</si>
  <si>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</si>
  <si>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</si>
  <si>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</si>
  <si>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</si>
  <si>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 xml:space="preserve">GRUPO Q EL SALVADOR, 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</si>
  <si>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</si>
  <si>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</si>
  <si>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</si>
  <si>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</si>
  <si>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</si>
  <si>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</si>
  <si>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</si>
  <si>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</si>
  <si>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</si>
  <si>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</si>
  <si>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</si>
  <si>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</si>
  <si>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04-2008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</si>
  <si>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</si>
  <si>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</si>
  <si>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</si>
  <si>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</si>
  <si>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</si>
  <si>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</si>
  <si>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</si>
  <si>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</si>
  <si>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</si>
  <si>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</si>
  <si>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</si>
  <si>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</si>
  <si>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</si>
  <si>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</si>
  <si>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</si>
  <si>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</si>
  <si>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</si>
  <si>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</si>
  <si>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</si>
  <si>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</si>
  <si>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</si>
  <si>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</si>
  <si>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</si>
  <si>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</si>
  <si>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</si>
  <si>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</si>
  <si>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</si>
  <si>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</si>
  <si>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12-2011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</si>
  <si>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</si>
  <si>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</si>
  <si>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</si>
  <si>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</si>
  <si>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</si>
  <si>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</si>
  <si>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</si>
  <si>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</si>
  <si>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PYE-0003-RNPN</t>
  </si>
  <si>
    <t>PROYECTOR MULTIMEDIA  CON PANTALLA 50X67</t>
  </si>
  <si>
    <t xml:space="preserve">PLAN  INTERNACIONAL </t>
  </si>
  <si>
    <t>EPSON</t>
  </si>
  <si>
    <t>GM9G550531F</t>
  </si>
  <si>
    <t>POWERLITE</t>
  </si>
  <si>
    <t>06-2005</t>
  </si>
  <si>
    <t>PYE-0004-RNPN</t>
  </si>
  <si>
    <t>CAÑON DE PROYECCION DE VIDEO</t>
  </si>
  <si>
    <t>NEW MILENIUM, S.A.DE C.V</t>
  </si>
  <si>
    <t>MBPF08056OL</t>
  </si>
  <si>
    <t>PRESENTER L</t>
  </si>
  <si>
    <t>03-2011</t>
  </si>
  <si>
    <t>PYE-0005-RNPN</t>
  </si>
  <si>
    <t>MBPF080556L</t>
  </si>
  <si>
    <t>COMPUTADORA PERSONAL</t>
  </si>
  <si>
    <t>IBM</t>
  </si>
  <si>
    <t>GBM DE EL SALVADOR</t>
  </si>
  <si>
    <t>12-1999</t>
  </si>
  <si>
    <t xml:space="preserve">COMPUTADORA PERSONAL </t>
  </si>
  <si>
    <t>6563-43S</t>
  </si>
  <si>
    <t>07-2002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</si>
  <si>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</si>
  <si>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</si>
  <si>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</si>
  <si>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</si>
  <si>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</si>
  <si>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</si>
  <si>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</si>
  <si>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>08-1998</t>
  </si>
  <si>
    <t>RAF</t>
  </si>
  <si>
    <t xml:space="preserve">COMPUTADORA PORTATIL </t>
  </si>
  <si>
    <t>07-2005</t>
  </si>
  <si>
    <t>COM-0020-RNPN</t>
  </si>
  <si>
    <t>CNF4481TQZ</t>
  </si>
  <si>
    <t>WX-9020</t>
  </si>
  <si>
    <t xml:space="preserve">NEGRO </t>
  </si>
  <si>
    <t>COM-0021-RNPN</t>
  </si>
  <si>
    <t xml:space="preserve">MAX DE EL SALVADOR </t>
  </si>
  <si>
    <t>SONY</t>
  </si>
  <si>
    <t>VGNCR150FB</t>
  </si>
  <si>
    <t>09-2007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</si>
  <si>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</si>
  <si>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</si>
  <si>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</si>
  <si>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</si>
  <si>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</si>
  <si>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</si>
  <si>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05-2008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</si>
  <si>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</si>
  <si>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</si>
  <si>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</si>
  <si>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</si>
  <si>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</si>
  <si>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</si>
  <si>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</si>
  <si>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COM-0027-RNPN</t>
  </si>
  <si>
    <t>CNU8110PXS</t>
  </si>
  <si>
    <t>COM-0028-RNPN</t>
  </si>
  <si>
    <t>CNU8110PKZ</t>
  </si>
  <si>
    <t>COM-0029-RNPN</t>
  </si>
  <si>
    <t>CNU8110M9W</t>
  </si>
  <si>
    <t>COM-0030-RNPN</t>
  </si>
  <si>
    <t>CNU8110M1C</t>
  </si>
  <si>
    <t>COM-0031-RNPN</t>
  </si>
  <si>
    <t>CNU8110M0V</t>
  </si>
  <si>
    <t>COM-0032-RNPN</t>
  </si>
  <si>
    <t>SISTEMAS C&amp;C</t>
  </si>
  <si>
    <t>HP-COMPAQ</t>
  </si>
  <si>
    <t>CNU0106Z6H</t>
  </si>
  <si>
    <t>CP0610UT5870Q5X320MRBNCN22Ya</t>
  </si>
  <si>
    <t>10-2010</t>
  </si>
  <si>
    <t>DAF</t>
  </si>
  <si>
    <t>COM-0034-RNPN</t>
  </si>
  <si>
    <t>CNU0106Z5F</t>
  </si>
  <si>
    <t>COM-0035-RNPN</t>
  </si>
  <si>
    <t>CNU0106XWM</t>
  </si>
  <si>
    <t>COM-0036-RNPN</t>
  </si>
  <si>
    <t>CNU0106Z49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</si>
  <si>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</si>
  <si>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</si>
  <si>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</si>
  <si>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</si>
  <si>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</si>
  <si>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</si>
  <si>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</si>
  <si>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</si>
  <si>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06-2011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</si>
  <si>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</si>
  <si>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</si>
  <si>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</si>
  <si>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</si>
  <si>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</si>
  <si>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</si>
  <si>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</si>
  <si>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</si>
  <si>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</si>
  <si>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</si>
  <si>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10-2002</t>
  </si>
  <si>
    <t>CPU-0070-RNPN</t>
  </si>
  <si>
    <t>6Y2A-KQ9Z-200G</t>
  </si>
  <si>
    <t>CPU-0071-RNPN</t>
  </si>
  <si>
    <t>6Y2A-KQ9Z-308T</t>
  </si>
  <si>
    <t>CPU-0079-RNPN</t>
  </si>
  <si>
    <t>6Y2A-KQ9Z-2005</t>
  </si>
  <si>
    <t xml:space="preserve">UNIDAD JURIDICA </t>
  </si>
  <si>
    <t>CPU-0083-RNPN</t>
  </si>
  <si>
    <t>6Y2A-KQ9Z-200E</t>
  </si>
  <si>
    <t>CPU-0087-RNPN</t>
  </si>
  <si>
    <t>6Y2A-KQ9Z-2004</t>
  </si>
  <si>
    <t>CPU-0093-RNPN</t>
  </si>
  <si>
    <t>6Y2A-KQ9Z-308L</t>
  </si>
  <si>
    <t>CPU-0096-RNPN</t>
  </si>
  <si>
    <t>6Y2A-KQ9Z-308P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</si>
  <si>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</si>
  <si>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</si>
  <si>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</si>
  <si>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</si>
  <si>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</si>
  <si>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</si>
  <si>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</si>
  <si>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</si>
  <si>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</si>
  <si>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</si>
  <si>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10-2008</t>
  </si>
  <si>
    <t>SCA-0020-RNPN</t>
  </si>
  <si>
    <t>43851592</t>
  </si>
  <si>
    <t>SCA-0038-RNPN</t>
  </si>
  <si>
    <t>SCANNER DE ALTO VOLUMNEN</t>
  </si>
  <si>
    <t>43857114</t>
  </si>
  <si>
    <t>i220</t>
  </si>
  <si>
    <t>SCA-0039-RNPN</t>
  </si>
  <si>
    <t>43857119</t>
  </si>
  <si>
    <t>SCA-0021-RNPN</t>
  </si>
  <si>
    <t>SCANNER PORTATIL</t>
  </si>
  <si>
    <t>CANNON</t>
  </si>
  <si>
    <t>DL361288</t>
  </si>
  <si>
    <t>DR-2050C</t>
  </si>
  <si>
    <t>RENATO RAMIREZ</t>
  </si>
  <si>
    <t>GX-280</t>
  </si>
  <si>
    <t>12-2005</t>
  </si>
  <si>
    <t>UNIDAD DE COMUNICACIONES</t>
  </si>
  <si>
    <t>AVANTEK</t>
  </si>
  <si>
    <t>EXD30</t>
  </si>
  <si>
    <t>08-2007</t>
  </si>
  <si>
    <t>WENDY BARBERENA</t>
  </si>
  <si>
    <t>RECURSOS HUMANOS</t>
  </si>
  <si>
    <t>CPU-0137-RNPN</t>
  </si>
  <si>
    <t>AEXD301G80DVD1801</t>
  </si>
  <si>
    <t>ARCHIVO REGISTRAL</t>
  </si>
  <si>
    <t>CPU-0138-RNPN</t>
  </si>
  <si>
    <t>AEXD301G80DVD1567</t>
  </si>
  <si>
    <t>DIRECCION DE IDENTIFICACION CIUDADANA</t>
  </si>
  <si>
    <t>CPU-0144-RNPN</t>
  </si>
  <si>
    <t>AEXD301G80DVD6602</t>
  </si>
  <si>
    <t>CPU-0145-RNPN</t>
  </si>
  <si>
    <t>AEXD301G80DVD2746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</si>
  <si>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</si>
  <si>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</si>
  <si>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</si>
  <si>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</si>
  <si>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</si>
  <si>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</si>
  <si>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</si>
  <si>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</si>
  <si>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CPU-0151-RNPN</t>
  </si>
  <si>
    <t>MXL80201JM</t>
  </si>
  <si>
    <t>CPU-0152-RNPN</t>
  </si>
  <si>
    <t>MXL8020152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</si>
  <si>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</si>
  <si>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</si>
  <si>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</si>
  <si>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</si>
  <si>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</si>
  <si>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</si>
  <si>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CPU-0158-RNPN</t>
  </si>
  <si>
    <t>MXL80201N0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</si>
  <si>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</si>
  <si>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</si>
  <si>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</si>
  <si>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</si>
  <si>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</si>
  <si>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</si>
  <si>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</si>
  <si>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</si>
  <si>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</si>
  <si>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</si>
  <si>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</si>
  <si>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</si>
  <si>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</si>
  <si>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CPU-0164-RNPN</t>
  </si>
  <si>
    <t>MXL8090CHD</t>
  </si>
  <si>
    <t>CPU-0165-RNPN</t>
  </si>
  <si>
    <t>MXL80809S1</t>
  </si>
  <si>
    <t>OSCAR FLORES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</si>
  <si>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</si>
  <si>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</si>
  <si>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</si>
  <si>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</si>
  <si>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</si>
  <si>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</si>
  <si>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</si>
  <si>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</si>
  <si>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</si>
  <si>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</si>
  <si>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</si>
  <si>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</si>
  <si>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</si>
  <si>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</si>
  <si>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</si>
  <si>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</si>
  <si>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</si>
  <si>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</si>
  <si>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</si>
  <si>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</si>
  <si>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</si>
  <si>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</si>
  <si>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</si>
  <si>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</si>
  <si>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</si>
  <si>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 xml:space="preserve">WILIAN PACHECO </t>
  </si>
  <si>
    <t>CPU-0176-RNPN</t>
  </si>
  <si>
    <t>MXL8080GM6</t>
  </si>
  <si>
    <t>CPU-0177-RNPN</t>
  </si>
  <si>
    <t>MXL80809RS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</si>
  <si>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</si>
  <si>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</si>
  <si>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</si>
  <si>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</si>
  <si>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</si>
  <si>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</si>
  <si>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</si>
  <si>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</si>
  <si>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</si>
  <si>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12-2008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</si>
  <si>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</si>
  <si>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</si>
  <si>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</si>
  <si>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</si>
  <si>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</si>
  <si>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</si>
  <si>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</si>
  <si>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</si>
  <si>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</si>
  <si>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</si>
  <si>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</si>
  <si>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</si>
  <si>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</si>
  <si>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</si>
  <si>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</si>
  <si>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</si>
  <si>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</si>
  <si>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05-2009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</si>
  <si>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</si>
  <si>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</si>
  <si>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</si>
  <si>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</si>
  <si>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</si>
  <si>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</si>
  <si>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</si>
  <si>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</si>
  <si>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</si>
  <si>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</si>
  <si>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</si>
  <si>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</si>
  <si>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</si>
  <si>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</si>
  <si>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</si>
  <si>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</si>
  <si>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</si>
  <si>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</si>
  <si>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</si>
  <si>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</si>
  <si>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</si>
  <si>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</si>
  <si>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</si>
  <si>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</si>
  <si>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</si>
  <si>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</si>
  <si>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</si>
  <si>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</si>
  <si>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</si>
  <si>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</si>
  <si>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</si>
  <si>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</si>
  <si>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</si>
  <si>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</si>
  <si>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</si>
  <si>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</si>
  <si>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</si>
  <si>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</si>
  <si>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</si>
  <si>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</si>
  <si>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</si>
  <si>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</si>
  <si>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</si>
  <si>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</si>
  <si>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</si>
  <si>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</si>
  <si>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</si>
  <si>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</si>
  <si>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</si>
  <si>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</si>
  <si>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</si>
  <si>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</si>
  <si>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</si>
  <si>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</si>
  <si>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</si>
  <si>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</si>
  <si>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</si>
  <si>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</si>
  <si>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</si>
  <si>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</si>
  <si>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</si>
  <si>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</si>
  <si>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</si>
  <si>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</si>
  <si>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CPU-0219-RNPN</t>
  </si>
  <si>
    <t>MXL02712HG</t>
  </si>
  <si>
    <t>CPU-0220-RNPN</t>
  </si>
  <si>
    <t>MXL02710FB</t>
  </si>
  <si>
    <t>CPU-0594-RNPN</t>
  </si>
  <si>
    <t>ASISTENCIA TECNICA</t>
  </si>
  <si>
    <t>MXL10926TM</t>
  </si>
  <si>
    <t>3130 MT</t>
  </si>
  <si>
    <t>04-2011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</si>
  <si>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</si>
  <si>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</si>
  <si>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</si>
  <si>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</si>
  <si>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</si>
  <si>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</si>
  <si>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</si>
  <si>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</si>
  <si>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</si>
  <si>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</si>
  <si>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</si>
  <si>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</si>
  <si>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</si>
  <si>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</si>
  <si>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</si>
  <si>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</si>
  <si>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</si>
  <si>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</si>
  <si>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</si>
  <si>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</si>
  <si>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</si>
  <si>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</si>
  <si>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</si>
  <si>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</si>
  <si>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</si>
  <si>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</si>
  <si>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</si>
  <si>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12-2010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</si>
  <si>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</si>
  <si>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</si>
  <si>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</si>
  <si>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</si>
  <si>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</si>
  <si>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</si>
  <si>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 xml:space="preserve">LANIERD </t>
  </si>
  <si>
    <t>LD015</t>
  </si>
  <si>
    <t>SML-0004-RNPN</t>
  </si>
  <si>
    <t>K2159302547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</si>
  <si>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</si>
  <si>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</si>
  <si>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</si>
  <si>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</si>
  <si>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</si>
  <si>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</si>
  <si>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</si>
  <si>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SML-0009-RNPN</t>
  </si>
  <si>
    <t>K9979202023</t>
  </si>
  <si>
    <t>AC 205</t>
  </si>
  <si>
    <t>06-2008</t>
  </si>
  <si>
    <t>SML-0011-RNPN</t>
  </si>
  <si>
    <t>K9979202025</t>
  </si>
  <si>
    <t>SML-0013-RNPN</t>
  </si>
  <si>
    <t>CND985PORS</t>
  </si>
  <si>
    <t>M2727nf-MFP</t>
  </si>
  <si>
    <t>SML-0014-RNPN</t>
  </si>
  <si>
    <t>CND986POOY</t>
  </si>
  <si>
    <t>SML-0015-RNPN</t>
  </si>
  <si>
    <t>CND985PORZ</t>
  </si>
  <si>
    <t>SML-0016-RNPN</t>
  </si>
  <si>
    <t>CND985PORR</t>
  </si>
  <si>
    <t>SML-0024-RNPN</t>
  </si>
  <si>
    <t>V4409503087</t>
  </si>
  <si>
    <t>MP171SPF</t>
  </si>
  <si>
    <t>SML-0025-RNPN</t>
  </si>
  <si>
    <t>V4409212255</t>
  </si>
  <si>
    <t>SML-0032-RNPN</t>
  </si>
  <si>
    <t>W3019406376</t>
  </si>
  <si>
    <t>MP201spf</t>
  </si>
  <si>
    <t>SML-0033-RNPN</t>
  </si>
  <si>
    <t>W3019406377</t>
  </si>
  <si>
    <t>SML-0034-RNPN</t>
  </si>
  <si>
    <t>W3019406380</t>
  </si>
  <si>
    <t>SML-0035-RNPN</t>
  </si>
  <si>
    <t>W3019406375</t>
  </si>
  <si>
    <t>SML-0036-RNPN</t>
  </si>
  <si>
    <t>W3019406379</t>
  </si>
  <si>
    <t>GPS-0001-RNPN</t>
  </si>
  <si>
    <t>GPS</t>
  </si>
  <si>
    <t>RAÚL FCO. ECHEVERRÍA</t>
  </si>
  <si>
    <t>MAGELLAN</t>
  </si>
  <si>
    <t>0013889</t>
  </si>
  <si>
    <t>COLORTRAK</t>
  </si>
  <si>
    <t>GPS-0002-RNPN</t>
  </si>
  <si>
    <t>0014719</t>
  </si>
  <si>
    <t>12-2009</t>
  </si>
  <si>
    <t>SVR-0003-RNPN</t>
  </si>
  <si>
    <t>NODO PRINCIPAL O PRIMARIO SERVER RS/6000-S70 A</t>
  </si>
  <si>
    <t>10B367D  55-73139</t>
  </si>
  <si>
    <t>7017S7A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</si>
  <si>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</si>
  <si>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</si>
  <si>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</si>
  <si>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</si>
  <si>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</si>
  <si>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</si>
  <si>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</si>
  <si>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</si>
  <si>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</si>
  <si>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</si>
  <si>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>08-2011</t>
  </si>
  <si>
    <t xml:space="preserve">SIN MODELO </t>
  </si>
  <si>
    <t>SVR-0003B-RNPN</t>
  </si>
  <si>
    <t xml:space="preserve">SISTEMA DE ARREGLO DE DISCO </t>
  </si>
  <si>
    <t>10-BAB1D</t>
  </si>
  <si>
    <t>7133D40</t>
  </si>
  <si>
    <t>BDL-0001-RNPN</t>
  </si>
  <si>
    <t>SISTEMA DE RESPALDO EN CARTUCHOS (BACK UP)</t>
  </si>
  <si>
    <t>10-4824B</t>
  </si>
  <si>
    <t>7337-306</t>
  </si>
  <si>
    <t>SWT-0001-RNPN</t>
  </si>
  <si>
    <t>SWICT CISCO 12 PUERTOS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</si>
  <si>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</si>
  <si>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</si>
  <si>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</si>
  <si>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</si>
  <si>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</si>
  <si>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</si>
  <si>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</si>
  <si>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</si>
  <si>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</si>
  <si>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</si>
  <si>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</si>
  <si>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</si>
  <si>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</si>
  <si>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>UPS-0044-RNPN</t>
  </si>
  <si>
    <t xml:space="preserve">UPS DE 8 KVA </t>
  </si>
  <si>
    <t>POWERWARE PROFILE</t>
  </si>
  <si>
    <t>TS103W0348</t>
  </si>
  <si>
    <t>PF0825114UE0348</t>
  </si>
  <si>
    <t>UPS-0045-RNPN</t>
  </si>
  <si>
    <t>TS233W0144</t>
  </si>
  <si>
    <t>PF0825114UE0000</t>
  </si>
  <si>
    <t xml:space="preserve">UPS DE 5 KVA </t>
  </si>
  <si>
    <t xml:space="preserve">APC </t>
  </si>
  <si>
    <t>IS1137005421</t>
  </si>
  <si>
    <t>SURTD- 5000 RNXL</t>
  </si>
  <si>
    <t>12-2004</t>
  </si>
  <si>
    <t>CPU-0066-RNPN</t>
  </si>
  <si>
    <t>COMPUTADORA PRSONAL PENTIUN 4 DE 3.2 GHZ 512 MB MEMORIA RAM DISCO DURO DE 40GB</t>
  </si>
  <si>
    <t>RAF S.A. DE C.V.</t>
  </si>
  <si>
    <t>79Z3V51</t>
  </si>
  <si>
    <t>DCM</t>
  </si>
  <si>
    <t>CPU-0092-RNPN</t>
  </si>
  <si>
    <t>5NYOX51</t>
  </si>
  <si>
    <t>CPU-0094-RNPN</t>
  </si>
  <si>
    <t>9LY051</t>
  </si>
  <si>
    <t>CPU-0097-RNPN</t>
  </si>
  <si>
    <t>JMY0X51</t>
  </si>
  <si>
    <t>CPU-0115-RNPN</t>
  </si>
  <si>
    <t>FW65R61</t>
  </si>
  <si>
    <t>CPU-0114-RNPN</t>
  </si>
  <si>
    <t>8Y65R61</t>
  </si>
  <si>
    <t>12-2002</t>
  </si>
  <si>
    <t>ADD-0001-RNPN</t>
  </si>
  <si>
    <t xml:space="preserve">ARREGLO DE DISCO </t>
  </si>
  <si>
    <t>75-6A-774</t>
  </si>
  <si>
    <t>78A02MG</t>
  </si>
  <si>
    <t>1812-81A</t>
  </si>
  <si>
    <t>ADF-0001-RNPN</t>
  </si>
  <si>
    <t>71069547</t>
  </si>
  <si>
    <t>EU-45</t>
  </si>
  <si>
    <t xml:space="preserve">GRIS-CLARO </t>
  </si>
  <si>
    <t>07-2008</t>
  </si>
  <si>
    <t>ADF-0002-RNPN</t>
  </si>
  <si>
    <t>71069548</t>
  </si>
  <si>
    <t>SVR-0003A-RNPN</t>
  </si>
  <si>
    <t>TOTAL EQUIPO INFORMATICO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</si>
  <si>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</si>
  <si>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</si>
  <si>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</si>
  <si>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</si>
  <si>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</si>
  <si>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</si>
  <si>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</si>
  <si>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10-2003</t>
  </si>
  <si>
    <t>10-2000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</si>
  <si>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</si>
  <si>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</si>
  <si>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</si>
  <si>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</si>
  <si>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</si>
  <si>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</si>
  <si>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</si>
  <si>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</si>
  <si>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</si>
  <si>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</si>
  <si>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</si>
  <si>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AIR-0023-RNPN</t>
  </si>
  <si>
    <t>203005345</t>
  </si>
  <si>
    <t>AIR-0027-RNPN</t>
  </si>
  <si>
    <t>AIRECONSIS</t>
  </si>
  <si>
    <t>CONFORT</t>
  </si>
  <si>
    <t>12305027640066290250</t>
  </si>
  <si>
    <t>CCH18CD-E/D</t>
  </si>
  <si>
    <t>09-2006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</si>
  <si>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</si>
  <si>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</si>
  <si>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</si>
  <si>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</si>
  <si>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</si>
  <si>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</si>
  <si>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05-2007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</si>
  <si>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</si>
  <si>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</si>
  <si>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</si>
  <si>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</si>
  <si>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</si>
  <si>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</si>
  <si>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</si>
  <si>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</si>
  <si>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</si>
  <si>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</si>
  <si>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01-2008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</si>
  <si>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</si>
  <si>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</si>
  <si>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</si>
  <si>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</si>
  <si>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</si>
  <si>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</si>
  <si>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</si>
  <si>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</si>
  <si>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</si>
  <si>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</si>
  <si>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</si>
  <si>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</si>
  <si>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</si>
  <si>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</si>
  <si>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</si>
  <si>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</si>
  <si>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</si>
  <si>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</si>
  <si>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</si>
  <si>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</si>
  <si>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</si>
  <si>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</si>
  <si>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</si>
  <si>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</si>
  <si>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</si>
  <si>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</si>
  <si>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</si>
  <si>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</si>
  <si>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09-2010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</si>
  <si>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</si>
  <si>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</si>
  <si>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</si>
  <si>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</si>
  <si>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</si>
  <si>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</si>
  <si>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</si>
  <si>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</si>
  <si>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</si>
  <si>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CRAV-0002-RNPN</t>
  </si>
  <si>
    <t xml:space="preserve">CAMARA DE VIDEO </t>
  </si>
  <si>
    <t>855706</t>
  </si>
  <si>
    <t>TRV140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</si>
  <si>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</si>
  <si>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</si>
  <si>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</si>
  <si>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</si>
  <si>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</si>
  <si>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</si>
  <si>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</si>
  <si>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</si>
  <si>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</si>
  <si>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</si>
  <si>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</si>
  <si>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</si>
  <si>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CPD-0001-RNPN</t>
  </si>
  <si>
    <t xml:space="preserve">CAMARA PARA CAPTURA DE DOCUMENTOS </t>
  </si>
  <si>
    <t>IMPORTADORES ORIENTALES S.A. DE C.V.</t>
  </si>
  <si>
    <t>ELMO</t>
  </si>
  <si>
    <t>523910</t>
  </si>
  <si>
    <t>TT02S</t>
  </si>
  <si>
    <t>SERVITEL</t>
  </si>
  <si>
    <t>LUCENT</t>
  </si>
  <si>
    <t>107076796/107525610</t>
  </si>
  <si>
    <t>103F6(28)</t>
  </si>
  <si>
    <t>MIC-0001-RNPN</t>
  </si>
  <si>
    <t>MICRÓFONO</t>
  </si>
  <si>
    <t>SHURE</t>
  </si>
  <si>
    <t>1216967051</t>
  </si>
  <si>
    <t>TV-588</t>
  </si>
  <si>
    <t>COMUNICACIONES</t>
  </si>
  <si>
    <t>MIC-0002-RNPN</t>
  </si>
  <si>
    <t>CONSOLA DE SONIDO</t>
  </si>
  <si>
    <t>DD4T3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</si>
  <si>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</si>
  <si>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</si>
  <si>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</si>
  <si>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</si>
  <si>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</si>
  <si>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</si>
  <si>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</si>
  <si>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FOT-0005-RNPN</t>
  </si>
  <si>
    <t xml:space="preserve">FOTOCOPIADORA </t>
  </si>
  <si>
    <t>SHARP</t>
  </si>
  <si>
    <t>20506374</t>
  </si>
  <si>
    <t>AR-5015</t>
  </si>
  <si>
    <t>FOT-0012-RNPN</t>
  </si>
  <si>
    <t>20506094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</si>
  <si>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</si>
  <si>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</si>
  <si>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</si>
  <si>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</si>
  <si>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</si>
  <si>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</si>
  <si>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</si>
  <si>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</si>
  <si>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</si>
  <si>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</si>
  <si>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</si>
  <si>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</si>
  <si>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</si>
  <si>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</si>
  <si>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</si>
  <si>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</si>
  <si>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02-2003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</si>
  <si>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</si>
  <si>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</si>
  <si>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</si>
  <si>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</si>
  <si>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</si>
  <si>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</si>
  <si>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</si>
  <si>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</si>
  <si>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</si>
  <si>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</si>
  <si>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VRM-0001-RNPN</t>
  </si>
  <si>
    <t>VISOR DE ROLLO MICROFILM</t>
  </si>
  <si>
    <t>MICROUVE</t>
  </si>
  <si>
    <t>122772</t>
  </si>
  <si>
    <t>XLI5</t>
  </si>
  <si>
    <t>SML-0020-RNPN</t>
  </si>
  <si>
    <t>V4499408389</t>
  </si>
  <si>
    <t>AFICIO 171SPF</t>
  </si>
  <si>
    <t>03-2010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</si>
  <si>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</si>
  <si>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</si>
  <si>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</si>
  <si>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</si>
  <si>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</si>
  <si>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</si>
  <si>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</si>
  <si>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</si>
  <si>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</si>
  <si>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11-2003</t>
  </si>
  <si>
    <t>CEN-0004-RNPN</t>
  </si>
  <si>
    <t>EDB EL SALVADOR, S.A. DE C.V.</t>
  </si>
  <si>
    <t>ALCATEL-LUCENT</t>
  </si>
  <si>
    <t>4708202</t>
  </si>
  <si>
    <t>PE6500</t>
  </si>
  <si>
    <t>11-2010</t>
  </si>
  <si>
    <t>SCC-0001-RNPN</t>
  </si>
  <si>
    <t>SISTEMA CIRCUITO CERRADO DE TV</t>
  </si>
  <si>
    <t>EQUIBANK</t>
  </si>
  <si>
    <t>06-2006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</si>
  <si>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</si>
  <si>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</si>
  <si>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</si>
  <si>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</si>
  <si>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</si>
  <si>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</si>
  <si>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</si>
  <si>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</si>
  <si>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</si>
  <si>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</si>
  <si>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12-1997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</si>
  <si>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</si>
  <si>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</si>
  <si>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</si>
  <si>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</si>
  <si>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</si>
  <si>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</si>
  <si>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</si>
  <si>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</si>
  <si>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</si>
  <si>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</si>
  <si>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</si>
  <si>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</si>
  <si>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</si>
  <si>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</si>
  <si>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</si>
  <si>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</si>
  <si>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</si>
  <si>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</si>
  <si>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</si>
  <si>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</si>
  <si>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</si>
  <si>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</si>
  <si>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</si>
  <si>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</si>
  <si>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</si>
  <si>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</si>
  <si>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</si>
  <si>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</si>
  <si>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JDS-0003-RNPN</t>
  </si>
  <si>
    <t>ALMACENES SIMAN, S.A. DE C.V.</t>
  </si>
  <si>
    <t>BOAL</t>
  </si>
  <si>
    <t>JDS-0004-RNPN</t>
  </si>
  <si>
    <t>JUEGO DE SALA 3-2</t>
  </si>
  <si>
    <t>CAPRI</t>
  </si>
  <si>
    <t xml:space="preserve">BEIGE-NARANJA </t>
  </si>
  <si>
    <t>DIRECCION EJECUTIVA</t>
  </si>
  <si>
    <t>TOTAL MOBILIARIO Y EQUIPO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</si>
  <si>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</si>
  <si>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</si>
  <si>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</si>
  <si>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</si>
  <si>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</si>
  <si>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</si>
  <si>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</si>
  <si>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</si>
  <si>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</si>
  <si>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</si>
  <si>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</si>
  <si>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</si>
  <si>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</si>
  <si>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</si>
  <si>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</si>
  <si>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</si>
  <si>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</si>
  <si>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 xml:space="preserve">EQUIPO MEDICO </t>
  </si>
  <si>
    <t>AUTOMÓVIL (CAMIONETA)N-4874)</t>
  </si>
  <si>
    <t>AUTOMOVIL PICK-UP   N-4905</t>
  </si>
  <si>
    <t xml:space="preserve">NODO SECUNDARIO  IBM </t>
  </si>
  <si>
    <t>H-80</t>
  </si>
  <si>
    <t>10-C37BD    55-74483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</si>
  <si>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</si>
  <si>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</si>
  <si>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</si>
  <si>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</si>
  <si>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</si>
  <si>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</si>
  <si>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</si>
  <si>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</si>
  <si>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</si>
  <si>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</si>
  <si>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</si>
  <si>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</si>
  <si>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</si>
  <si>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</si>
  <si>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</si>
  <si>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IMAR-0001-RNPN</t>
  </si>
  <si>
    <t xml:space="preserve">IMPRESOR DE ALTO RENDIMIENTO </t>
  </si>
  <si>
    <t>COPIADORAS DE EL SALVADOR</t>
  </si>
  <si>
    <t>KYOCERA</t>
  </si>
  <si>
    <t>XVK1124938</t>
  </si>
  <si>
    <t>FS-4020DN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</si>
  <si>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</si>
  <si>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</si>
  <si>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</si>
  <si>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</si>
  <si>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</si>
  <si>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</si>
  <si>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</si>
  <si>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</si>
  <si>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</si>
  <si>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</si>
  <si>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</si>
  <si>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</si>
  <si>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</si>
  <si>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</si>
  <si>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</si>
  <si>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</si>
  <si>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</si>
  <si>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</si>
  <si>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</si>
  <si>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</si>
  <si>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</si>
  <si>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</si>
  <si>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COM-0037-RNPN</t>
  </si>
  <si>
    <t>COMPUTADORA PORTATIL</t>
  </si>
  <si>
    <t>2CE0370QZC</t>
  </si>
  <si>
    <t>HP-PROBOOK 4520s</t>
  </si>
  <si>
    <t>COM-0038-RNPN</t>
  </si>
  <si>
    <t>2CE031125Z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</si>
  <si>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</si>
  <si>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</si>
  <si>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</si>
  <si>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</si>
  <si>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</si>
  <si>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</si>
  <si>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08-2002</t>
  </si>
  <si>
    <t>06-2009</t>
  </si>
  <si>
    <t>12-2007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</si>
  <si>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</si>
  <si>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</si>
  <si>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</si>
  <si>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</si>
  <si>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</si>
  <si>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</si>
  <si>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</si>
  <si>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</si>
  <si>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</si>
  <si>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</si>
  <si>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</si>
  <si>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</si>
  <si>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</si>
  <si>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</si>
  <si>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</si>
  <si>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</si>
  <si>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</si>
  <si>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</si>
  <si>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</si>
  <si>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</si>
  <si>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</si>
  <si>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</si>
  <si>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</si>
  <si>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</si>
  <si>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</si>
  <si>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</si>
  <si>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</si>
  <si>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</si>
  <si>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</si>
  <si>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</si>
  <si>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</si>
  <si>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09-11-12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</si>
  <si>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</si>
  <si>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</si>
  <si>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</si>
  <si>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</si>
  <si>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</si>
  <si>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</si>
  <si>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</si>
  <si>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IMC-0026-RNPN-D</t>
  </si>
  <si>
    <t>CX-120 DAA</t>
  </si>
  <si>
    <t>09190203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</si>
  <si>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</si>
  <si>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</si>
  <si>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</si>
  <si>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</si>
  <si>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</si>
  <si>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</si>
  <si>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</si>
  <si>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IMC-0030-RNPN-D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</si>
  <si>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</si>
  <si>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</si>
  <si>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</si>
  <si>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</si>
  <si>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</si>
  <si>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</si>
  <si>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</si>
  <si>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</si>
  <si>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</si>
  <si>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</si>
  <si>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</si>
  <si>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</si>
  <si>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</si>
  <si>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</si>
  <si>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</si>
  <si>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</si>
  <si>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</si>
  <si>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</si>
  <si>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</si>
  <si>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</si>
  <si>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</si>
  <si>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</si>
  <si>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IMC-0047-RNPN-D</t>
  </si>
  <si>
    <t>09190170</t>
  </si>
  <si>
    <t>IMC-0048-RNPN-D</t>
  </si>
  <si>
    <t>075A3768</t>
  </si>
  <si>
    <t>IMC-0049-RNPN-D</t>
  </si>
  <si>
    <t>134A3382</t>
  </si>
  <si>
    <t>IMC-0050-RNPN-D</t>
  </si>
  <si>
    <t>09190206</t>
  </si>
  <si>
    <t>IMC-0051-RNPN-D</t>
  </si>
  <si>
    <t>IMC-0052-RNPN-D</t>
  </si>
  <si>
    <t>09190157</t>
  </si>
  <si>
    <t>IMC-0053-RNPN-D</t>
  </si>
  <si>
    <t>65000078</t>
  </si>
  <si>
    <t>IMC-0054-RNPN-D</t>
  </si>
  <si>
    <t>IMC-0055-RNPN-D</t>
  </si>
  <si>
    <t>09190228</t>
  </si>
  <si>
    <t>IMC-0056-RNPN-D</t>
  </si>
  <si>
    <t>174A3717</t>
  </si>
  <si>
    <t>IMC-0057-RNPN-D</t>
  </si>
  <si>
    <t>09190160</t>
  </si>
  <si>
    <t>IMC-0058-RNPN-D</t>
  </si>
  <si>
    <t>09190211</t>
  </si>
  <si>
    <t>IMC-0059-RNPN-D</t>
  </si>
  <si>
    <t>65000086</t>
  </si>
  <si>
    <t>IMC-0060-RNPN-D</t>
  </si>
  <si>
    <t>IMC-0061-RNPN-D</t>
  </si>
  <si>
    <t>09190215</t>
  </si>
  <si>
    <t>IMC-0063-RNPN-D</t>
  </si>
  <si>
    <t>174A3716</t>
  </si>
  <si>
    <t>IMC-0062-RNPN-D</t>
  </si>
  <si>
    <t>09130151</t>
  </si>
  <si>
    <t>IMC-0064-RNPN-D</t>
  </si>
  <si>
    <t>09190171</t>
  </si>
  <si>
    <t>IMC-0065-RNPN-D</t>
  </si>
  <si>
    <t>174A3718</t>
  </si>
  <si>
    <t>IMC-0066-RNPN-D</t>
  </si>
  <si>
    <t>09190173</t>
  </si>
  <si>
    <t xml:space="preserve">COLEMAN 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</si>
  <si>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</si>
  <si>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</si>
  <si>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</si>
  <si>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</si>
  <si>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</si>
  <si>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</si>
  <si>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</si>
  <si>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</si>
  <si>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</si>
  <si>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PLANTA ELECTRICA - SONSONATE</t>
  </si>
  <si>
    <t>PLE-0008-RNPN-D</t>
  </si>
  <si>
    <t>19G412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</si>
  <si>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</si>
  <si>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</si>
  <si>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</si>
  <si>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</si>
  <si>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</si>
  <si>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</si>
  <si>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</si>
  <si>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</si>
  <si>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</si>
  <si>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</si>
  <si>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</si>
  <si>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</si>
  <si>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</si>
  <si>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</si>
  <si>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</si>
  <si>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</si>
  <si>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</si>
  <si>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</si>
  <si>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</si>
  <si>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</si>
  <si>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</si>
  <si>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</si>
  <si>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</si>
  <si>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</si>
  <si>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</si>
  <si>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</si>
  <si>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</si>
  <si>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</si>
  <si>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AIR-0105-RNPN-D</t>
  </si>
  <si>
    <t>AIR-0106-RNPN-D</t>
  </si>
  <si>
    <t>INNOVAIR</t>
  </si>
  <si>
    <t>AIR-0107-RNPN-D</t>
  </si>
  <si>
    <t xml:space="preserve">COMFORTIME </t>
  </si>
  <si>
    <t>DNT/C-60</t>
  </si>
  <si>
    <t>DNT/C600861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</si>
  <si>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</si>
  <si>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</si>
  <si>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</si>
  <si>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</si>
  <si>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</si>
  <si>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</si>
  <si>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</si>
  <si>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</si>
  <si>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AIR-0150-RNPN-D</t>
  </si>
  <si>
    <t>C101142080309A16130039</t>
  </si>
  <si>
    <t>AIR-0151-RNPN-D</t>
  </si>
  <si>
    <t>C101142080309A16130082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</si>
  <si>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</si>
  <si>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</si>
  <si>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</si>
  <si>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</si>
  <si>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</si>
  <si>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</si>
  <si>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NE060 SC</t>
  </si>
  <si>
    <t>AIR-0137-RNPN-D</t>
  </si>
  <si>
    <t>15926504060700016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</si>
  <si>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</si>
  <si>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</si>
  <si>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</si>
  <si>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</si>
  <si>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</si>
  <si>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</si>
  <si>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</si>
  <si>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</si>
  <si>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</si>
  <si>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</si>
  <si>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</si>
  <si>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</si>
  <si>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</si>
  <si>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</si>
  <si>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</si>
  <si>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</si>
  <si>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AIR-0155-RNPN-D</t>
  </si>
  <si>
    <t>C101142080309A16130096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</si>
  <si>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</si>
  <si>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</si>
  <si>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</si>
  <si>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</si>
  <si>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</si>
  <si>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</si>
  <si>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</si>
  <si>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</si>
  <si>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</si>
  <si>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</si>
  <si>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</si>
  <si>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</si>
  <si>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</si>
  <si>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</si>
  <si>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</si>
  <si>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</si>
  <si>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</si>
  <si>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</si>
  <si>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</si>
  <si>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</si>
  <si>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</si>
  <si>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</si>
  <si>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</si>
  <si>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</si>
  <si>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</si>
  <si>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</si>
  <si>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</si>
  <si>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</si>
  <si>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</si>
  <si>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</si>
  <si>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</si>
  <si>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</si>
  <si>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</si>
  <si>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</si>
  <si>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</si>
  <si>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</si>
  <si>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</si>
  <si>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</si>
  <si>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</si>
  <si>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</si>
  <si>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</si>
  <si>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</si>
  <si>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</si>
  <si>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</si>
  <si>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</si>
  <si>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</si>
  <si>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</si>
  <si>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</si>
  <si>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</si>
  <si>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12-2012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</si>
  <si>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</si>
  <si>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</si>
  <si>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</si>
  <si>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</si>
  <si>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</si>
  <si>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</si>
  <si>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</si>
  <si>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</si>
  <si>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</si>
  <si>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</si>
  <si>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</si>
  <si>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</si>
  <si>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</si>
  <si>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</si>
  <si>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</si>
  <si>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>UPS-0580-RNPN-D</t>
  </si>
  <si>
    <t xml:space="preserve">UPS de 20 KVA  x 110 V AC   </t>
  </si>
  <si>
    <t>0733801006BV7L4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</si>
  <si>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</si>
  <si>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</si>
  <si>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</si>
  <si>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</si>
  <si>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</si>
  <si>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</si>
  <si>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</si>
  <si>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</si>
  <si>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</si>
  <si>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</si>
  <si>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</si>
  <si>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</si>
  <si>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</si>
  <si>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</si>
  <si>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</si>
  <si>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</si>
  <si>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</si>
  <si>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</si>
  <si>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</si>
  <si>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</si>
  <si>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</si>
  <si>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</si>
  <si>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</si>
  <si>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</si>
  <si>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</si>
  <si>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</si>
  <si>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</si>
  <si>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</si>
  <si>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</si>
  <si>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</si>
  <si>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</si>
  <si>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CPU-0654-RNPN</t>
  </si>
  <si>
    <t>MXL3140KYX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</si>
  <si>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</si>
  <si>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</si>
  <si>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</si>
  <si>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</si>
  <si>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</si>
  <si>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</si>
  <si>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</si>
  <si>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</si>
  <si>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</si>
  <si>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</si>
  <si>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</si>
  <si>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</si>
  <si>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</si>
  <si>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</si>
  <si>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</si>
  <si>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</si>
  <si>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</si>
  <si>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</si>
  <si>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</si>
  <si>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</si>
  <si>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</si>
  <si>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</si>
  <si>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</si>
  <si>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</si>
  <si>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CPU-0667-RNPN</t>
  </si>
  <si>
    <t>MXL3281MY3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</si>
  <si>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</si>
  <si>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</si>
  <si>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</si>
  <si>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</si>
  <si>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</si>
  <si>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</si>
  <si>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</si>
  <si>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</si>
  <si>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</si>
  <si>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</si>
  <si>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</si>
  <si>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</si>
  <si>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</si>
  <si>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</si>
  <si>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</si>
  <si>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</si>
  <si>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</si>
  <si>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</si>
  <si>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</si>
  <si>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</si>
  <si>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</si>
  <si>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</si>
  <si>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</si>
  <si>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SCA-0247-RNPN</t>
  </si>
  <si>
    <t>SCA-0248-RNPN</t>
  </si>
  <si>
    <t>SCA-0249-RNPN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</si>
  <si>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</si>
  <si>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</si>
  <si>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</si>
  <si>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</si>
  <si>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</si>
  <si>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</si>
  <si>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</si>
  <si>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</si>
  <si>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</si>
  <si>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</si>
  <si>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</si>
  <si>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</si>
  <si>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</si>
  <si>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</si>
  <si>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</si>
  <si>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</si>
  <si>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</si>
  <si>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</si>
  <si>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</si>
  <si>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</si>
  <si>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</si>
  <si>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</si>
  <si>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</si>
  <si>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</si>
  <si>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</si>
  <si>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</si>
  <si>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</si>
  <si>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</si>
  <si>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</si>
  <si>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</si>
  <si>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</si>
  <si>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</si>
  <si>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</si>
  <si>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CFU-0020-RNPN</t>
  </si>
  <si>
    <t>CFU-0021-RNPN</t>
  </si>
  <si>
    <t>CFU-0022-RNPN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</si>
  <si>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</si>
  <si>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</si>
  <si>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</si>
  <si>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</si>
  <si>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</si>
  <si>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</si>
  <si>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</si>
  <si>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</si>
  <si>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</si>
  <si>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</si>
  <si>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</si>
  <si>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</si>
  <si>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</si>
  <si>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</si>
  <si>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</si>
  <si>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</si>
  <si>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</si>
  <si>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</si>
  <si>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</si>
  <si>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</si>
  <si>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</si>
  <si>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</si>
  <si>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</si>
  <si>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</si>
  <si>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</si>
  <si>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</si>
  <si>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</si>
  <si>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09-2013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</si>
  <si>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</si>
  <si>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</si>
  <si>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</si>
  <si>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</si>
  <si>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</si>
  <si>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</si>
  <si>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</si>
  <si>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</si>
  <si>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</si>
  <si>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</si>
  <si>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</si>
  <si>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</si>
  <si>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</si>
  <si>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</si>
  <si>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</si>
  <si>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</si>
  <si>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</si>
  <si>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</si>
  <si>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</si>
  <si>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</si>
  <si>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</si>
  <si>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</si>
  <si>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</si>
  <si>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</si>
  <si>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</si>
  <si>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</si>
  <si>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</si>
  <si>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</si>
  <si>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</si>
  <si>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</si>
  <si>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</si>
  <si>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</si>
  <si>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</si>
  <si>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</si>
  <si>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</si>
  <si>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</si>
  <si>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</si>
  <si>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</si>
  <si>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</si>
  <si>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</si>
  <si>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</si>
  <si>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</si>
  <si>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</si>
  <si>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</si>
  <si>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</si>
  <si>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</si>
  <si>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</si>
  <si>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</si>
  <si>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</si>
  <si>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</si>
  <si>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</si>
  <si>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</si>
  <si>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</si>
  <si>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</si>
  <si>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</si>
  <si>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</si>
  <si>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11-2013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</si>
  <si>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</si>
  <si>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</si>
  <si>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</si>
  <si>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</si>
  <si>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</si>
  <si>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</si>
  <si>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</si>
  <si>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</si>
  <si>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</si>
  <si>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</si>
  <si>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</si>
  <si>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</si>
  <si>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</si>
  <si>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</si>
  <si>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</si>
  <si>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</si>
  <si>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CEN-0002-RNPN</t>
  </si>
  <si>
    <t>11-2012</t>
  </si>
  <si>
    <t>DUI EXTERIOR</t>
  </si>
  <si>
    <t>UCREF</t>
  </si>
  <si>
    <t>OIR</t>
  </si>
  <si>
    <t>JAIRO MONTOYA</t>
  </si>
  <si>
    <t>07-2013</t>
  </si>
  <si>
    <t>08-2013</t>
  </si>
  <si>
    <t>LICDA. DELMY BARRIOS</t>
  </si>
  <si>
    <t>DIC</t>
  </si>
  <si>
    <t>01-1998</t>
  </si>
  <si>
    <t>07-2012</t>
  </si>
  <si>
    <t>10-2007</t>
  </si>
  <si>
    <t>UNIDAD JURIDICA</t>
  </si>
  <si>
    <t>LICDA. NORMA LILIAN LEON</t>
  </si>
  <si>
    <t>16/08-2014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</si>
  <si>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</si>
  <si>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</si>
  <si>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</si>
  <si>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</si>
  <si>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</si>
  <si>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</si>
  <si>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</si>
  <si>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</si>
  <si>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</si>
  <si>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</si>
  <si>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</si>
  <si>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</si>
  <si>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</si>
  <si>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</si>
  <si>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</si>
  <si>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</si>
  <si>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</si>
  <si>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</si>
  <si>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</si>
  <si>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</si>
  <si>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</si>
  <si>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</si>
  <si>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</si>
  <si>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</si>
  <si>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CPU-0671-RNPN</t>
  </si>
  <si>
    <t>GZCVG02</t>
  </si>
  <si>
    <t>OPTIPLEX 3020</t>
  </si>
  <si>
    <t>CPU-0672-RNPN</t>
  </si>
  <si>
    <t>GZCXG02</t>
  </si>
  <si>
    <t>CPU-0673-RNPN</t>
  </si>
  <si>
    <t>GZD0H02</t>
  </si>
  <si>
    <t>CPU-0674-RNPN</t>
  </si>
  <si>
    <t>GZD1H02</t>
  </si>
  <si>
    <t>CPU-0675-RNPN</t>
  </si>
  <si>
    <t>GZDVG02</t>
  </si>
  <si>
    <t>CPU-0676-RNPN</t>
  </si>
  <si>
    <t>GZDXG02</t>
  </si>
  <si>
    <t>CPU-0677-RNPN</t>
  </si>
  <si>
    <t>GZF0H02</t>
  </si>
  <si>
    <t>CPU-0678-RNPN</t>
  </si>
  <si>
    <t>GZF1H02</t>
  </si>
  <si>
    <t>CPU-0679-RNPN</t>
  </si>
  <si>
    <t>GZFVG02</t>
  </si>
  <si>
    <t>CPU-0680-RNPN</t>
  </si>
  <si>
    <t>GZFWG02</t>
  </si>
  <si>
    <t>CPU-0681-RNPN</t>
  </si>
  <si>
    <t>GZFXG02</t>
  </si>
  <si>
    <t>CPU-0682-RNPN</t>
  </si>
  <si>
    <t>GZG1H02</t>
  </si>
  <si>
    <t>CPU-0683-RNPN</t>
  </si>
  <si>
    <t>GZGVG02</t>
  </si>
  <si>
    <t>CPU-0684-RNPN</t>
  </si>
  <si>
    <t>GZGWG02</t>
  </si>
  <si>
    <t>CPU-0685-RNPN</t>
  </si>
  <si>
    <t>GZGXG02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</si>
  <si>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</si>
  <si>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</si>
  <si>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</si>
  <si>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</si>
  <si>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</si>
  <si>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</si>
  <si>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</si>
  <si>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</si>
  <si>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CPU-0690-RNPN</t>
  </si>
  <si>
    <t>GZJVG02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</si>
  <si>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</si>
  <si>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</si>
  <si>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</si>
  <si>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</si>
  <si>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</si>
  <si>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</si>
  <si>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</si>
  <si>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</si>
  <si>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</si>
  <si>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</si>
  <si>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</si>
  <si>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</si>
  <si>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CPU-0697-RNPN</t>
  </si>
  <si>
    <t>GZLVG02</t>
  </si>
  <si>
    <t>CPU-0698-RNPN</t>
  </si>
  <si>
    <t>GZLWG02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</si>
  <si>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</si>
  <si>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</si>
  <si>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</si>
  <si>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</si>
  <si>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</si>
  <si>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</si>
  <si>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</si>
  <si>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</si>
  <si>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</si>
  <si>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</si>
  <si>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</si>
  <si>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</si>
  <si>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CPU-0705-RNPN</t>
  </si>
  <si>
    <t>GZP0H02</t>
  </si>
  <si>
    <t>CPU-0706-RNPN</t>
  </si>
  <si>
    <t>GZPWG02</t>
  </si>
  <si>
    <t>CPU-0707-RNPN</t>
  </si>
  <si>
    <t>GZQ0H02</t>
  </si>
  <si>
    <t>CPU-0708-RNPN</t>
  </si>
  <si>
    <t>GZQWG02</t>
  </si>
  <si>
    <t>CPU-0709-RNPN</t>
  </si>
  <si>
    <t>GZR0H02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</si>
  <si>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</si>
  <si>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</si>
  <si>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</si>
  <si>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</si>
  <si>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</si>
  <si>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</si>
  <si>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</si>
  <si>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</si>
  <si>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</si>
  <si>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</si>
  <si>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</si>
  <si>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</si>
  <si>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</si>
  <si>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</si>
  <si>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</si>
  <si>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</si>
  <si>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</si>
  <si>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</si>
  <si>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</si>
  <si>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</si>
  <si>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</si>
  <si>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</si>
  <si>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</si>
  <si>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</si>
  <si>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</si>
  <si>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</si>
  <si>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</si>
  <si>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</si>
  <si>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</si>
  <si>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</si>
  <si>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</si>
  <si>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</si>
  <si>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</si>
  <si>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</si>
  <si>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</si>
  <si>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</si>
  <si>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</si>
  <si>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</si>
  <si>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</si>
  <si>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</si>
  <si>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</si>
  <si>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</si>
  <si>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</si>
  <si>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</si>
  <si>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</si>
  <si>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</si>
  <si>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</si>
  <si>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</si>
  <si>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</si>
  <si>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</si>
  <si>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</si>
  <si>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</si>
  <si>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</si>
  <si>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</si>
  <si>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</si>
  <si>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</si>
  <si>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</si>
  <si>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</si>
  <si>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</si>
  <si>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</si>
  <si>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</si>
  <si>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</si>
  <si>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</si>
  <si>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 xml:space="preserve">MOD-HP-450 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</si>
  <si>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</si>
  <si>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</si>
  <si>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</si>
  <si>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</si>
  <si>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</si>
  <si>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</si>
  <si>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</si>
  <si>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</si>
  <si>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</si>
  <si>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</si>
  <si>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SCA-0015-OEA-PUICA-RNPN</t>
  </si>
  <si>
    <t>SCANER FUJITSU MDO-FI-6130Z SERIE-F16130Z 461185</t>
  </si>
  <si>
    <t>F16130Z 461185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</si>
  <si>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</si>
  <si>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</si>
  <si>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</si>
  <si>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</si>
  <si>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</si>
  <si>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</si>
  <si>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</si>
  <si>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</si>
  <si>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</si>
  <si>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</si>
  <si>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</si>
  <si>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</si>
  <si>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</si>
  <si>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</si>
  <si>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</si>
  <si>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</si>
  <si>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MARZO-2015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</si>
  <si>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</si>
  <si>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</si>
  <si>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</si>
  <si>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</si>
  <si>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</si>
  <si>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</si>
  <si>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</si>
  <si>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</si>
  <si>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</si>
  <si>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</si>
  <si>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</si>
  <si>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</si>
  <si>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MAYO-2015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</si>
  <si>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</si>
  <si>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</si>
  <si>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</si>
  <si>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</si>
  <si>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</si>
  <si>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</si>
  <si>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</si>
  <si>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</si>
  <si>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ARCHIVO REGISTRAL D9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</si>
  <si>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</si>
  <si>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</si>
  <si>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</si>
  <si>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</si>
  <si>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</si>
  <si>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</si>
  <si>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</si>
  <si>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</si>
  <si>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</si>
  <si>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</si>
  <si>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</si>
  <si>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</si>
  <si>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</si>
  <si>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</si>
  <si>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ACTIVO FIJO CHATARRA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</si>
  <si>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</si>
  <si>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</si>
  <si>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</si>
  <si>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</si>
  <si>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</si>
  <si>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</si>
  <si>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</si>
  <si>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</si>
  <si>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</si>
  <si>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</si>
  <si>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</si>
  <si>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</si>
  <si>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</si>
  <si>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</si>
  <si>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</si>
  <si>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</si>
  <si>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</si>
  <si>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</si>
  <si>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</si>
  <si>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ALEXANDER PINEDA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</si>
  <si>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</si>
  <si>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</si>
  <si>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</si>
  <si>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</si>
  <si>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</si>
  <si>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</si>
  <si>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</si>
  <si>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</si>
  <si>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</si>
  <si>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</si>
  <si>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</si>
  <si>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</si>
  <si>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</si>
  <si>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</si>
  <si>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</si>
  <si>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</si>
  <si>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</si>
  <si>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</si>
  <si>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</si>
  <si>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</si>
  <si>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</si>
  <si>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</si>
  <si>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</si>
  <si>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</si>
  <si>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</si>
  <si>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</si>
  <si>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</si>
  <si>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</si>
  <si>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</si>
  <si>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</si>
  <si>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</si>
  <si>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</si>
  <si>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</si>
  <si>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</si>
  <si>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</si>
  <si>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</si>
  <si>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</si>
  <si>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</si>
  <si>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</si>
  <si>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</si>
  <si>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</si>
  <si>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</si>
  <si>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</si>
  <si>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</si>
  <si>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JOSE MAURICIO GONZALEZ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</si>
  <si>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</si>
  <si>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</si>
  <si>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</si>
  <si>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</si>
  <si>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</si>
  <si>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</si>
  <si>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</si>
  <si>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BASE DE DATOS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</si>
  <si>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</si>
  <si>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</si>
  <si>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</si>
  <si>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</si>
  <si>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</si>
  <si>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</si>
  <si>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</si>
  <si>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</si>
  <si>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GABRIELA GOMEZ</t>
  </si>
  <si>
    <t>DONADO NUEVO CUSCATLAN</t>
  </si>
  <si>
    <t>UPS-0627-RNPN (ES UPS-0701-RNPN)</t>
  </si>
  <si>
    <t>BAÑOS DE LA COOPEFA</t>
  </si>
  <si>
    <t>HOSPITAL SAN JUAN DE DIOS SANTA ANA</t>
  </si>
  <si>
    <t>REGISTRO HOSPITALARIO</t>
  </si>
  <si>
    <t>DIRECCION JURIDICA</t>
  </si>
  <si>
    <t>ATENCION CIUDADANOS</t>
  </si>
  <si>
    <t>NELSON CHICAS, HERALDO BALMORE GARCÍA GONZALEZ Y DICSER ISIDRO RIVERA HERNANDEZ</t>
  </si>
  <si>
    <t>UNIDAD AMBIENTAL</t>
  </si>
  <si>
    <t>EXPEDIENTE DIGITAL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</si>
  <si>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</si>
  <si>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</si>
  <si>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</si>
  <si>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</si>
  <si>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</si>
  <si>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</si>
  <si>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</si>
  <si>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</si>
  <si>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</si>
  <si>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</si>
  <si>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</si>
  <si>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</si>
  <si>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</si>
  <si>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</si>
  <si>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</si>
  <si>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</si>
  <si>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</si>
  <si>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</si>
  <si>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</si>
  <si>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</si>
  <si>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</si>
  <si>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</si>
  <si>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</si>
  <si>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</si>
  <si>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</si>
  <si>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</si>
  <si>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</si>
  <si>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</si>
  <si>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</si>
  <si>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</si>
  <si>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</si>
  <si>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</si>
  <si>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</si>
  <si>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</si>
  <si>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</si>
  <si>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</si>
  <si>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</si>
  <si>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</si>
  <si>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</si>
  <si>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</si>
  <si>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</si>
  <si>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</si>
  <si>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</si>
  <si>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</si>
  <si>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</si>
  <si>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</si>
  <si>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</si>
  <si>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</si>
  <si>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</si>
  <si>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</si>
  <si>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</si>
  <si>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</si>
  <si>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</si>
  <si>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</si>
  <si>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</si>
  <si>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</si>
  <si>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</si>
  <si>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</si>
  <si>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</si>
  <si>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</si>
  <si>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</si>
  <si>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</si>
  <si>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</si>
  <si>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</si>
  <si>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</si>
  <si>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</si>
  <si>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</si>
  <si>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</si>
  <si>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</si>
  <si>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</si>
  <si>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</si>
  <si>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</si>
  <si>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</si>
  <si>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</si>
  <si>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</si>
  <si>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</si>
  <si>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</si>
  <si>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</si>
  <si>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</si>
  <si>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</si>
  <si>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</si>
  <si>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</si>
  <si>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</si>
  <si>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</si>
  <si>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</si>
  <si>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</si>
  <si>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</si>
  <si>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</si>
  <si>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CLAUDIA OVIEDO QUINTEROS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</si>
  <si>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</si>
  <si>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</si>
  <si>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</si>
  <si>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</si>
  <si>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</si>
  <si>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</si>
  <si>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</si>
  <si>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</si>
  <si>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</si>
  <si>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</si>
  <si>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</si>
  <si>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</si>
  <si>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</si>
  <si>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</si>
  <si>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</si>
  <si>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</si>
  <si>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</si>
  <si>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</si>
  <si>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</si>
  <si>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</si>
  <si>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</si>
  <si>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</si>
  <si>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</si>
  <si>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</si>
  <si>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</si>
  <si>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</si>
  <si>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</si>
  <si>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</si>
  <si>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</si>
  <si>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</si>
  <si>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</si>
  <si>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</si>
  <si>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</si>
  <si>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</si>
  <si>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</si>
  <si>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</si>
  <si>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</si>
  <si>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</si>
  <si>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</si>
  <si>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</si>
  <si>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</si>
  <si>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</si>
  <si>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</si>
  <si>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</si>
  <si>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</si>
  <si>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</si>
  <si>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</si>
  <si>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</si>
  <si>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</si>
  <si>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JURIDICO</t>
  </si>
  <si>
    <t>MARLON EDENILSON MORAN</t>
  </si>
  <si>
    <t>JEFE CALL CENTER</t>
  </si>
  <si>
    <t>COLABORADOR JURIDICO</t>
  </si>
  <si>
    <t>REGINA PATRICIA SOTO</t>
  </si>
  <si>
    <t>JOSE ATILIO BENITEZ</t>
  </si>
  <si>
    <t>RECOLECTOR</t>
  </si>
  <si>
    <t>OSCAR ARMANDO CEREN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</si>
  <si>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</si>
  <si>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</si>
  <si>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</si>
  <si>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</si>
  <si>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</si>
  <si>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COLABORADOR JURIDICO DE APROBACION DE TRAMITES</t>
  </si>
  <si>
    <t>KRISSI ARELY TOLEDO</t>
  </si>
  <si>
    <t>JIMMER JOSE ALVARADO</t>
  </si>
  <si>
    <t>DUI A  DOMICILIO</t>
  </si>
  <si>
    <t>DAVID OSWALDO RIVERA</t>
  </si>
  <si>
    <t>JENNIFER DAMARIS MARTINEZ</t>
  </si>
  <si>
    <t>FATIMA JASMIN HERNANDEZ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</si>
  <si>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</si>
  <si>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</si>
  <si>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</si>
  <si>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</si>
  <si>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</si>
  <si>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</si>
  <si>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</si>
  <si>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</si>
  <si>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</si>
  <si>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</si>
  <si>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</si>
  <si>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</si>
  <si>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</si>
  <si>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</si>
  <si>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</si>
  <si>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</si>
  <si>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</si>
  <si>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 xml:space="preserve">ANA 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</si>
  <si>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</si>
  <si>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</si>
  <si>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</si>
  <si>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</si>
  <si>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</si>
  <si>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</si>
  <si>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</si>
  <si>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</si>
  <si>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</si>
  <si>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</si>
  <si>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</si>
  <si>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</si>
  <si>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</si>
  <si>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</si>
  <si>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</si>
  <si>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</si>
  <si>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</si>
  <si>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</si>
  <si>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</si>
  <si>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</si>
  <si>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</si>
  <si>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</si>
  <si>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</si>
  <si>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</si>
  <si>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</si>
  <si>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</si>
  <si>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</si>
  <si>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</si>
  <si>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</si>
  <si>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</si>
  <si>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</si>
  <si>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</si>
  <si>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</si>
  <si>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</si>
  <si>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</si>
  <si>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COM-0001-OEA-PUICA-RNPN</t>
  </si>
  <si>
    <t>COMPUTADORA PORTATIL MARCA HP MOD-HP-450 SERIE MXL3070QRK 5CG22309DV</t>
  </si>
  <si>
    <t xml:space="preserve"> MXL3070QRK 5CG22309DV</t>
  </si>
  <si>
    <t>08-2015</t>
  </si>
  <si>
    <t>15-07-2015</t>
  </si>
  <si>
    <t>2005</t>
  </si>
  <si>
    <t>2009</t>
  </si>
  <si>
    <t>07-2015</t>
  </si>
  <si>
    <t>11-02-2014</t>
  </si>
  <si>
    <t>JUANA CONSUELO ALVARADO</t>
  </si>
  <si>
    <t>AREA DE SERVIDORES RACK 5</t>
  </si>
  <si>
    <t>AREA EXTERNA DEL LOCAL</t>
  </si>
  <si>
    <t>ALEX ANTONIO SILIEZAR</t>
  </si>
  <si>
    <t>FRANCISCO ANTONIO LUNA</t>
  </si>
  <si>
    <t>ANGELA MARIA DE BARRIOS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</si>
  <si>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</si>
  <si>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</si>
  <si>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</si>
  <si>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</si>
  <si>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</si>
  <si>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</si>
  <si>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</si>
  <si>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</si>
  <si>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</si>
  <si>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</si>
  <si>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</si>
  <si>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</si>
  <si>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</si>
  <si>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</si>
  <si>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</si>
  <si>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</si>
  <si>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</si>
  <si>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</si>
  <si>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</si>
  <si>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</si>
  <si>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</si>
  <si>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DEPREC. 1998</t>
  </si>
  <si>
    <t>DEPREC. 1999</t>
  </si>
  <si>
    <t>DEPREC. 2000</t>
  </si>
  <si>
    <t>DEPREC. 2001</t>
  </si>
  <si>
    <t>DEPREC. 2002</t>
  </si>
  <si>
    <t>DEPREC. 2003</t>
  </si>
  <si>
    <t>DEPREC. 2004</t>
  </si>
  <si>
    <t>DEPREC. 2005</t>
  </si>
  <si>
    <t>DEPREC. 2006</t>
  </si>
  <si>
    <t>DEPREC. 2007</t>
  </si>
  <si>
    <t>DEPREC. 2008</t>
  </si>
  <si>
    <t>DEPREC. 2009</t>
  </si>
  <si>
    <t>DEPREC.2010</t>
  </si>
  <si>
    <t>DEPREC. 2011</t>
  </si>
  <si>
    <t>DEPREC. 2012</t>
  </si>
  <si>
    <t>AJUSTES 2012</t>
  </si>
  <si>
    <t>DEPREC. 2013</t>
  </si>
  <si>
    <t>DEPREC. 2014</t>
  </si>
  <si>
    <t>DEPREC. 2015</t>
  </si>
  <si>
    <t>FECHA DE COMPRA</t>
  </si>
  <si>
    <t>TOTAL DEPREC. ACUMULADA</t>
  </si>
  <si>
    <t>01-2016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</si>
  <si>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</si>
  <si>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</si>
  <si>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</si>
  <si>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</si>
  <si>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</si>
  <si>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</si>
  <si>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</si>
  <si>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</si>
  <si>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</si>
  <si>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</si>
  <si>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</si>
  <si>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</si>
  <si>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</si>
  <si>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</si>
  <si>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</si>
  <si>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</si>
  <si>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BODEGA DE CHATARRA</t>
  </si>
  <si>
    <t>GLENDA MARIBEL QUINTEROS ALFARO</t>
  </si>
  <si>
    <t>OSCAR ALEXANDER HERNANDEZ</t>
  </si>
  <si>
    <t>ET/USA-0026-RNPN-M</t>
  </si>
  <si>
    <t>RECEPCION DE PRESIDENCIA</t>
  </si>
  <si>
    <t>ALIMENTADOR DOC.AUTOMATICO P/SCANER (ADA-0001-RNPN)</t>
  </si>
  <si>
    <t>ALIMENTADOR DOC.AUTOMATICO P/SCANER (ADA-0002-RNPN)</t>
  </si>
  <si>
    <t>ANGELA MARIA DELEON DE RIOS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</si>
  <si>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</si>
  <si>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</si>
  <si>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</si>
  <si>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</si>
  <si>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</si>
  <si>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</si>
  <si>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</si>
  <si>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</si>
  <si>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</si>
  <si>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PROCESO DE DONACION NUEVO CUSCATLAN</t>
  </si>
  <si>
    <t>VERONICA CRISTINA MARCOS DE BENAVIDES</t>
  </si>
  <si>
    <t>HOSPITAL SAN RAFAEL SANTA  TECLA</t>
  </si>
  <si>
    <t>AIRE ACONDICIONADO CENTRAL DE 7.5 TONELADAS (INCLUYE COMPRESOR)</t>
  </si>
  <si>
    <t>BODEGA DE ACTIOVO FIJO</t>
  </si>
  <si>
    <t>DONADO ALCALDIA DE EL DIVISADERO-MORAZAN</t>
  </si>
  <si>
    <t>DONADO ALCALDIA DE SAN MIGUEL TEPEZONTES-LA PAZ</t>
  </si>
  <si>
    <t>DANADO ALCALDIA DE SAN ANTONIO DE LA CRUZ-CHALATENANGO</t>
  </si>
  <si>
    <t>DONADO ALCALDIA DE SANTIAGO DE LA FRONTERA-SANTA ANA</t>
  </si>
  <si>
    <t>DONADO ALCALDIA DE ZACATECOLUCA-LA PAZ</t>
  </si>
  <si>
    <t>DONADO ALCALDIA DE CUYULTITAN-LA PAZ</t>
  </si>
  <si>
    <t>DONADO ALCALDIA DE CITALA-CHALATENANGO</t>
  </si>
  <si>
    <t>DONADO ALCALDIA DE  JOCOAITIQUE-MORAZAN</t>
  </si>
  <si>
    <t>DONADO ALCALDIA DE NAHUIZALCO-SONSONATE</t>
  </si>
  <si>
    <t>DONADO ALCALDIA DE SAN BARTOLOME PERULAPIA-CUSCATLAN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</si>
  <si>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</si>
  <si>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</si>
  <si>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</si>
  <si>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</si>
  <si>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</si>
  <si>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</si>
  <si>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</si>
  <si>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</si>
  <si>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</si>
  <si>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</si>
  <si>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</si>
  <si>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</si>
  <si>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</si>
  <si>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</si>
  <si>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</si>
  <si>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</si>
  <si>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</si>
  <si>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</si>
  <si>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</si>
  <si>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SAN PEDRO NONUALCO-LA PAZ</t>
  </si>
  <si>
    <t>DONADO ALCALDIA DE  SAN RAFAEL OBRAJUELO-LA PAZ</t>
  </si>
  <si>
    <t>DONADO ALCALDIA DE TEJUTLA-CHALATENANGO</t>
  </si>
  <si>
    <t>DONADO ALCALDIA DE SAN RAFAEL-CHALATENANGO</t>
  </si>
  <si>
    <t>DONADO ALCALDIA DE SAN FERNANDO-CHALATENANGO</t>
  </si>
  <si>
    <t>DONADO ALCALDIA DE CIUDAD ARCE-LA LIBERTAD</t>
  </si>
  <si>
    <t>DONADO ALCALDIA DE CHALATENANGO</t>
  </si>
  <si>
    <t>DONADO ALCALDIA DE NOMBRE DE JESUS-CHALATENANGO</t>
  </si>
  <si>
    <t>DONADO ALCALDIA DE SAN FERNANDO-MORAZAN</t>
  </si>
  <si>
    <t>DONADO ALCALDIA DE EL ROSARIO-MORAZAN</t>
  </si>
  <si>
    <t>DONADO ALCALDIA DE MEANGUERA-MORAZAN</t>
  </si>
  <si>
    <t>DONANDO ALCALDIA DE JOCORO-MORAZAN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</si>
  <si>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</si>
  <si>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</si>
  <si>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</si>
  <si>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</si>
  <si>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EL ROSARIO-CUSCATLAN</t>
  </si>
  <si>
    <t>DONADO ALCALDIA DE SANTA CLARA-SAN VICENTE</t>
  </si>
  <si>
    <t>DONADO ALCALDIA DE TECOLUCA-SAN VICENTE</t>
  </si>
  <si>
    <t>DONADO ALCALDIA DE APANECA-AHUACHAPAN</t>
  </si>
  <si>
    <t>SEGACORP, S.A. DE C.V.</t>
  </si>
  <si>
    <t>DONADO ALCALDIA DE LAS VUELTAS-CHALATENANGO</t>
  </si>
  <si>
    <t>DONADO ALCALDIA DE SAN BUENAVENTURA-USULUTAN</t>
  </si>
  <si>
    <t>DONADO ALCALDIA DE QUELEPA-SAN MIGUEL</t>
  </si>
  <si>
    <t>DONADO ALCALDIA DE EL PAISNAL-CHALATENANGO</t>
  </si>
  <si>
    <t>DONADO ALCALDIA DE SAN MARCOS-SAN SALVADOR</t>
  </si>
  <si>
    <t>DONADO ALCALDIA DE ROSARIO DE MORA-SAN SALVADOR</t>
  </si>
  <si>
    <t>DONADO ALCALDIA DE SAN ANTONIO DE LA CRUZ-CHALATENANGO</t>
  </si>
  <si>
    <t>SCANER PLANETARIO INCLUYE MONITOR (VER DETALLE EN INVENTARIO GENERAL)</t>
  </si>
  <si>
    <t>ESTELA CAROLINA RIVERA</t>
  </si>
  <si>
    <t>JEFA DE LA UNIDAD DE TESORERIA</t>
  </si>
  <si>
    <t>JEFE DE LA UNIDAD DE PROCESAMIENTO DE PARTIDAS</t>
  </si>
  <si>
    <t>RODOLFO ORLANDO ROSALES GOMEZ</t>
  </si>
  <si>
    <t>ASESOR JURIDICO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</si>
  <si>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</si>
  <si>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</si>
  <si>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</si>
  <si>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</si>
  <si>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</si>
  <si>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</si>
  <si>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</si>
  <si>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</si>
  <si>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</si>
  <si>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</si>
  <si>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</si>
  <si>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</si>
  <si>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</si>
  <si>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TOTAL GENERAL DICIEMBRE  DE  2016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</si>
  <si>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</si>
  <si>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</si>
  <si>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</si>
  <si>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</si>
  <si>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</si>
  <si>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</si>
  <si>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</si>
  <si>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</si>
  <si>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</si>
  <si>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</si>
  <si>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</si>
  <si>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</si>
  <si>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</si>
  <si>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</si>
  <si>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</si>
  <si>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</si>
  <si>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</si>
  <si>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</si>
  <si>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</si>
  <si>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</si>
  <si>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</si>
  <si>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</si>
  <si>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</si>
  <si>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</si>
  <si>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</si>
  <si>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</si>
  <si>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</si>
  <si>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</si>
  <si>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</si>
  <si>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</si>
  <si>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</si>
  <si>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</si>
  <si>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</si>
  <si>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</si>
  <si>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</si>
  <si>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</si>
  <si>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</si>
  <si>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</si>
  <si>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</si>
  <si>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</si>
  <si>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</si>
  <si>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</si>
  <si>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</si>
  <si>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</si>
  <si>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</si>
  <si>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</si>
  <si>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</si>
  <si>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</si>
  <si>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</si>
  <si>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</si>
  <si>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</si>
  <si>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</si>
  <si>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</si>
  <si>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</si>
  <si>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</si>
  <si>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CHATARRA</t>
  </si>
  <si>
    <t>KMJHG17BPGC068838</t>
  </si>
  <si>
    <t>JEFE DE LA UNIDAD INSTITUCIONAL</t>
  </si>
  <si>
    <t xml:space="preserve"> </t>
  </si>
  <si>
    <t>SALA DE REUNIONES JURIDICO</t>
  </si>
  <si>
    <t>HUGO RENE VILLALOBOS</t>
  </si>
  <si>
    <t>OFICINA DE ASESOR DE PRESIDENCIA</t>
  </si>
  <si>
    <t>BODEGA ACTIVO FIJO 2 NIVEL, PANTALLA QUEBRADA ESTABA ASIGNADA  A WILLIAM ROMEERO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</si>
  <si>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</si>
  <si>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</si>
  <si>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</si>
  <si>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</si>
  <si>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</si>
  <si>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</si>
  <si>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</si>
  <si>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JUAN DANILO SIBRIAN</t>
  </si>
  <si>
    <t>ERICK WLFREDO FUENTES TRUJILLO</t>
  </si>
  <si>
    <t>WALTER ELIAS FUENTES LEON</t>
  </si>
  <si>
    <t>JULIO CESAR MARROQUIN</t>
  </si>
  <si>
    <t>U64207B6N15819</t>
  </si>
  <si>
    <t>MFC-L675DW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</si>
  <si>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</si>
  <si>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</si>
  <si>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</si>
  <si>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</si>
  <si>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</si>
  <si>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</si>
  <si>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</si>
  <si>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</si>
  <si>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</si>
  <si>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</si>
  <si>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</si>
  <si>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</si>
  <si>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</si>
  <si>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LINDA AMAYA DE MORAN</t>
  </si>
  <si>
    <t>CENTRO DE ATENCION INTEGRAL AL MIGRANTE</t>
  </si>
  <si>
    <t>JOSE VLADIMIR URQUILLA</t>
  </si>
  <si>
    <t>JEFE REGISTRO CIVIL HOPITALARIO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</si>
  <si>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</si>
  <si>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</si>
  <si>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</si>
  <si>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</si>
  <si>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</si>
  <si>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</si>
  <si>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</si>
  <si>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</si>
  <si>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</si>
  <si>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</si>
  <si>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</si>
  <si>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</si>
  <si>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</si>
  <si>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</si>
  <si>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</si>
  <si>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</si>
  <si>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</si>
  <si>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</si>
  <si>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</si>
  <si>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</si>
  <si>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</si>
  <si>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</si>
  <si>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</si>
  <si>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</si>
  <si>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</si>
  <si>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</si>
  <si>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CINDY LISSETH GIRON</t>
  </si>
  <si>
    <t>FIDEL ARNOLDO DIAZ</t>
  </si>
  <si>
    <t>COMISION DE SERVICIO CIVIL</t>
  </si>
  <si>
    <t>FRW-0001-RNPN</t>
  </si>
  <si>
    <t>NERI DE LA PAZ AREVALO DE CORTEZ</t>
  </si>
  <si>
    <t>JEFA UNIDAD DE GENERO</t>
  </si>
  <si>
    <t xml:space="preserve">COMPUTADORA PERSONAL(SOLO MINITOR) </t>
  </si>
  <si>
    <t>WALTER GEOVANNI LOPEZ RIVERA</t>
  </si>
  <si>
    <t>SILVIA GUADALUPE GARCIA DE LEON</t>
  </si>
  <si>
    <t>CARLOS ADALBERTO AGUILAR</t>
  </si>
  <si>
    <t>AUXILIAR DE ARCHIVO</t>
  </si>
  <si>
    <t>OSCAR HERNANDEZ</t>
  </si>
  <si>
    <t>KARLA YANET GARCIA</t>
  </si>
  <si>
    <t>BODEGA  DE ACTIVO FIJO</t>
  </si>
  <si>
    <t>DEPREC. 2016</t>
  </si>
  <si>
    <t>VALOR ACTUAL DIC. 2016</t>
  </si>
  <si>
    <t>AIRC-0003-RNPN/CPA-0001</t>
  </si>
  <si>
    <t>N1C3578817 Y N2B6347917</t>
  </si>
  <si>
    <t>NE120C00C6AAA1 Y  YC120C00A2AAA</t>
  </si>
  <si>
    <t>JUL.13</t>
  </si>
  <si>
    <t>GALILEO GONZALEZ</t>
  </si>
  <si>
    <t>DONADO A MARTIN ROMEO</t>
  </si>
  <si>
    <t>AJUSTE AL 4-2016  (OBSER. DE LA C. C.)</t>
  </si>
  <si>
    <t>INVENTARIO CONTABLE AL 31 DE DICIEMBRE DE 2016</t>
  </si>
  <si>
    <t>DIC-2016</t>
  </si>
  <si>
    <t>INVENTARIO CONTABLE DE ENERO A DICIEMBRE DE  2016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</si>
</sst>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[$€]_-;\-* #,##0.00\ [$€]_-;_-* &quot;-&quot;??\ [$€]_-;_-@_-"/>
  </numFmts>
  <fonts count="19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1" fillId="9" borderId="1" xfId="0" applyNumberFormat="1" applyFont="1" applyFill="1" applyBorder="1" applyAlignment="1">
      <alignment horizontal="center" vertical="center" wrapText="1"/>
    </xf>
    <xf numFmtId="164" fontId="11" fillId="9" borderId="1" xfId="2" applyNumberFormat="1" applyFont="1" applyFill="1" applyBorder="1" applyAlignment="1">
      <alignment horizontal="center" vertical="center" wrapText="1"/>
    </xf>
    <xf numFmtId="164" fontId="11" fillId="9" borderId="1" xfId="0" applyNumberFormat="1" applyFont="1" applyFill="1" applyBorder="1" applyAlignment="1">
      <alignment horizontal="center" vertical="center" wrapText="1"/>
    </xf>
    <xf numFmtId="14" fontId="11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49" fontId="13" fillId="11" borderId="1" xfId="0" applyNumberFormat="1" applyFont="1" applyFill="1" applyBorder="1" applyAlignment="1">
      <alignment horizontal="center" vertical="center" wrapText="1"/>
    </xf>
    <xf numFmtId="49" fontId="11" fillId="11" borderId="1" xfId="0" applyNumberFormat="1" applyFont="1" applyFill="1" applyBorder="1" applyAlignment="1">
      <alignment horizontal="center" vertical="center" wrapText="1"/>
    </xf>
    <xf numFmtId="164" fontId="13" fillId="11" borderId="1" xfId="0" applyNumberFormat="1" applyFont="1" applyFill="1" applyBorder="1" applyAlignment="1">
      <alignment horizontal="center" vertical="center" wrapText="1"/>
    </xf>
    <xf numFmtId="164" fontId="11" fillId="11" borderId="1" xfId="0" applyNumberFormat="1" applyFont="1" applyFill="1" applyBorder="1" applyAlignment="1">
      <alignment horizontal="center" vertical="center" wrapText="1"/>
    </xf>
    <xf numFmtId="14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17" fontId="14" fillId="11" borderId="1" xfId="0" applyNumberFormat="1" applyFont="1" applyFill="1" applyBorder="1" applyAlignment="1">
      <alignment horizontal="center" vertical="center" wrapText="1"/>
    </xf>
    <xf numFmtId="166" fontId="14" fillId="11" borderId="1" xfId="0" applyNumberFormat="1" applyFont="1" applyFill="1" applyBorder="1" applyAlignment="1">
      <alignment horizontal="center" vertical="center" wrapText="1"/>
    </xf>
    <xf numFmtId="166" fontId="13" fillId="11" borderId="1" xfId="0" applyNumberFormat="1" applyFont="1" applyFill="1" applyBorder="1" applyAlignment="1">
      <alignment horizontal="center" vertical="center" wrapText="1"/>
    </xf>
    <xf numFmtId="1" fontId="14" fillId="11" borderId="1" xfId="0" applyNumberFormat="1" applyFont="1" applyFill="1" applyBorder="1" applyAlignment="1">
      <alignment horizontal="center" vertical="center" wrapText="1"/>
    </xf>
    <xf numFmtId="0" fontId="14" fillId="11" borderId="1" xfId="0" applyNumberFormat="1" applyFont="1" applyFill="1" applyBorder="1" applyAlignment="1">
      <alignment horizontal="center" vertical="center" wrapText="1"/>
    </xf>
    <xf numFmtId="164" fontId="14" fillId="11" borderId="1" xfId="0" applyNumberFormat="1" applyFont="1" applyFill="1" applyBorder="1" applyAlignment="1">
      <alignment horizontal="center" vertical="center" wrapText="1"/>
    </xf>
    <xf numFmtId="0" fontId="13" fillId="11" borderId="1" xfId="0" applyNumberFormat="1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166" fontId="11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14" fontId="14" fillId="11" borderId="1" xfId="0" applyNumberFormat="1" applyFont="1" applyFill="1" applyBorder="1" applyAlignment="1">
      <alignment horizontal="center" vertical="center" wrapText="1"/>
    </xf>
    <xf numFmtId="49" fontId="11" fillId="10" borderId="1" xfId="0" applyNumberFormat="1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 vertical="center" wrapText="1"/>
    </xf>
    <xf numFmtId="164" fontId="11" fillId="10" borderId="1" xfId="0" applyNumberFormat="1" applyFont="1" applyFill="1" applyBorder="1" applyAlignment="1">
      <alignment horizontal="center"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1" fontId="13" fillId="10" borderId="1" xfId="0" applyNumberFormat="1" applyFont="1" applyFill="1" applyBorder="1" applyAlignment="1">
      <alignment horizontal="center" vertical="center" wrapText="1"/>
    </xf>
    <xf numFmtId="164" fontId="13" fillId="10" borderId="1" xfId="1" applyNumberFormat="1" applyFont="1" applyFill="1" applyBorder="1" applyAlignment="1">
      <alignment horizontal="center" vertical="center" wrapText="1"/>
    </xf>
    <xf numFmtId="164" fontId="14" fillId="10" borderId="1" xfId="0" applyNumberFormat="1" applyFont="1" applyFill="1" applyBorder="1" applyAlignment="1">
      <alignment horizontal="center" vertical="center" wrapText="1"/>
    </xf>
    <xf numFmtId="14" fontId="13" fillId="10" borderId="1" xfId="0" applyNumberFormat="1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49" fontId="13" fillId="10" borderId="1" xfId="1" applyNumberFormat="1" applyFont="1" applyFill="1" applyBorder="1" applyAlignment="1">
      <alignment horizontal="center" vertical="center" wrapText="1"/>
    </xf>
    <xf numFmtId="1" fontId="14" fillId="10" borderId="1" xfId="0" applyNumberFormat="1" applyFont="1" applyFill="1" applyBorder="1" applyAlignment="1">
      <alignment horizontal="center" vertical="center" wrapText="1"/>
    </xf>
    <xf numFmtId="49" fontId="14" fillId="10" borderId="1" xfId="0" applyNumberFormat="1" applyFont="1" applyFill="1" applyBorder="1" applyAlignment="1">
      <alignment horizontal="center" vertical="center" wrapText="1"/>
    </xf>
    <xf numFmtId="49" fontId="14" fillId="10" borderId="1" xfId="1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49" fontId="12" fillId="1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164" fontId="11" fillId="7" borderId="1" xfId="0" applyNumberFormat="1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center" vertical="center" wrapText="1"/>
    </xf>
    <xf numFmtId="49" fontId="13" fillId="8" borderId="1" xfId="0" applyNumberFormat="1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192</xdr:row>
      <xdr:rowOff>0</xdr:rowOff>
    </xdr:from>
    <xdr:to>
      <xdr:col>4</xdr:col>
      <xdr:colOff>1499950</xdr:colOff>
      <xdr:row>192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511</xdr:row>
      <xdr:rowOff>0</xdr:rowOff>
    </xdr:from>
    <xdr:to>
      <xdr:col>4</xdr:col>
      <xdr:colOff>1499950</xdr:colOff>
      <xdr:row>511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530</xdr:row>
      <xdr:rowOff>0</xdr:rowOff>
    </xdr:from>
    <xdr:to>
      <xdr:col>4</xdr:col>
      <xdr:colOff>1499950</xdr:colOff>
      <xdr:row>530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584</xdr:row>
      <xdr:rowOff>0</xdr:rowOff>
    </xdr:from>
    <xdr:to>
      <xdr:col>4</xdr:col>
      <xdr:colOff>1499950</xdr:colOff>
      <xdr:row>584</xdr:row>
      <xdr:rowOff>541227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585</xdr:row>
      <xdr:rowOff>0</xdr:rowOff>
    </xdr:from>
    <xdr:to>
      <xdr:col>4</xdr:col>
      <xdr:colOff>1499950</xdr:colOff>
      <xdr:row>586</xdr:row>
      <xdr:rowOff>391548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585</xdr:row>
      <xdr:rowOff>0</xdr:rowOff>
    </xdr:from>
    <xdr:to>
      <xdr:col>4</xdr:col>
      <xdr:colOff>1499950</xdr:colOff>
      <xdr:row>586</xdr:row>
      <xdr:rowOff>391548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0</xdr:rowOff>
    </xdr:from>
    <xdr:to>
      <xdr:col>1</xdr:col>
      <xdr:colOff>452815</xdr:colOff>
      <xdr:row>2</xdr:row>
      <xdr:rowOff>272899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0"/>
          <a:ext cx="2375647" cy="922840"/>
        </a:xfrm>
        <a:prstGeom prst="rect">
          <a:avLst/>
        </a:prstGeom>
      </xdr:spPr>
    </xdr:pic>
    <xdr:clientData/>
  </xdr:twoCellAnchor>
  <xdr:twoCellAnchor editAs="oneCell">
    <xdr:from>
      <xdr:col>33</xdr:col>
      <xdr:colOff>329071</xdr:colOff>
      <xdr:row>0</xdr:row>
      <xdr:rowOff>0</xdr:rowOff>
    </xdr:from>
    <xdr:to>
      <xdr:col>34</xdr:col>
      <xdr:colOff>1039092</xdr:colOff>
      <xdr:row>2</xdr:row>
      <xdr:rowOff>280147</xdr:rowOff>
    </xdr:to>
    <xdr:pic>
      <xdr:nvPicPr>
        <xdr:cNvPr id="1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105935" y="0"/>
          <a:ext cx="2303294" cy="938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X660"/>
  <sheetViews>
    <sheetView tabSelected="1" zoomScale="55" zoomScaleNormal="55" workbookViewId="0">
      <pane ySplit="4" topLeftCell="A5" activePane="bottomLeft" state="frozen"/>
      <selection activeCell="X1" sqref="X1"/>
      <selection pane="bottomLeft" activeCell="B9" sqref="B9"/>
    </sheetView>
  </sheetViews>
  <sheetFormatPr baseColWidth="10" defaultRowHeight="12.75"/>
  <cols>
    <col min="1" max="1" width="28.7109375" style="3" customWidth="1"/>
    <col min="2" max="2" width="68.85546875" style="3" customWidth="1"/>
    <col min="3" max="3" width="42.85546875" style="5" customWidth="1"/>
    <col min="4" max="4" width="30.7109375" style="3" customWidth="1"/>
    <col min="5" max="5" width="33.85546875" style="3" customWidth="1"/>
    <col min="6" max="6" width="36.28515625" style="3" customWidth="1"/>
    <col min="7" max="7" width="25.85546875" style="3" customWidth="1"/>
    <col min="8" max="8" width="18.5703125" style="3" customWidth="1"/>
    <col min="9" max="9" width="22.7109375" style="6" customWidth="1"/>
    <col min="10" max="10" width="21.42578125" style="3" bestFit="1" customWidth="1"/>
    <col min="11" max="11" width="26.42578125" style="3" customWidth="1"/>
    <col min="12" max="15" width="17.42578125" style="3" customWidth="1"/>
    <col min="16" max="16" width="17.42578125" style="6" customWidth="1"/>
    <col min="17" max="17" width="18.7109375" style="6" customWidth="1"/>
    <col min="18" max="18" width="17.42578125" style="6" customWidth="1"/>
    <col min="19" max="19" width="18.7109375" style="6" customWidth="1"/>
    <col min="20" max="23" width="17.42578125" style="6" customWidth="1"/>
    <col min="24" max="24" width="17.140625" style="6" customWidth="1"/>
    <col min="25" max="26" width="18.7109375" style="6" customWidth="1"/>
    <col min="27" max="27" width="18.42578125" style="6" customWidth="1"/>
    <col min="28" max="29" width="18.7109375" style="6" customWidth="1"/>
    <col min="30" max="30" width="23.7109375" style="6" customWidth="1"/>
    <col min="31" max="31" width="35" style="10" customWidth="1"/>
    <col min="32" max="32" width="19.85546875" style="11" customWidth="1"/>
    <col min="33" max="33" width="20.7109375" style="8" bestFit="1" customWidth="1"/>
    <col min="34" max="34" width="24" style="3" bestFit="1" customWidth="1"/>
    <col min="35" max="35" width="17.28515625" style="2" bestFit="1" customWidth="1"/>
    <col min="36" max="36" width="54" style="2" customWidth="1"/>
    <col min="37" max="37" width="60.5703125" style="2" customWidth="1"/>
    <col min="38" max="16384" width="11.42578125" style="15"/>
  </cols>
  <sheetData>
    <row r="1" spans="1:37" s="79" customFormat="1" ht="26.1" customHeight="1">
      <c r="A1" s="80" t="s">
        <v>2255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78"/>
      <c r="AK1" s="78"/>
    </row>
    <row r="2" spans="1:37" ht="26.1" customHeight="1">
      <c r="A2" s="81" t="s">
        <v>2171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</row>
    <row r="3" spans="1:37" ht="26.1" customHeight="1">
      <c r="A3" s="86" t="s">
        <v>2257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</row>
    <row r="4" spans="1:37" ht="75.75" customHeight="1">
      <c r="A4" s="71" t="s">
        <v>0</v>
      </c>
      <c r="B4" s="71" t="s">
        <v>1</v>
      </c>
      <c r="C4" s="71" t="s">
        <v>2</v>
      </c>
      <c r="D4" s="71" t="s">
        <v>3</v>
      </c>
      <c r="E4" s="71" t="s">
        <v>4</v>
      </c>
      <c r="F4" s="71" t="s">
        <v>5</v>
      </c>
      <c r="G4" s="71" t="s">
        <v>1973</v>
      </c>
      <c r="H4" s="71" t="s">
        <v>6</v>
      </c>
      <c r="I4" s="72" t="s">
        <v>7</v>
      </c>
      <c r="J4" s="73" t="s">
        <v>1974</v>
      </c>
      <c r="K4" s="73" t="s">
        <v>1975</v>
      </c>
      <c r="L4" s="72" t="s">
        <v>1976</v>
      </c>
      <c r="M4" s="72" t="s">
        <v>1977</v>
      </c>
      <c r="N4" s="72" t="s">
        <v>1978</v>
      </c>
      <c r="O4" s="72" t="s">
        <v>1979</v>
      </c>
      <c r="P4" s="72" t="s">
        <v>1980</v>
      </c>
      <c r="Q4" s="72" t="s">
        <v>1981</v>
      </c>
      <c r="R4" s="72" t="s">
        <v>1982</v>
      </c>
      <c r="S4" s="72" t="s">
        <v>1983</v>
      </c>
      <c r="T4" s="72" t="s">
        <v>1984</v>
      </c>
      <c r="U4" s="72" t="s">
        <v>1985</v>
      </c>
      <c r="V4" s="72" t="s">
        <v>1986</v>
      </c>
      <c r="W4" s="72" t="s">
        <v>1987</v>
      </c>
      <c r="X4" s="72" t="s">
        <v>1988</v>
      </c>
      <c r="Y4" s="72" t="s">
        <v>1989</v>
      </c>
      <c r="Z4" s="72" t="s">
        <v>1990</v>
      </c>
      <c r="AA4" s="72" t="s">
        <v>1991</v>
      </c>
      <c r="AB4" s="72" t="s">
        <v>1992</v>
      </c>
      <c r="AC4" s="72" t="s">
        <v>1993</v>
      </c>
      <c r="AD4" s="74" t="s">
        <v>1994</v>
      </c>
      <c r="AE4" s="74" t="s">
        <v>2254</v>
      </c>
      <c r="AF4" s="74" t="s">
        <v>2246</v>
      </c>
      <c r="AG4" s="72" t="s">
        <v>1996</v>
      </c>
      <c r="AH4" s="72" t="s">
        <v>2247</v>
      </c>
      <c r="AI4" s="75" t="s">
        <v>1995</v>
      </c>
      <c r="AJ4" s="75" t="s">
        <v>8</v>
      </c>
      <c r="AK4" s="75" t="s">
        <v>9</v>
      </c>
    </row>
    <row r="5" spans="1:37" s="14" customFormat="1" ht="50.1" customHeight="1">
      <c r="A5" s="19" t="s">
        <v>29</v>
      </c>
      <c r="B5" s="19" t="s">
        <v>838</v>
      </c>
      <c r="C5" s="19" t="s">
        <v>30</v>
      </c>
      <c r="D5" s="19" t="s">
        <v>16</v>
      </c>
      <c r="E5" s="19" t="s">
        <v>31</v>
      </c>
      <c r="F5" s="19" t="s">
        <v>32</v>
      </c>
      <c r="G5" s="19" t="s">
        <v>1403</v>
      </c>
      <c r="H5" s="19" t="s">
        <v>33</v>
      </c>
      <c r="I5" s="20">
        <v>42274.29</v>
      </c>
      <c r="J5" s="21">
        <f t="shared" ref="J5:J30" si="0">I5*0.1</f>
        <v>4227.4290000000001</v>
      </c>
      <c r="K5" s="21">
        <f t="shared" ref="K5:K30" si="1">+I5-J5</f>
        <v>38046.861000000004</v>
      </c>
      <c r="L5" s="20">
        <v>3804.69</v>
      </c>
      <c r="M5" s="20">
        <v>3804.69</v>
      </c>
      <c r="N5" s="20">
        <v>3804.69</v>
      </c>
      <c r="O5" s="20">
        <v>3804.69</v>
      </c>
      <c r="P5" s="20">
        <v>3804.69</v>
      </c>
      <c r="Q5" s="20">
        <v>3804.69</v>
      </c>
      <c r="R5" s="20">
        <v>3804.69</v>
      </c>
      <c r="S5" s="20">
        <v>3804.69</v>
      </c>
      <c r="T5" s="20">
        <v>3804.69</v>
      </c>
      <c r="U5" s="20">
        <v>3804.69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0</v>
      </c>
      <c r="AD5" s="20">
        <v>0</v>
      </c>
      <c r="AE5" s="20">
        <v>0</v>
      </c>
      <c r="AF5" s="20">
        <v>0</v>
      </c>
      <c r="AG5" s="21">
        <f>SUM(L5:AF5)</f>
        <v>38046.9</v>
      </c>
      <c r="AH5" s="21">
        <f t="shared" ref="AH5:AH30" si="2">+I5-AG5</f>
        <v>4227.3899999999994</v>
      </c>
      <c r="AI5" s="19" t="s">
        <v>1397</v>
      </c>
      <c r="AJ5" s="19" t="s">
        <v>2013</v>
      </c>
      <c r="AK5" s="19" t="s">
        <v>12</v>
      </c>
    </row>
    <row r="6" spans="1:37" s="14" customFormat="1" ht="50.1" customHeight="1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1403</v>
      </c>
      <c r="H6" s="19" t="s">
        <v>19</v>
      </c>
      <c r="I6" s="20">
        <v>10854.7</v>
      </c>
      <c r="J6" s="21">
        <f t="shared" si="0"/>
        <v>1085.47</v>
      </c>
      <c r="K6" s="21">
        <f t="shared" si="1"/>
        <v>9769.2300000000014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3023.02</v>
      </c>
      <c r="T6" s="21">
        <f>976.92</f>
        <v>976.92</v>
      </c>
      <c r="U6" s="21">
        <v>976.92</v>
      </c>
      <c r="V6" s="21">
        <v>976.92</v>
      </c>
      <c r="W6" s="21">
        <v>976.92</v>
      </c>
      <c r="X6" s="21">
        <v>976.92</v>
      </c>
      <c r="Y6" s="21">
        <v>976.92</v>
      </c>
      <c r="Z6" s="21">
        <v>884.69</v>
      </c>
      <c r="AA6" s="21">
        <v>0</v>
      </c>
      <c r="AB6" s="21">
        <v>0</v>
      </c>
      <c r="AC6" s="21">
        <v>0</v>
      </c>
      <c r="AD6" s="21">
        <v>0</v>
      </c>
      <c r="AE6" s="21">
        <v>0</v>
      </c>
      <c r="AF6" s="21">
        <v>0</v>
      </c>
      <c r="AG6" s="21">
        <f>SUM(L6:AF6)</f>
        <v>9769.23</v>
      </c>
      <c r="AH6" s="21">
        <f t="shared" si="2"/>
        <v>1085.4700000000012</v>
      </c>
      <c r="AI6" s="19" t="s">
        <v>21</v>
      </c>
      <c r="AJ6" s="19" t="s">
        <v>2013</v>
      </c>
      <c r="AK6" s="19" t="s">
        <v>12</v>
      </c>
    </row>
    <row r="7" spans="1:37" s="14" customFormat="1" ht="50.1" customHeight="1">
      <c r="A7" s="19" t="s">
        <v>22</v>
      </c>
      <c r="B7" s="19" t="s">
        <v>23</v>
      </c>
      <c r="C7" s="19" t="s">
        <v>24</v>
      </c>
      <c r="D7" s="19" t="s">
        <v>25</v>
      </c>
      <c r="E7" s="19" t="s">
        <v>26</v>
      </c>
      <c r="F7" s="19" t="s">
        <v>27</v>
      </c>
      <c r="G7" s="19" t="s">
        <v>1403</v>
      </c>
      <c r="H7" s="19" t="s">
        <v>28</v>
      </c>
      <c r="I7" s="20">
        <v>15226.59</v>
      </c>
      <c r="J7" s="21">
        <f t="shared" si="0"/>
        <v>1522.6590000000001</v>
      </c>
      <c r="K7" s="21">
        <f t="shared" si="1"/>
        <v>13703.931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1412.26</v>
      </c>
      <c r="U7" s="20">
        <v>1370.39</v>
      </c>
      <c r="V7" s="20">
        <v>1370.39</v>
      </c>
      <c r="W7" s="20">
        <v>1370.39</v>
      </c>
      <c r="X7" s="20">
        <v>1370.39</v>
      </c>
      <c r="Y7" s="20">
        <v>1370.39</v>
      </c>
      <c r="Z7" s="20">
        <v>1370.39</v>
      </c>
      <c r="AA7" s="20">
        <v>0</v>
      </c>
      <c r="AB7" s="20">
        <v>0</v>
      </c>
      <c r="AC7" s="20">
        <v>1370.39</v>
      </c>
      <c r="AD7" s="20">
        <f>1328.55+1370.39</f>
        <v>2698.94</v>
      </c>
      <c r="AE7" s="20">
        <v>0</v>
      </c>
      <c r="AF7" s="20">
        <v>0</v>
      </c>
      <c r="AG7" s="21">
        <f>SUM(L7:AF7)</f>
        <v>13703.93</v>
      </c>
      <c r="AH7" s="21">
        <f t="shared" si="2"/>
        <v>1522.6599999999999</v>
      </c>
      <c r="AI7" s="22">
        <v>38706</v>
      </c>
      <c r="AJ7" s="19" t="s">
        <v>2013</v>
      </c>
      <c r="AK7" s="19" t="s">
        <v>12</v>
      </c>
    </row>
    <row r="8" spans="1:37" s="14" customFormat="1" ht="50.1" customHeight="1">
      <c r="A8" s="19" t="s">
        <v>43</v>
      </c>
      <c r="B8" s="19" t="s">
        <v>2219</v>
      </c>
      <c r="C8" s="19" t="s">
        <v>44</v>
      </c>
      <c r="D8" s="19" t="s">
        <v>45</v>
      </c>
      <c r="E8" s="19" t="s">
        <v>46</v>
      </c>
      <c r="F8" s="19" t="s">
        <v>47</v>
      </c>
      <c r="G8" s="19" t="s">
        <v>1403</v>
      </c>
      <c r="H8" s="19" t="s">
        <v>48</v>
      </c>
      <c r="I8" s="20">
        <v>34924</v>
      </c>
      <c r="J8" s="21">
        <f t="shared" si="0"/>
        <v>3492.4</v>
      </c>
      <c r="K8" s="21">
        <f t="shared" si="1"/>
        <v>31431.599999999999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1047.72</v>
      </c>
      <c r="U8" s="20">
        <v>3143.16</v>
      </c>
      <c r="V8" s="20">
        <v>3143.16</v>
      </c>
      <c r="W8" s="20">
        <v>3143.16</v>
      </c>
      <c r="X8" s="20">
        <v>3143.16</v>
      </c>
      <c r="Y8" s="20">
        <v>3143.16</v>
      </c>
      <c r="Z8" s="20">
        <v>3143.16</v>
      </c>
      <c r="AA8" s="20">
        <v>0</v>
      </c>
      <c r="AB8" s="20">
        <v>3143.16</v>
      </c>
      <c r="AC8" s="20">
        <v>3143.16</v>
      </c>
      <c r="AD8" s="20">
        <v>3143.16</v>
      </c>
      <c r="AE8" s="20">
        <v>0</v>
      </c>
      <c r="AF8" s="20">
        <v>2095.44</v>
      </c>
      <c r="AG8" s="21">
        <f t="shared" ref="AG8:AG25" si="3">SUM(L8:AF8)</f>
        <v>31431.599999999999</v>
      </c>
      <c r="AH8" s="21">
        <f t="shared" si="2"/>
        <v>3492.4000000000015</v>
      </c>
      <c r="AI8" s="19" t="s">
        <v>610</v>
      </c>
      <c r="AJ8" s="19" t="s">
        <v>2013</v>
      </c>
      <c r="AK8" s="19" t="s">
        <v>12</v>
      </c>
    </row>
    <row r="9" spans="1:37" s="14" customFormat="1" ht="50.1" customHeight="1">
      <c r="A9" s="19" t="s">
        <v>38</v>
      </c>
      <c r="B9" s="19" t="s">
        <v>839</v>
      </c>
      <c r="C9" s="19" t="s">
        <v>39</v>
      </c>
      <c r="D9" s="19" t="s">
        <v>16</v>
      </c>
      <c r="E9" s="19" t="s">
        <v>40</v>
      </c>
      <c r="F9" s="19" t="s">
        <v>41</v>
      </c>
      <c r="G9" s="19" t="s">
        <v>1403</v>
      </c>
      <c r="H9" s="19" t="s">
        <v>42</v>
      </c>
      <c r="I9" s="20">
        <v>13900.01</v>
      </c>
      <c r="J9" s="21">
        <f t="shared" si="0"/>
        <v>1390.0010000000002</v>
      </c>
      <c r="K9" s="21">
        <f t="shared" si="1"/>
        <v>12510.009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312.75</v>
      </c>
      <c r="V9" s="20">
        <v>1251</v>
      </c>
      <c r="W9" s="20">
        <v>1251</v>
      </c>
      <c r="X9" s="20">
        <v>1251</v>
      </c>
      <c r="Y9" s="20">
        <v>1251</v>
      </c>
      <c r="Z9" s="20">
        <v>1251</v>
      </c>
      <c r="AA9" s="20">
        <v>0</v>
      </c>
      <c r="AB9" s="20">
        <v>1251</v>
      </c>
      <c r="AC9" s="20">
        <v>1251</v>
      </c>
      <c r="AD9" s="20">
        <v>1251</v>
      </c>
      <c r="AE9" s="20">
        <v>0</v>
      </c>
      <c r="AF9" s="20">
        <v>1251</v>
      </c>
      <c r="AG9" s="21">
        <f t="shared" si="3"/>
        <v>11571.75</v>
      </c>
      <c r="AH9" s="21">
        <f t="shared" si="2"/>
        <v>2328.2600000000002</v>
      </c>
      <c r="AI9" s="19" t="s">
        <v>1399</v>
      </c>
      <c r="AJ9" s="19" t="s">
        <v>2013</v>
      </c>
      <c r="AK9" s="19" t="s">
        <v>12</v>
      </c>
    </row>
    <row r="10" spans="1:37" s="14" customFormat="1" ht="50.1" customHeight="1">
      <c r="A10" s="19" t="s">
        <v>49</v>
      </c>
      <c r="B10" s="19" t="s">
        <v>2220</v>
      </c>
      <c r="C10" s="19" t="s">
        <v>44</v>
      </c>
      <c r="D10" s="19" t="s">
        <v>45</v>
      </c>
      <c r="E10" s="19" t="s">
        <v>50</v>
      </c>
      <c r="F10" s="19" t="s">
        <v>51</v>
      </c>
      <c r="G10" s="19" t="s">
        <v>1403</v>
      </c>
      <c r="H10" s="19" t="s">
        <v>36</v>
      </c>
      <c r="I10" s="20">
        <v>34500</v>
      </c>
      <c r="J10" s="21">
        <f t="shared" si="0"/>
        <v>3450</v>
      </c>
      <c r="K10" s="21">
        <f t="shared" si="1"/>
        <v>31050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4743.75</v>
      </c>
      <c r="W10" s="20">
        <v>6210</v>
      </c>
      <c r="X10" s="20">
        <v>6210</v>
      </c>
      <c r="Y10" s="20">
        <v>6210</v>
      </c>
      <c r="Z10" s="20">
        <v>3105</v>
      </c>
      <c r="AA10" s="20">
        <v>-11686.87</v>
      </c>
      <c r="AB10" s="20">
        <v>3105</v>
      </c>
      <c r="AC10" s="20">
        <v>3105</v>
      </c>
      <c r="AD10" s="20">
        <v>3105</v>
      </c>
      <c r="AE10" s="20">
        <v>-301.88</v>
      </c>
      <c r="AF10" s="20">
        <v>3105</v>
      </c>
      <c r="AG10" s="21">
        <f t="shared" si="3"/>
        <v>26909.999999999996</v>
      </c>
      <c r="AH10" s="21">
        <f t="shared" si="2"/>
        <v>7590.0000000000036</v>
      </c>
      <c r="AI10" s="19" t="s">
        <v>52</v>
      </c>
      <c r="AJ10" s="19" t="s">
        <v>2013</v>
      </c>
      <c r="AK10" s="19" t="s">
        <v>12</v>
      </c>
    </row>
    <row r="11" spans="1:37" s="14" customFormat="1" ht="50.1" customHeight="1">
      <c r="A11" s="19" t="s">
        <v>53</v>
      </c>
      <c r="B11" s="19" t="s">
        <v>2221</v>
      </c>
      <c r="C11" s="19" t="s">
        <v>44</v>
      </c>
      <c r="D11" s="19" t="s">
        <v>54</v>
      </c>
      <c r="E11" s="19" t="s">
        <v>55</v>
      </c>
      <c r="F11" s="19" t="s">
        <v>56</v>
      </c>
      <c r="G11" s="19" t="s">
        <v>1403</v>
      </c>
      <c r="H11" s="19" t="s">
        <v>35</v>
      </c>
      <c r="I11" s="20">
        <v>19712</v>
      </c>
      <c r="J11" s="21">
        <f t="shared" si="0"/>
        <v>1971.2</v>
      </c>
      <c r="K11" s="21">
        <f t="shared" si="1"/>
        <v>17740.8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2710.4</v>
      </c>
      <c r="W11" s="20">
        <v>3548.16</v>
      </c>
      <c r="X11" s="20">
        <v>3548.16</v>
      </c>
      <c r="Y11" s="20">
        <v>3548.16</v>
      </c>
      <c r="Z11" s="20">
        <v>1774.08</v>
      </c>
      <c r="AA11" s="20">
        <v>-6677.44</v>
      </c>
      <c r="AB11" s="20">
        <v>1774.08</v>
      </c>
      <c r="AC11" s="20">
        <v>1774.08</v>
      </c>
      <c r="AD11" s="20">
        <v>1774.08</v>
      </c>
      <c r="AE11" s="20">
        <v>-172.48</v>
      </c>
      <c r="AF11" s="20">
        <v>1774.08</v>
      </c>
      <c r="AG11" s="21">
        <f t="shared" si="3"/>
        <v>15375.36</v>
      </c>
      <c r="AH11" s="21">
        <f t="shared" si="2"/>
        <v>4336.6399999999994</v>
      </c>
      <c r="AI11" s="19" t="s">
        <v>52</v>
      </c>
      <c r="AJ11" s="19" t="s">
        <v>2013</v>
      </c>
      <c r="AK11" s="19" t="s">
        <v>12</v>
      </c>
    </row>
    <row r="12" spans="1:37" s="14" customFormat="1" ht="50.1" customHeight="1">
      <c r="A12" s="19" t="s">
        <v>57</v>
      </c>
      <c r="B12" s="19" t="s">
        <v>58</v>
      </c>
      <c r="C12" s="19" t="s">
        <v>44</v>
      </c>
      <c r="D12" s="19" t="s">
        <v>54</v>
      </c>
      <c r="E12" s="19" t="s">
        <v>59</v>
      </c>
      <c r="F12" s="19" t="s">
        <v>60</v>
      </c>
      <c r="G12" s="19" t="s">
        <v>1403</v>
      </c>
      <c r="H12" s="19" t="s">
        <v>35</v>
      </c>
      <c r="I12" s="20">
        <v>19712</v>
      </c>
      <c r="J12" s="21">
        <f t="shared" si="0"/>
        <v>1971.2</v>
      </c>
      <c r="K12" s="21">
        <f t="shared" si="1"/>
        <v>17740.8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2710.4</v>
      </c>
      <c r="W12" s="20">
        <v>3548.16</v>
      </c>
      <c r="X12" s="20">
        <v>3548.16</v>
      </c>
      <c r="Y12" s="20">
        <v>3548.16</v>
      </c>
      <c r="Z12" s="20">
        <v>1774.08</v>
      </c>
      <c r="AA12" s="20">
        <v>-6677.44</v>
      </c>
      <c r="AB12" s="20">
        <v>1774.08</v>
      </c>
      <c r="AC12" s="20">
        <v>1774.08</v>
      </c>
      <c r="AD12" s="20">
        <v>1774.08</v>
      </c>
      <c r="AE12" s="20">
        <v>-172.48</v>
      </c>
      <c r="AF12" s="20">
        <v>1774.08</v>
      </c>
      <c r="AG12" s="21">
        <f t="shared" si="3"/>
        <v>15375.36</v>
      </c>
      <c r="AH12" s="21">
        <f t="shared" si="2"/>
        <v>4336.6399999999994</v>
      </c>
      <c r="AI12" s="19" t="s">
        <v>52</v>
      </c>
      <c r="AJ12" s="19" t="s">
        <v>2013</v>
      </c>
      <c r="AK12" s="19" t="s">
        <v>12</v>
      </c>
    </row>
    <row r="13" spans="1:37" s="14" customFormat="1" ht="50.1" customHeight="1">
      <c r="A13" s="19" t="s">
        <v>61</v>
      </c>
      <c r="B13" s="19" t="s">
        <v>2222</v>
      </c>
      <c r="C13" s="19" t="s">
        <v>44</v>
      </c>
      <c r="D13" s="19" t="s">
        <v>54</v>
      </c>
      <c r="E13" s="19" t="s">
        <v>62</v>
      </c>
      <c r="F13" s="19" t="s">
        <v>63</v>
      </c>
      <c r="G13" s="19" t="s">
        <v>1403</v>
      </c>
      <c r="H13" s="19" t="s">
        <v>35</v>
      </c>
      <c r="I13" s="20">
        <v>19712</v>
      </c>
      <c r="J13" s="21">
        <f t="shared" si="0"/>
        <v>1971.2</v>
      </c>
      <c r="K13" s="21">
        <f t="shared" si="1"/>
        <v>17740.8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2710.4</v>
      </c>
      <c r="W13" s="20">
        <v>3548.16</v>
      </c>
      <c r="X13" s="20">
        <v>3548.16</v>
      </c>
      <c r="Y13" s="20">
        <v>3548.16</v>
      </c>
      <c r="Z13" s="20">
        <v>1774.08</v>
      </c>
      <c r="AA13" s="20">
        <v>-6677.44</v>
      </c>
      <c r="AB13" s="20">
        <v>1774.08</v>
      </c>
      <c r="AC13" s="20">
        <v>1774.08</v>
      </c>
      <c r="AD13" s="20">
        <v>1774.08</v>
      </c>
      <c r="AE13" s="20">
        <v>-172.48</v>
      </c>
      <c r="AF13" s="20">
        <v>1774.08</v>
      </c>
      <c r="AG13" s="21">
        <f t="shared" si="3"/>
        <v>15375.36</v>
      </c>
      <c r="AH13" s="21">
        <f t="shared" si="2"/>
        <v>4336.6399999999994</v>
      </c>
      <c r="AI13" s="19" t="s">
        <v>52</v>
      </c>
      <c r="AJ13" s="19" t="s">
        <v>2013</v>
      </c>
      <c r="AK13" s="19" t="s">
        <v>12</v>
      </c>
    </row>
    <row r="14" spans="1:37" s="14" customFormat="1" ht="50.1" customHeight="1">
      <c r="A14" s="19" t="s">
        <v>64</v>
      </c>
      <c r="B14" s="19" t="s">
        <v>65</v>
      </c>
      <c r="C14" s="19" t="s">
        <v>44</v>
      </c>
      <c r="D14" s="19" t="s">
        <v>54</v>
      </c>
      <c r="E14" s="19" t="s">
        <v>66</v>
      </c>
      <c r="F14" s="19" t="s">
        <v>67</v>
      </c>
      <c r="G14" s="19" t="s">
        <v>1403</v>
      </c>
      <c r="H14" s="19" t="s">
        <v>35</v>
      </c>
      <c r="I14" s="20">
        <v>16187</v>
      </c>
      <c r="J14" s="21">
        <f t="shared" si="0"/>
        <v>1618.7</v>
      </c>
      <c r="K14" s="21">
        <f t="shared" si="1"/>
        <v>14568.3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2225.71</v>
      </c>
      <c r="W14" s="20">
        <v>2913.66</v>
      </c>
      <c r="X14" s="20">
        <v>2913.66</v>
      </c>
      <c r="Y14" s="20">
        <v>2913.66</v>
      </c>
      <c r="Z14" s="20">
        <v>1456.83</v>
      </c>
      <c r="AA14" s="20">
        <v>-5483.34</v>
      </c>
      <c r="AB14" s="20">
        <v>1456.83</v>
      </c>
      <c r="AC14" s="20">
        <v>1486.83</v>
      </c>
      <c r="AD14" s="20">
        <f>1486.83+30</f>
        <v>1516.83</v>
      </c>
      <c r="AE14" s="20">
        <v>-231.64</v>
      </c>
      <c r="AF14" s="20">
        <v>1456.83</v>
      </c>
      <c r="AG14" s="21">
        <f t="shared" si="3"/>
        <v>12625.859999999999</v>
      </c>
      <c r="AH14" s="21">
        <f t="shared" si="2"/>
        <v>3561.1400000000012</v>
      </c>
      <c r="AI14" s="19" t="s">
        <v>52</v>
      </c>
      <c r="AJ14" s="19" t="s">
        <v>2013</v>
      </c>
      <c r="AK14" s="19" t="s">
        <v>12</v>
      </c>
    </row>
    <row r="15" spans="1:37" s="14" customFormat="1" ht="50.1" customHeight="1">
      <c r="A15" s="19" t="s">
        <v>68</v>
      </c>
      <c r="B15" s="19" t="s">
        <v>69</v>
      </c>
      <c r="C15" s="19" t="s">
        <v>44</v>
      </c>
      <c r="D15" s="19" t="s">
        <v>54</v>
      </c>
      <c r="E15" s="19" t="s">
        <v>70</v>
      </c>
      <c r="F15" s="19" t="s">
        <v>71</v>
      </c>
      <c r="G15" s="19" t="s">
        <v>1403</v>
      </c>
      <c r="H15" s="19" t="s">
        <v>35</v>
      </c>
      <c r="I15" s="20">
        <v>16187</v>
      </c>
      <c r="J15" s="21">
        <f t="shared" si="0"/>
        <v>1618.7</v>
      </c>
      <c r="K15" s="21">
        <f t="shared" si="1"/>
        <v>14568.3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2225.71</v>
      </c>
      <c r="W15" s="20">
        <v>2913.66</v>
      </c>
      <c r="X15" s="20">
        <v>2913.66</v>
      </c>
      <c r="Y15" s="20">
        <v>2913.66</v>
      </c>
      <c r="Z15" s="20">
        <v>1456.83</v>
      </c>
      <c r="AA15" s="20">
        <v>-5483.34</v>
      </c>
      <c r="AB15" s="20">
        <v>1456.83</v>
      </c>
      <c r="AC15" s="20">
        <v>1486.83</v>
      </c>
      <c r="AD15" s="20">
        <f>1486.83+30</f>
        <v>1516.83</v>
      </c>
      <c r="AE15" s="20">
        <v>-231.64</v>
      </c>
      <c r="AF15" s="20">
        <v>1456.83</v>
      </c>
      <c r="AG15" s="21">
        <f t="shared" si="3"/>
        <v>12625.859999999999</v>
      </c>
      <c r="AH15" s="21">
        <f t="shared" si="2"/>
        <v>3561.1400000000012</v>
      </c>
      <c r="AI15" s="19" t="s">
        <v>52</v>
      </c>
      <c r="AJ15" s="19" t="s">
        <v>2013</v>
      </c>
      <c r="AK15" s="19" t="s">
        <v>12</v>
      </c>
    </row>
    <row r="16" spans="1:37" s="14" customFormat="1" ht="50.1" customHeight="1">
      <c r="A16" s="19" t="s">
        <v>72</v>
      </c>
      <c r="B16" s="19" t="s">
        <v>73</v>
      </c>
      <c r="C16" s="19" t="s">
        <v>44</v>
      </c>
      <c r="D16" s="19" t="s">
        <v>54</v>
      </c>
      <c r="E16" s="19" t="s">
        <v>74</v>
      </c>
      <c r="F16" s="19" t="s">
        <v>75</v>
      </c>
      <c r="G16" s="19" t="s">
        <v>1403</v>
      </c>
      <c r="H16" s="19" t="s">
        <v>35</v>
      </c>
      <c r="I16" s="20">
        <v>16187</v>
      </c>
      <c r="J16" s="21">
        <f t="shared" si="0"/>
        <v>1618.7</v>
      </c>
      <c r="K16" s="21">
        <f t="shared" si="1"/>
        <v>14568.3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2225.71</v>
      </c>
      <c r="W16" s="20">
        <v>2913.66</v>
      </c>
      <c r="X16" s="20">
        <v>2913.66</v>
      </c>
      <c r="Y16" s="20">
        <v>2913.66</v>
      </c>
      <c r="Z16" s="20">
        <v>1456.83</v>
      </c>
      <c r="AA16" s="20">
        <v>-5483.34</v>
      </c>
      <c r="AB16" s="20">
        <v>1456.83</v>
      </c>
      <c r="AC16" s="20">
        <v>1486.83</v>
      </c>
      <c r="AD16" s="20">
        <f>1486.83+30</f>
        <v>1516.83</v>
      </c>
      <c r="AE16" s="20">
        <v>-231.64</v>
      </c>
      <c r="AF16" s="20">
        <v>1456.83</v>
      </c>
      <c r="AG16" s="21">
        <f t="shared" si="3"/>
        <v>12625.859999999999</v>
      </c>
      <c r="AH16" s="21">
        <f t="shared" si="2"/>
        <v>3561.1400000000012</v>
      </c>
      <c r="AI16" s="19" t="s">
        <v>52</v>
      </c>
      <c r="AJ16" s="19" t="s">
        <v>2013</v>
      </c>
      <c r="AK16" s="19" t="s">
        <v>12</v>
      </c>
    </row>
    <row r="17" spans="1:37" s="14" customFormat="1" ht="50.1" customHeight="1">
      <c r="A17" s="19" t="s">
        <v>76</v>
      </c>
      <c r="B17" s="19" t="s">
        <v>77</v>
      </c>
      <c r="C17" s="19" t="s">
        <v>78</v>
      </c>
      <c r="D17" s="19" t="s">
        <v>34</v>
      </c>
      <c r="E17" s="19" t="s">
        <v>79</v>
      </c>
      <c r="F17" s="19" t="s">
        <v>80</v>
      </c>
      <c r="G17" s="19" t="s">
        <v>1403</v>
      </c>
      <c r="H17" s="19" t="s">
        <v>19</v>
      </c>
      <c r="I17" s="20">
        <v>15980</v>
      </c>
      <c r="J17" s="21">
        <f t="shared" si="0"/>
        <v>1598</v>
      </c>
      <c r="K17" s="21">
        <f t="shared" si="1"/>
        <v>14382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1428.2</v>
      </c>
      <c r="AA17" s="20">
        <v>0</v>
      </c>
      <c r="AB17" s="20">
        <v>1428.2</v>
      </c>
      <c r="AC17" s="20">
        <v>1428.2</v>
      </c>
      <c r="AD17" s="20">
        <v>1428.2</v>
      </c>
      <c r="AE17" s="20">
        <v>40</v>
      </c>
      <c r="AF17" s="20">
        <v>1438.2</v>
      </c>
      <c r="AG17" s="21">
        <f t="shared" si="3"/>
        <v>7191</v>
      </c>
      <c r="AH17" s="21">
        <f t="shared" si="2"/>
        <v>8789</v>
      </c>
      <c r="AI17" s="19" t="s">
        <v>81</v>
      </c>
      <c r="AJ17" s="19" t="s">
        <v>2013</v>
      </c>
      <c r="AK17" s="19" t="s">
        <v>12</v>
      </c>
    </row>
    <row r="18" spans="1:37" s="14" customFormat="1" ht="50.1" customHeight="1">
      <c r="A18" s="19" t="s">
        <v>82</v>
      </c>
      <c r="B18" s="19" t="s">
        <v>2223</v>
      </c>
      <c r="C18" s="19" t="s">
        <v>78</v>
      </c>
      <c r="D18" s="19" t="s">
        <v>34</v>
      </c>
      <c r="E18" s="19" t="s">
        <v>83</v>
      </c>
      <c r="F18" s="19" t="s">
        <v>80</v>
      </c>
      <c r="G18" s="19" t="s">
        <v>1403</v>
      </c>
      <c r="H18" s="19" t="s">
        <v>84</v>
      </c>
      <c r="I18" s="20">
        <v>15980</v>
      </c>
      <c r="J18" s="21">
        <f t="shared" si="0"/>
        <v>1598</v>
      </c>
      <c r="K18" s="21">
        <f t="shared" si="1"/>
        <v>14382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1428.2</v>
      </c>
      <c r="AA18" s="20">
        <v>0</v>
      </c>
      <c r="AB18" s="20">
        <v>1428.2</v>
      </c>
      <c r="AC18" s="20">
        <v>1428.2</v>
      </c>
      <c r="AD18" s="20">
        <v>1428.2</v>
      </c>
      <c r="AE18" s="20">
        <v>40</v>
      </c>
      <c r="AF18" s="20">
        <v>1438.2</v>
      </c>
      <c r="AG18" s="21">
        <f t="shared" si="3"/>
        <v>7191</v>
      </c>
      <c r="AH18" s="21">
        <f t="shared" si="2"/>
        <v>8789</v>
      </c>
      <c r="AI18" s="19" t="s">
        <v>81</v>
      </c>
      <c r="AJ18" s="19" t="s">
        <v>2013</v>
      </c>
      <c r="AK18" s="19" t="s">
        <v>12</v>
      </c>
    </row>
    <row r="19" spans="1:37" s="14" customFormat="1" ht="50.1" customHeight="1">
      <c r="A19" s="19" t="s">
        <v>85</v>
      </c>
      <c r="B19" s="19" t="s">
        <v>2224</v>
      </c>
      <c r="C19" s="19" t="s">
        <v>78</v>
      </c>
      <c r="D19" s="19" t="s">
        <v>34</v>
      </c>
      <c r="E19" s="19" t="s">
        <v>86</v>
      </c>
      <c r="F19" s="19" t="s">
        <v>80</v>
      </c>
      <c r="G19" s="19" t="s">
        <v>1403</v>
      </c>
      <c r="H19" s="19" t="s">
        <v>84</v>
      </c>
      <c r="I19" s="20">
        <v>15980</v>
      </c>
      <c r="J19" s="21">
        <f t="shared" si="0"/>
        <v>1598</v>
      </c>
      <c r="K19" s="21">
        <f t="shared" si="1"/>
        <v>14382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1428.2</v>
      </c>
      <c r="AA19" s="20">
        <v>0</v>
      </c>
      <c r="AB19" s="20">
        <v>1428.2</v>
      </c>
      <c r="AC19" s="20">
        <v>1428.2</v>
      </c>
      <c r="AD19" s="20">
        <v>1428.2</v>
      </c>
      <c r="AE19" s="20">
        <v>40</v>
      </c>
      <c r="AF19" s="20">
        <v>1438.2</v>
      </c>
      <c r="AG19" s="21">
        <f t="shared" si="3"/>
        <v>7191</v>
      </c>
      <c r="AH19" s="21">
        <f t="shared" si="2"/>
        <v>8789</v>
      </c>
      <c r="AI19" s="19" t="s">
        <v>81</v>
      </c>
      <c r="AJ19" s="19" t="s">
        <v>2013</v>
      </c>
      <c r="AK19" s="19" t="s">
        <v>12</v>
      </c>
    </row>
    <row r="20" spans="1:37" s="14" customFormat="1" ht="50.1" customHeight="1">
      <c r="A20" s="19" t="s">
        <v>1834</v>
      </c>
      <c r="B20" s="19" t="s">
        <v>2225</v>
      </c>
      <c r="C20" s="19" t="s">
        <v>1840</v>
      </c>
      <c r="D20" s="19" t="s">
        <v>54</v>
      </c>
      <c r="E20" s="23" t="s">
        <v>1841</v>
      </c>
      <c r="F20" s="23" t="s">
        <v>1847</v>
      </c>
      <c r="G20" s="19" t="s">
        <v>1403</v>
      </c>
      <c r="H20" s="23" t="s">
        <v>1848</v>
      </c>
      <c r="I20" s="20">
        <v>21500</v>
      </c>
      <c r="J20" s="21">
        <f t="shared" si="0"/>
        <v>2150</v>
      </c>
      <c r="K20" s="21">
        <f t="shared" si="1"/>
        <v>19350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967.5</v>
      </c>
      <c r="AE20" s="20">
        <v>0</v>
      </c>
      <c r="AF20" s="20">
        <v>1935</v>
      </c>
      <c r="AG20" s="21">
        <f t="shared" si="3"/>
        <v>2902.5</v>
      </c>
      <c r="AH20" s="21">
        <f t="shared" si="2"/>
        <v>18597.5</v>
      </c>
      <c r="AI20" s="19" t="s">
        <v>1944</v>
      </c>
      <c r="AJ20" s="19" t="s">
        <v>2013</v>
      </c>
      <c r="AK20" s="19" t="s">
        <v>12</v>
      </c>
    </row>
    <row r="21" spans="1:37" s="14" customFormat="1" ht="50.1" customHeight="1">
      <c r="A21" s="19" t="s">
        <v>1835</v>
      </c>
      <c r="B21" s="19" t="s">
        <v>2226</v>
      </c>
      <c r="C21" s="19" t="s">
        <v>1840</v>
      </c>
      <c r="D21" s="19" t="s">
        <v>54</v>
      </c>
      <c r="E21" s="23" t="s">
        <v>1842</v>
      </c>
      <c r="F21" s="23" t="s">
        <v>1847</v>
      </c>
      <c r="G21" s="19" t="s">
        <v>1403</v>
      </c>
      <c r="H21" s="23" t="s">
        <v>1848</v>
      </c>
      <c r="I21" s="20">
        <v>21500</v>
      </c>
      <c r="J21" s="21">
        <f t="shared" si="0"/>
        <v>2150</v>
      </c>
      <c r="K21" s="21">
        <f t="shared" si="1"/>
        <v>19350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967.5</v>
      </c>
      <c r="AE21" s="20">
        <v>0</v>
      </c>
      <c r="AF21" s="20">
        <v>1935</v>
      </c>
      <c r="AG21" s="21">
        <f t="shared" si="3"/>
        <v>2902.5</v>
      </c>
      <c r="AH21" s="21">
        <f t="shared" si="2"/>
        <v>18597.5</v>
      </c>
      <c r="AI21" s="19" t="s">
        <v>1944</v>
      </c>
      <c r="AJ21" s="19" t="s">
        <v>2013</v>
      </c>
      <c r="AK21" s="19" t="s">
        <v>12</v>
      </c>
    </row>
    <row r="22" spans="1:37" s="14" customFormat="1" ht="50.1" customHeight="1">
      <c r="A22" s="19" t="s">
        <v>1836</v>
      </c>
      <c r="B22" s="19" t="s">
        <v>2227</v>
      </c>
      <c r="C22" s="19" t="s">
        <v>1840</v>
      </c>
      <c r="D22" s="19" t="s">
        <v>54</v>
      </c>
      <c r="E22" s="23" t="s">
        <v>1843</v>
      </c>
      <c r="F22" s="23" t="s">
        <v>1847</v>
      </c>
      <c r="G22" s="19" t="s">
        <v>1403</v>
      </c>
      <c r="H22" s="23" t="s">
        <v>1848</v>
      </c>
      <c r="I22" s="20">
        <v>21500</v>
      </c>
      <c r="J22" s="21">
        <f t="shared" si="0"/>
        <v>2150</v>
      </c>
      <c r="K22" s="21">
        <f t="shared" si="1"/>
        <v>19350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967.5</v>
      </c>
      <c r="AE22" s="20">
        <v>0</v>
      </c>
      <c r="AF22" s="20">
        <v>1935</v>
      </c>
      <c r="AG22" s="21">
        <f t="shared" si="3"/>
        <v>2902.5</v>
      </c>
      <c r="AH22" s="21">
        <f t="shared" si="2"/>
        <v>18597.5</v>
      </c>
      <c r="AI22" s="19" t="s">
        <v>1944</v>
      </c>
      <c r="AJ22" s="19" t="s">
        <v>2013</v>
      </c>
      <c r="AK22" s="19" t="s">
        <v>12</v>
      </c>
    </row>
    <row r="23" spans="1:37" s="14" customFormat="1" ht="50.1" customHeight="1">
      <c r="A23" s="19" t="s">
        <v>1837</v>
      </c>
      <c r="B23" s="19" t="s">
        <v>2228</v>
      </c>
      <c r="C23" s="19" t="s">
        <v>1840</v>
      </c>
      <c r="D23" s="19" t="s">
        <v>54</v>
      </c>
      <c r="E23" s="23" t="s">
        <v>1844</v>
      </c>
      <c r="F23" s="23" t="s">
        <v>1847</v>
      </c>
      <c r="G23" s="19" t="s">
        <v>1403</v>
      </c>
      <c r="H23" s="23" t="s">
        <v>1848</v>
      </c>
      <c r="I23" s="20">
        <v>21500</v>
      </c>
      <c r="J23" s="21">
        <f t="shared" si="0"/>
        <v>2150</v>
      </c>
      <c r="K23" s="21">
        <f t="shared" si="1"/>
        <v>19350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967.5</v>
      </c>
      <c r="AE23" s="20">
        <v>0</v>
      </c>
      <c r="AF23" s="20">
        <v>1935</v>
      </c>
      <c r="AG23" s="21">
        <f t="shared" si="3"/>
        <v>2902.5</v>
      </c>
      <c r="AH23" s="21">
        <f t="shared" si="2"/>
        <v>18597.5</v>
      </c>
      <c r="AI23" s="19" t="s">
        <v>1944</v>
      </c>
      <c r="AJ23" s="19" t="s">
        <v>2013</v>
      </c>
      <c r="AK23" s="19" t="s">
        <v>12</v>
      </c>
    </row>
    <row r="24" spans="1:37" s="14" customFormat="1" ht="50.1" customHeight="1">
      <c r="A24" s="19" t="s">
        <v>1838</v>
      </c>
      <c r="B24" s="19" t="s">
        <v>2229</v>
      </c>
      <c r="C24" s="19" t="s">
        <v>1840</v>
      </c>
      <c r="D24" s="19" t="s">
        <v>54</v>
      </c>
      <c r="E24" s="23" t="s">
        <v>1845</v>
      </c>
      <c r="F24" s="23" t="s">
        <v>1847</v>
      </c>
      <c r="G24" s="19" t="s">
        <v>1403</v>
      </c>
      <c r="H24" s="23" t="s">
        <v>1848</v>
      </c>
      <c r="I24" s="20">
        <v>21500</v>
      </c>
      <c r="J24" s="21">
        <f t="shared" si="0"/>
        <v>2150</v>
      </c>
      <c r="K24" s="21">
        <f t="shared" si="1"/>
        <v>19350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967.5</v>
      </c>
      <c r="AE24" s="20">
        <v>0</v>
      </c>
      <c r="AF24" s="20">
        <v>1935</v>
      </c>
      <c r="AG24" s="21">
        <f t="shared" si="3"/>
        <v>2902.5</v>
      </c>
      <c r="AH24" s="21">
        <f t="shared" si="2"/>
        <v>18597.5</v>
      </c>
      <c r="AI24" s="19" t="s">
        <v>1944</v>
      </c>
      <c r="AJ24" s="19" t="s">
        <v>2013</v>
      </c>
      <c r="AK24" s="19" t="s">
        <v>12</v>
      </c>
    </row>
    <row r="25" spans="1:37" s="14" customFormat="1" ht="50.1" customHeight="1">
      <c r="A25" s="19" t="s">
        <v>1839</v>
      </c>
      <c r="B25" s="19" t="s">
        <v>2230</v>
      </c>
      <c r="C25" s="19" t="s">
        <v>1840</v>
      </c>
      <c r="D25" s="19" t="s">
        <v>54</v>
      </c>
      <c r="E25" s="23" t="s">
        <v>1846</v>
      </c>
      <c r="F25" s="23" t="s">
        <v>1847</v>
      </c>
      <c r="G25" s="19" t="s">
        <v>1403</v>
      </c>
      <c r="H25" s="23" t="s">
        <v>1848</v>
      </c>
      <c r="I25" s="20">
        <v>21500</v>
      </c>
      <c r="J25" s="21">
        <f t="shared" si="0"/>
        <v>2150</v>
      </c>
      <c r="K25" s="21">
        <f t="shared" si="1"/>
        <v>19350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967.5</v>
      </c>
      <c r="AE25" s="20">
        <v>0</v>
      </c>
      <c r="AF25" s="20">
        <v>1935</v>
      </c>
      <c r="AG25" s="21">
        <f t="shared" si="3"/>
        <v>2902.5</v>
      </c>
      <c r="AH25" s="21">
        <f t="shared" si="2"/>
        <v>18597.5</v>
      </c>
      <c r="AI25" s="19" t="s">
        <v>1944</v>
      </c>
      <c r="AJ25" s="19" t="s">
        <v>2013</v>
      </c>
      <c r="AK25" s="19" t="s">
        <v>12</v>
      </c>
    </row>
    <row r="26" spans="1:37" s="14" customFormat="1" ht="50.1" customHeight="1">
      <c r="A26" s="19" t="s">
        <v>1967</v>
      </c>
      <c r="B26" s="19" t="s">
        <v>2231</v>
      </c>
      <c r="C26" s="19" t="s">
        <v>39</v>
      </c>
      <c r="D26" s="19" t="s">
        <v>1968</v>
      </c>
      <c r="E26" s="23" t="s">
        <v>2169</v>
      </c>
      <c r="F26" s="23" t="s">
        <v>1969</v>
      </c>
      <c r="G26" s="19" t="s">
        <v>1403</v>
      </c>
      <c r="H26" s="23" t="s">
        <v>36</v>
      </c>
      <c r="I26" s="20">
        <v>57645.62</v>
      </c>
      <c r="J26" s="21">
        <f t="shared" si="0"/>
        <v>5764.5620000000008</v>
      </c>
      <c r="K26" s="21">
        <f t="shared" si="1"/>
        <v>51881.058000000005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5188.1099999999997</v>
      </c>
      <c r="AG26" s="21">
        <f>SUM(L26:AF26)</f>
        <v>5188.1099999999997</v>
      </c>
      <c r="AH26" s="21">
        <f t="shared" si="2"/>
        <v>52457.51</v>
      </c>
      <c r="AI26" s="19" t="s">
        <v>1997</v>
      </c>
      <c r="AJ26" s="19" t="s">
        <v>2013</v>
      </c>
      <c r="AK26" s="19" t="s">
        <v>12</v>
      </c>
    </row>
    <row r="27" spans="1:37" s="14" customFormat="1" ht="50.1" customHeight="1">
      <c r="A27" s="19" t="s">
        <v>1371</v>
      </c>
      <c r="B27" s="19" t="s">
        <v>1588</v>
      </c>
      <c r="C27" s="19" t="s">
        <v>1372</v>
      </c>
      <c r="D27" s="19" t="s">
        <v>1373</v>
      </c>
      <c r="E27" s="19" t="s">
        <v>1374</v>
      </c>
      <c r="F27" s="19" t="s">
        <v>1375</v>
      </c>
      <c r="G27" s="19" t="s">
        <v>1148</v>
      </c>
      <c r="H27" s="19" t="s">
        <v>19</v>
      </c>
      <c r="I27" s="20">
        <v>5670</v>
      </c>
      <c r="J27" s="21">
        <f t="shared" si="0"/>
        <v>567</v>
      </c>
      <c r="K27" s="21">
        <f t="shared" si="1"/>
        <v>5103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3572.1</v>
      </c>
      <c r="AA27" s="20">
        <v>0</v>
      </c>
      <c r="AB27" s="20">
        <v>510.3</v>
      </c>
      <c r="AC27" s="20">
        <v>510.3</v>
      </c>
      <c r="AD27" s="20">
        <v>510.3</v>
      </c>
      <c r="AE27" s="20">
        <v>0</v>
      </c>
      <c r="AF27" s="20">
        <v>0</v>
      </c>
      <c r="AG27" s="21">
        <f>SUM(L27:AF27)</f>
        <v>5103</v>
      </c>
      <c r="AH27" s="21">
        <f t="shared" si="2"/>
        <v>567</v>
      </c>
      <c r="AI27" s="19" t="s">
        <v>1945</v>
      </c>
      <c r="AJ27" s="19" t="s">
        <v>2013</v>
      </c>
      <c r="AK27" s="19" t="s">
        <v>12</v>
      </c>
    </row>
    <row r="28" spans="1:37" s="14" customFormat="1" ht="50.1" customHeight="1">
      <c r="A28" s="19" t="s">
        <v>1376</v>
      </c>
      <c r="B28" s="19" t="s">
        <v>1589</v>
      </c>
      <c r="C28" s="19" t="s">
        <v>1372</v>
      </c>
      <c r="D28" s="19" t="s">
        <v>1377</v>
      </c>
      <c r="E28" s="19" t="s">
        <v>1378</v>
      </c>
      <c r="F28" s="19" t="s">
        <v>1379</v>
      </c>
      <c r="G28" s="19" t="s">
        <v>1148</v>
      </c>
      <c r="H28" s="19" t="s">
        <v>19</v>
      </c>
      <c r="I28" s="20">
        <v>10575</v>
      </c>
      <c r="J28" s="21">
        <f t="shared" si="0"/>
        <v>1057.5</v>
      </c>
      <c r="K28" s="21">
        <f t="shared" si="1"/>
        <v>9517.5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2855.72</v>
      </c>
      <c r="AA28" s="20">
        <v>0</v>
      </c>
      <c r="AB28" s="20">
        <v>951.75</v>
      </c>
      <c r="AC28" s="20">
        <v>951.75</v>
      </c>
      <c r="AD28" s="20">
        <v>951.75</v>
      </c>
      <c r="AE28" s="20">
        <v>0</v>
      </c>
      <c r="AF28" s="20">
        <v>951.75</v>
      </c>
      <c r="AG28" s="21">
        <f>SUM(L28:AF28)</f>
        <v>6662.7199999999993</v>
      </c>
      <c r="AH28" s="21">
        <f t="shared" si="2"/>
        <v>3912.2800000000007</v>
      </c>
      <c r="AI28" s="19" t="s">
        <v>1946</v>
      </c>
      <c r="AJ28" s="19" t="s">
        <v>2013</v>
      </c>
      <c r="AK28" s="19" t="s">
        <v>12</v>
      </c>
    </row>
    <row r="29" spans="1:37" s="14" customFormat="1" ht="50.1" customHeight="1">
      <c r="A29" s="19" t="s">
        <v>1380</v>
      </c>
      <c r="B29" s="19" t="s">
        <v>1590</v>
      </c>
      <c r="C29" s="19" t="s">
        <v>1372</v>
      </c>
      <c r="D29" s="19" t="s">
        <v>1377</v>
      </c>
      <c r="E29" s="19" t="s">
        <v>1381</v>
      </c>
      <c r="F29" s="19" t="s">
        <v>1379</v>
      </c>
      <c r="G29" s="19" t="s">
        <v>1148</v>
      </c>
      <c r="H29" s="19" t="s">
        <v>19</v>
      </c>
      <c r="I29" s="20">
        <v>10575</v>
      </c>
      <c r="J29" s="21">
        <f t="shared" si="0"/>
        <v>1057.5</v>
      </c>
      <c r="K29" s="21">
        <f t="shared" si="1"/>
        <v>9517.5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2855.72</v>
      </c>
      <c r="AA29" s="20">
        <v>0</v>
      </c>
      <c r="AB29" s="20">
        <v>951.75</v>
      </c>
      <c r="AC29" s="20">
        <v>951.75</v>
      </c>
      <c r="AD29" s="20">
        <v>951.75</v>
      </c>
      <c r="AE29" s="20">
        <v>0</v>
      </c>
      <c r="AF29" s="20">
        <v>951.75</v>
      </c>
      <c r="AG29" s="21">
        <f>SUM(L29:AF29)</f>
        <v>6662.7199999999993</v>
      </c>
      <c r="AH29" s="21">
        <f t="shared" si="2"/>
        <v>3912.2800000000007</v>
      </c>
      <c r="AI29" s="19" t="s">
        <v>1946</v>
      </c>
      <c r="AJ29" s="19" t="s">
        <v>2013</v>
      </c>
      <c r="AK29" s="19" t="s">
        <v>12</v>
      </c>
    </row>
    <row r="30" spans="1:37" s="14" customFormat="1" ht="50.1" customHeight="1">
      <c r="A30" s="19" t="s">
        <v>1382</v>
      </c>
      <c r="B30" s="19" t="s">
        <v>1591</v>
      </c>
      <c r="C30" s="19" t="s">
        <v>1372</v>
      </c>
      <c r="D30" s="19" t="s">
        <v>37</v>
      </c>
      <c r="E30" s="19" t="s">
        <v>1383</v>
      </c>
      <c r="F30" s="19" t="s">
        <v>1384</v>
      </c>
      <c r="G30" s="19" t="s">
        <v>1148</v>
      </c>
      <c r="H30" s="19" t="s">
        <v>19</v>
      </c>
      <c r="I30" s="20">
        <v>12150</v>
      </c>
      <c r="J30" s="21">
        <f t="shared" si="0"/>
        <v>1215</v>
      </c>
      <c r="K30" s="21">
        <f t="shared" si="1"/>
        <v>10935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10935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1">
        <f>SUM(L30:AF30)</f>
        <v>10935</v>
      </c>
      <c r="AH30" s="21">
        <f t="shared" si="2"/>
        <v>1215</v>
      </c>
      <c r="AI30" s="19" t="s">
        <v>1946</v>
      </c>
      <c r="AJ30" s="19" t="s">
        <v>2013</v>
      </c>
      <c r="AK30" s="19" t="s">
        <v>12</v>
      </c>
    </row>
    <row r="31" spans="1:37" s="14" customFormat="1" ht="50.1" customHeight="1">
      <c r="A31" s="83" t="s">
        <v>87</v>
      </c>
      <c r="B31" s="83"/>
      <c r="C31" s="83"/>
      <c r="D31" s="83"/>
      <c r="E31" s="83"/>
      <c r="F31" s="83"/>
      <c r="G31" s="83"/>
      <c r="H31" s="83"/>
      <c r="I31" s="76">
        <f>SUM(I5:I30)</f>
        <v>532932.21</v>
      </c>
      <c r="J31" s="76">
        <f>SUM(J5:J30)</f>
        <v>53293.220999999998</v>
      </c>
      <c r="K31" s="76">
        <f>SUM(K5:K30)</f>
        <v>479638.98899999994</v>
      </c>
      <c r="L31" s="76">
        <f t="shared" ref="L31:Y31" si="4">SUM(L5:L30)</f>
        <v>3804.69</v>
      </c>
      <c r="M31" s="76">
        <f t="shared" si="4"/>
        <v>3804.69</v>
      </c>
      <c r="N31" s="76">
        <f t="shared" si="4"/>
        <v>3804.69</v>
      </c>
      <c r="O31" s="76">
        <f t="shared" si="4"/>
        <v>3804.69</v>
      </c>
      <c r="P31" s="76">
        <f t="shared" si="4"/>
        <v>3804.69</v>
      </c>
      <c r="Q31" s="76">
        <f t="shared" si="4"/>
        <v>3804.69</v>
      </c>
      <c r="R31" s="76">
        <f t="shared" si="4"/>
        <v>3804.69</v>
      </c>
      <c r="S31" s="76">
        <f t="shared" si="4"/>
        <v>6827.71</v>
      </c>
      <c r="T31" s="76">
        <f t="shared" si="4"/>
        <v>7241.59</v>
      </c>
      <c r="U31" s="76">
        <f t="shared" si="4"/>
        <v>9607.91</v>
      </c>
      <c r="V31" s="76">
        <f t="shared" si="4"/>
        <v>26293.55</v>
      </c>
      <c r="W31" s="76">
        <f t="shared" si="4"/>
        <v>32336.929999999997</v>
      </c>
      <c r="X31" s="76">
        <f t="shared" si="4"/>
        <v>32336.929999999997</v>
      </c>
      <c r="Y31" s="76">
        <f t="shared" si="4"/>
        <v>32336.929999999997</v>
      </c>
      <c r="Z31" s="76">
        <f t="shared" ref="Z31:AD31" si="5">SUM(Z5:Z30)</f>
        <v>43950.11</v>
      </c>
      <c r="AA31" s="76">
        <f t="shared" si="5"/>
        <v>-48169.209999999992</v>
      </c>
      <c r="AB31" s="76">
        <f t="shared" si="5"/>
        <v>23890.29</v>
      </c>
      <c r="AC31" s="76">
        <f t="shared" si="5"/>
        <v>25350.68</v>
      </c>
      <c r="AD31" s="76">
        <f t="shared" si="5"/>
        <v>32574.230000000003</v>
      </c>
      <c r="AE31" s="76">
        <f>SUM(AE5:AE30)</f>
        <v>-1394.2399999999998</v>
      </c>
      <c r="AF31" s="76">
        <f>SUM(AF5:AF30)</f>
        <v>39160.379999999997</v>
      </c>
      <c r="AG31" s="76">
        <f>SUM(AG5:AG30)</f>
        <v>288976.61999999988</v>
      </c>
      <c r="AH31" s="76">
        <f>SUM(AH5:AH30)</f>
        <v>243955.59000000003</v>
      </c>
      <c r="AI31" s="82"/>
      <c r="AJ31" s="82"/>
      <c r="AK31" s="82"/>
    </row>
    <row r="32" spans="1:37" s="14" customFormat="1" ht="50.1" customHeight="1">
      <c r="A32" s="24" t="s">
        <v>864</v>
      </c>
      <c r="B32" s="25" t="s">
        <v>865</v>
      </c>
      <c r="C32" s="25" t="s">
        <v>866</v>
      </c>
      <c r="D32" s="24" t="s">
        <v>867</v>
      </c>
      <c r="E32" s="24" t="s">
        <v>868</v>
      </c>
      <c r="F32" s="24" t="s">
        <v>869</v>
      </c>
      <c r="G32" s="25" t="s">
        <v>1584</v>
      </c>
      <c r="H32" s="24" t="s">
        <v>870</v>
      </c>
      <c r="I32" s="26">
        <v>1855.02</v>
      </c>
      <c r="J32" s="27">
        <f t="shared" ref="J32:J67" si="6">+I32*0.1</f>
        <v>185.50200000000001</v>
      </c>
      <c r="K32" s="27">
        <f t="shared" ref="K32:K67" si="7">+I32-J32</f>
        <v>1669.518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217.96</v>
      </c>
      <c r="Z32" s="27">
        <v>233.9</v>
      </c>
      <c r="AA32" s="27">
        <v>14.84</v>
      </c>
      <c r="AB32" s="27">
        <v>233.9</v>
      </c>
      <c r="AC32" s="27">
        <v>233.9</v>
      </c>
      <c r="AD32" s="27">
        <v>595.89</v>
      </c>
      <c r="AE32" s="27">
        <v>0</v>
      </c>
      <c r="AF32" s="27">
        <v>139.13</v>
      </c>
      <c r="AG32" s="27">
        <f t="shared" ref="AG32:AG38" si="8">SUM(L32:AF32)</f>
        <v>1669.52</v>
      </c>
      <c r="AH32" s="27">
        <f t="shared" ref="AH32:AH95" si="9">I32-AG32</f>
        <v>185.5</v>
      </c>
      <c r="AI32" s="28">
        <v>40674</v>
      </c>
      <c r="AJ32" s="24" t="s">
        <v>2099</v>
      </c>
      <c r="AK32" s="24" t="s">
        <v>2100</v>
      </c>
    </row>
    <row r="33" spans="1:37" s="14" customFormat="1" ht="50.1" customHeight="1">
      <c r="A33" s="24" t="s">
        <v>843</v>
      </c>
      <c r="B33" s="25" t="s">
        <v>844</v>
      </c>
      <c r="C33" s="24" t="s">
        <v>845</v>
      </c>
      <c r="D33" s="24" t="s">
        <v>158</v>
      </c>
      <c r="E33" s="24" t="s">
        <v>846</v>
      </c>
      <c r="F33" s="25" t="s">
        <v>847</v>
      </c>
      <c r="G33" s="25" t="s">
        <v>1584</v>
      </c>
      <c r="H33" s="24" t="s">
        <v>11</v>
      </c>
      <c r="I33" s="26">
        <v>1138.47</v>
      </c>
      <c r="J33" s="27">
        <f t="shared" si="6"/>
        <v>113.84700000000001</v>
      </c>
      <c r="K33" s="27">
        <f t="shared" si="7"/>
        <v>1024.623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212.32</v>
      </c>
      <c r="Z33" s="27">
        <v>204.92</v>
      </c>
      <c r="AA33" s="27">
        <v>9.68</v>
      </c>
      <c r="AB33" s="27">
        <v>204.92</v>
      </c>
      <c r="AC33" s="27">
        <v>204.92</v>
      </c>
      <c r="AD33" s="27">
        <v>187.86</v>
      </c>
      <c r="AE33" s="27">
        <v>0</v>
      </c>
      <c r="AF33" s="27">
        <v>0</v>
      </c>
      <c r="AG33" s="27">
        <f t="shared" si="8"/>
        <v>1024.6199999999999</v>
      </c>
      <c r="AH33" s="27">
        <f t="shared" si="9"/>
        <v>113.85000000000014</v>
      </c>
      <c r="AI33" s="28">
        <v>40532</v>
      </c>
      <c r="AJ33" s="24" t="s">
        <v>1651</v>
      </c>
      <c r="AK33" s="24" t="s">
        <v>1652</v>
      </c>
    </row>
    <row r="34" spans="1:37" s="14" customFormat="1" ht="50.1" customHeight="1">
      <c r="A34" s="24" t="s">
        <v>848</v>
      </c>
      <c r="B34" s="25" t="s">
        <v>844</v>
      </c>
      <c r="C34" s="24" t="s">
        <v>845</v>
      </c>
      <c r="D34" s="24" t="s">
        <v>158</v>
      </c>
      <c r="E34" s="24" t="s">
        <v>849</v>
      </c>
      <c r="F34" s="25" t="s">
        <v>847</v>
      </c>
      <c r="G34" s="25" t="s">
        <v>1584</v>
      </c>
      <c r="H34" s="24" t="s">
        <v>11</v>
      </c>
      <c r="I34" s="26">
        <v>1138.47</v>
      </c>
      <c r="J34" s="27">
        <f t="shared" si="6"/>
        <v>113.84700000000001</v>
      </c>
      <c r="K34" s="27">
        <f t="shared" si="7"/>
        <v>1024.623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212.32</v>
      </c>
      <c r="Z34" s="27">
        <v>204.92</v>
      </c>
      <c r="AA34" s="27">
        <v>9.68</v>
      </c>
      <c r="AB34" s="27">
        <v>204.92</v>
      </c>
      <c r="AC34" s="27">
        <v>204.92</v>
      </c>
      <c r="AD34" s="27">
        <v>187.86</v>
      </c>
      <c r="AE34" s="27">
        <v>0</v>
      </c>
      <c r="AF34" s="27">
        <v>0</v>
      </c>
      <c r="AG34" s="27">
        <f t="shared" si="8"/>
        <v>1024.6199999999999</v>
      </c>
      <c r="AH34" s="27">
        <f t="shared" si="9"/>
        <v>113.85000000000014</v>
      </c>
      <c r="AI34" s="28">
        <v>40532</v>
      </c>
      <c r="AJ34" s="24" t="s">
        <v>1655</v>
      </c>
      <c r="AK34" s="24" t="s">
        <v>254</v>
      </c>
    </row>
    <row r="35" spans="1:37" s="14" customFormat="1" ht="50.1" customHeight="1">
      <c r="A35" s="24" t="s">
        <v>850</v>
      </c>
      <c r="B35" s="25" t="s">
        <v>844</v>
      </c>
      <c r="C35" s="24" t="s">
        <v>845</v>
      </c>
      <c r="D35" s="24" t="s">
        <v>158</v>
      </c>
      <c r="E35" s="24" t="s">
        <v>851</v>
      </c>
      <c r="F35" s="25" t="s">
        <v>847</v>
      </c>
      <c r="G35" s="25" t="s">
        <v>1584</v>
      </c>
      <c r="H35" s="24" t="s">
        <v>11</v>
      </c>
      <c r="I35" s="26">
        <v>1138.47</v>
      </c>
      <c r="J35" s="27">
        <f t="shared" si="6"/>
        <v>113.84700000000001</v>
      </c>
      <c r="K35" s="27">
        <f t="shared" si="7"/>
        <v>1024.623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212.32</v>
      </c>
      <c r="Z35" s="27">
        <v>204.92</v>
      </c>
      <c r="AA35" s="27">
        <v>9.68</v>
      </c>
      <c r="AB35" s="27">
        <v>204.92</v>
      </c>
      <c r="AC35" s="27">
        <v>204.92</v>
      </c>
      <c r="AD35" s="27">
        <v>187.86</v>
      </c>
      <c r="AE35" s="27">
        <v>0</v>
      </c>
      <c r="AF35" s="27">
        <v>0</v>
      </c>
      <c r="AG35" s="27">
        <f t="shared" si="8"/>
        <v>1024.6199999999999</v>
      </c>
      <c r="AH35" s="27">
        <f t="shared" si="9"/>
        <v>113.85000000000014</v>
      </c>
      <c r="AI35" s="28">
        <v>40532</v>
      </c>
      <c r="AJ35" s="24" t="s">
        <v>1653</v>
      </c>
      <c r="AK35" s="24" t="s">
        <v>1652</v>
      </c>
    </row>
    <row r="36" spans="1:37" s="14" customFormat="1" ht="50.1" customHeight="1">
      <c r="A36" s="24" t="s">
        <v>852</v>
      </c>
      <c r="B36" s="25" t="s">
        <v>844</v>
      </c>
      <c r="C36" s="24" t="s">
        <v>845</v>
      </c>
      <c r="D36" s="24" t="s">
        <v>158</v>
      </c>
      <c r="E36" s="24" t="s">
        <v>853</v>
      </c>
      <c r="F36" s="25" t="s">
        <v>847</v>
      </c>
      <c r="G36" s="25" t="s">
        <v>1584</v>
      </c>
      <c r="H36" s="24" t="s">
        <v>11</v>
      </c>
      <c r="I36" s="26">
        <v>1138.47</v>
      </c>
      <c r="J36" s="27">
        <f t="shared" si="6"/>
        <v>113.84700000000001</v>
      </c>
      <c r="K36" s="27">
        <f t="shared" si="7"/>
        <v>1024.623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212.32</v>
      </c>
      <c r="Z36" s="27">
        <v>204.92</v>
      </c>
      <c r="AA36" s="27">
        <v>9.68</v>
      </c>
      <c r="AB36" s="27">
        <v>204.92</v>
      </c>
      <c r="AC36" s="27">
        <v>204.92</v>
      </c>
      <c r="AD36" s="27">
        <v>187.86</v>
      </c>
      <c r="AE36" s="27">
        <v>0</v>
      </c>
      <c r="AF36" s="27">
        <v>0</v>
      </c>
      <c r="AG36" s="27">
        <f t="shared" si="8"/>
        <v>1024.6199999999999</v>
      </c>
      <c r="AH36" s="27">
        <f t="shared" si="9"/>
        <v>113.85000000000014</v>
      </c>
      <c r="AI36" s="28">
        <v>40532</v>
      </c>
      <c r="AJ36" s="24" t="s">
        <v>1654</v>
      </c>
      <c r="AK36" s="24" t="s">
        <v>1644</v>
      </c>
    </row>
    <row r="37" spans="1:37" s="14" customFormat="1" ht="50.1" customHeight="1">
      <c r="A37" s="24" t="s">
        <v>854</v>
      </c>
      <c r="B37" s="25" t="s">
        <v>844</v>
      </c>
      <c r="C37" s="24" t="s">
        <v>845</v>
      </c>
      <c r="D37" s="24" t="s">
        <v>158</v>
      </c>
      <c r="E37" s="24" t="s">
        <v>855</v>
      </c>
      <c r="F37" s="25" t="s">
        <v>847</v>
      </c>
      <c r="G37" s="25" t="s">
        <v>1584</v>
      </c>
      <c r="H37" s="24" t="s">
        <v>11</v>
      </c>
      <c r="I37" s="26">
        <v>1138.47</v>
      </c>
      <c r="J37" s="27">
        <f t="shared" si="6"/>
        <v>113.84700000000001</v>
      </c>
      <c r="K37" s="27">
        <f t="shared" si="7"/>
        <v>1024.623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212.32</v>
      </c>
      <c r="Z37" s="27">
        <v>204.92</v>
      </c>
      <c r="AA37" s="27">
        <v>9.68</v>
      </c>
      <c r="AB37" s="27">
        <v>204.92</v>
      </c>
      <c r="AC37" s="27">
        <v>204.92</v>
      </c>
      <c r="AD37" s="27">
        <v>187.86</v>
      </c>
      <c r="AE37" s="27">
        <v>0</v>
      </c>
      <c r="AF37" s="27">
        <v>0</v>
      </c>
      <c r="AG37" s="27">
        <f t="shared" si="8"/>
        <v>1024.6199999999999</v>
      </c>
      <c r="AH37" s="27">
        <f t="shared" si="9"/>
        <v>113.85000000000014</v>
      </c>
      <c r="AI37" s="28">
        <v>40532</v>
      </c>
      <c r="AJ37" s="24" t="s">
        <v>1656</v>
      </c>
      <c r="AK37" s="24" t="s">
        <v>1644</v>
      </c>
    </row>
    <row r="38" spans="1:37" s="14" customFormat="1" ht="50.1" customHeight="1">
      <c r="A38" s="25" t="s">
        <v>871</v>
      </c>
      <c r="B38" s="25" t="s">
        <v>872</v>
      </c>
      <c r="C38" s="25" t="s">
        <v>873</v>
      </c>
      <c r="D38" s="24" t="s">
        <v>114</v>
      </c>
      <c r="E38" s="24" t="s">
        <v>874</v>
      </c>
      <c r="F38" s="24" t="s">
        <v>875</v>
      </c>
      <c r="G38" s="25" t="s">
        <v>1584</v>
      </c>
      <c r="H38" s="24" t="s">
        <v>11</v>
      </c>
      <c r="I38" s="26">
        <v>1409.92</v>
      </c>
      <c r="J38" s="27">
        <f t="shared" si="6"/>
        <v>140.99200000000002</v>
      </c>
      <c r="K38" s="27">
        <f t="shared" si="7"/>
        <v>1268.9280000000001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167.78</v>
      </c>
      <c r="Z38" s="27">
        <v>253.79</v>
      </c>
      <c r="AA38" s="27">
        <v>-29.61</v>
      </c>
      <c r="AB38" s="27">
        <v>253.79</v>
      </c>
      <c r="AC38" s="27">
        <v>253.79</v>
      </c>
      <c r="AD38" s="27">
        <v>263.64999999999998</v>
      </c>
      <c r="AE38" s="27">
        <v>0</v>
      </c>
      <c r="AF38" s="27">
        <v>105.74</v>
      </c>
      <c r="AG38" s="27">
        <f t="shared" si="8"/>
        <v>1268.93</v>
      </c>
      <c r="AH38" s="27">
        <f t="shared" si="9"/>
        <v>140.99</v>
      </c>
      <c r="AI38" s="28">
        <v>40674</v>
      </c>
      <c r="AJ38" s="24" t="s">
        <v>2196</v>
      </c>
      <c r="AK38" s="24" t="s">
        <v>1412</v>
      </c>
    </row>
    <row r="39" spans="1:37" s="14" customFormat="1" ht="50.1" customHeight="1">
      <c r="A39" s="24" t="s">
        <v>876</v>
      </c>
      <c r="B39" s="25" t="s">
        <v>872</v>
      </c>
      <c r="C39" s="25" t="s">
        <v>873</v>
      </c>
      <c r="D39" s="24" t="s">
        <v>114</v>
      </c>
      <c r="E39" s="24" t="s">
        <v>901</v>
      </c>
      <c r="F39" s="24" t="s">
        <v>875</v>
      </c>
      <c r="G39" s="25" t="s">
        <v>1584</v>
      </c>
      <c r="H39" s="24" t="s">
        <v>11</v>
      </c>
      <c r="I39" s="26">
        <v>1409.92</v>
      </c>
      <c r="J39" s="27">
        <f t="shared" si="6"/>
        <v>140.99200000000002</v>
      </c>
      <c r="K39" s="27">
        <f t="shared" si="7"/>
        <v>1268.9280000000001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167.78</v>
      </c>
      <c r="Z39" s="27">
        <v>253.79</v>
      </c>
      <c r="AA39" s="27">
        <v>-29.61</v>
      </c>
      <c r="AB39" s="27">
        <v>253.79</v>
      </c>
      <c r="AC39" s="27">
        <v>253.79</v>
      </c>
      <c r="AD39" s="27">
        <v>263.64999999999998</v>
      </c>
      <c r="AE39" s="27">
        <v>0</v>
      </c>
      <c r="AF39" s="27">
        <v>105.74</v>
      </c>
      <c r="AG39" s="27">
        <f t="shared" ref="AG39:AG42" si="10">SUM(L39:AF39)</f>
        <v>1268.93</v>
      </c>
      <c r="AH39" s="27">
        <f t="shared" si="9"/>
        <v>140.99</v>
      </c>
      <c r="AI39" s="28">
        <v>40674</v>
      </c>
      <c r="AJ39" s="24" t="s">
        <v>2208</v>
      </c>
      <c r="AK39" s="24" t="s">
        <v>1958</v>
      </c>
    </row>
    <row r="40" spans="1:37" s="14" customFormat="1" ht="50.1" customHeight="1">
      <c r="A40" s="24" t="s">
        <v>877</v>
      </c>
      <c r="B40" s="25" t="s">
        <v>872</v>
      </c>
      <c r="C40" s="25" t="s">
        <v>873</v>
      </c>
      <c r="D40" s="24" t="s">
        <v>114</v>
      </c>
      <c r="E40" s="24" t="s">
        <v>902</v>
      </c>
      <c r="F40" s="24" t="s">
        <v>875</v>
      </c>
      <c r="G40" s="25" t="s">
        <v>1584</v>
      </c>
      <c r="H40" s="24" t="s">
        <v>11</v>
      </c>
      <c r="I40" s="26">
        <v>1409.92</v>
      </c>
      <c r="J40" s="27">
        <f t="shared" si="6"/>
        <v>140.99200000000002</v>
      </c>
      <c r="K40" s="27">
        <f t="shared" si="7"/>
        <v>1268.9280000000001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167.78</v>
      </c>
      <c r="Z40" s="27">
        <v>253.79</v>
      </c>
      <c r="AA40" s="27">
        <v>-29.61</v>
      </c>
      <c r="AB40" s="27">
        <v>253.79</v>
      </c>
      <c r="AC40" s="27">
        <v>253.79</v>
      </c>
      <c r="AD40" s="27">
        <v>263.64999999999998</v>
      </c>
      <c r="AE40" s="27">
        <v>0</v>
      </c>
      <c r="AF40" s="27">
        <v>105.74</v>
      </c>
      <c r="AG40" s="27">
        <f t="shared" si="10"/>
        <v>1268.93</v>
      </c>
      <c r="AH40" s="27">
        <f t="shared" si="9"/>
        <v>140.99</v>
      </c>
      <c r="AI40" s="28">
        <v>40674</v>
      </c>
      <c r="AJ40" s="24" t="s">
        <v>1643</v>
      </c>
      <c r="AK40" s="24" t="s">
        <v>818</v>
      </c>
    </row>
    <row r="41" spans="1:37" s="14" customFormat="1" ht="50.1" customHeight="1">
      <c r="A41" s="24" t="s">
        <v>878</v>
      </c>
      <c r="B41" s="25" t="s">
        <v>872</v>
      </c>
      <c r="C41" s="25" t="s">
        <v>873</v>
      </c>
      <c r="D41" s="24" t="s">
        <v>114</v>
      </c>
      <c r="E41" s="24" t="s">
        <v>903</v>
      </c>
      <c r="F41" s="24" t="s">
        <v>875</v>
      </c>
      <c r="G41" s="25" t="s">
        <v>1584</v>
      </c>
      <c r="H41" s="24" t="s">
        <v>11</v>
      </c>
      <c r="I41" s="26">
        <v>1409.92</v>
      </c>
      <c r="J41" s="27">
        <f t="shared" si="6"/>
        <v>140.99200000000002</v>
      </c>
      <c r="K41" s="27">
        <f t="shared" si="7"/>
        <v>1268.9280000000001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167.78</v>
      </c>
      <c r="Z41" s="27">
        <v>253.79</v>
      </c>
      <c r="AA41" s="27">
        <v>-29.61</v>
      </c>
      <c r="AB41" s="27">
        <v>253.79</v>
      </c>
      <c r="AC41" s="27">
        <v>253.79</v>
      </c>
      <c r="AD41" s="27">
        <v>263.64999999999998</v>
      </c>
      <c r="AE41" s="27">
        <v>0</v>
      </c>
      <c r="AF41" s="27">
        <v>105.74</v>
      </c>
      <c r="AG41" s="27">
        <f t="shared" si="10"/>
        <v>1268.93</v>
      </c>
      <c r="AH41" s="27">
        <f t="shared" si="9"/>
        <v>140.99</v>
      </c>
      <c r="AI41" s="28">
        <v>40674</v>
      </c>
      <c r="AJ41" s="24" t="s">
        <v>1392</v>
      </c>
      <c r="AK41" s="24" t="s">
        <v>1644</v>
      </c>
    </row>
    <row r="42" spans="1:37" s="14" customFormat="1" ht="50.1" customHeight="1">
      <c r="A42" s="25" t="s">
        <v>2235</v>
      </c>
      <c r="B42" s="25" t="s">
        <v>856</v>
      </c>
      <c r="C42" s="25" t="s">
        <v>857</v>
      </c>
      <c r="D42" s="24" t="s">
        <v>114</v>
      </c>
      <c r="E42" s="24" t="s">
        <v>666</v>
      </c>
      <c r="F42" s="24" t="s">
        <v>516</v>
      </c>
      <c r="G42" s="25" t="s">
        <v>1584</v>
      </c>
      <c r="H42" s="24" t="s">
        <v>35</v>
      </c>
      <c r="I42" s="26">
        <v>12782.19</v>
      </c>
      <c r="J42" s="27">
        <f t="shared" si="6"/>
        <v>1278.2190000000001</v>
      </c>
      <c r="K42" s="27">
        <f t="shared" si="7"/>
        <v>11503.971000000001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2492.5300000000002</v>
      </c>
      <c r="Z42" s="27">
        <v>2300.79</v>
      </c>
      <c r="AA42" s="27">
        <v>0</v>
      </c>
      <c r="AB42" s="27">
        <v>2300.79</v>
      </c>
      <c r="AC42" s="27">
        <v>2300.79</v>
      </c>
      <c r="AD42" s="27">
        <v>2109.0700000000002</v>
      </c>
      <c r="AE42" s="27">
        <v>0</v>
      </c>
      <c r="AF42" s="27">
        <v>0</v>
      </c>
      <c r="AG42" s="27">
        <f t="shared" si="10"/>
        <v>11503.97</v>
      </c>
      <c r="AH42" s="27">
        <f t="shared" si="9"/>
        <v>1278.2200000000012</v>
      </c>
      <c r="AI42" s="28">
        <v>40514</v>
      </c>
      <c r="AJ42" s="24" t="s">
        <v>145</v>
      </c>
      <c r="AK42" s="24" t="s">
        <v>285</v>
      </c>
    </row>
    <row r="43" spans="1:37" s="14" customFormat="1" ht="50.1" customHeight="1">
      <c r="A43" s="25" t="s">
        <v>858</v>
      </c>
      <c r="B43" s="25" t="s">
        <v>859</v>
      </c>
      <c r="C43" s="25" t="s">
        <v>860</v>
      </c>
      <c r="D43" s="24" t="s">
        <v>861</v>
      </c>
      <c r="E43" s="24" t="s">
        <v>862</v>
      </c>
      <c r="F43" s="24" t="s">
        <v>863</v>
      </c>
      <c r="G43" s="25" t="s">
        <v>1584</v>
      </c>
      <c r="H43" s="24" t="s">
        <v>48</v>
      </c>
      <c r="I43" s="26">
        <v>2820</v>
      </c>
      <c r="J43" s="27">
        <f t="shared" si="6"/>
        <v>282</v>
      </c>
      <c r="K43" s="27">
        <f t="shared" si="7"/>
        <v>2538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509.01</v>
      </c>
      <c r="Z43" s="27">
        <v>607.6</v>
      </c>
      <c r="AA43" s="27">
        <v>-105.75</v>
      </c>
      <c r="AB43" s="27">
        <v>607.6</v>
      </c>
      <c r="AC43" s="27">
        <v>607.6</v>
      </c>
      <c r="AD43" s="27">
        <v>142.74</v>
      </c>
      <c r="AE43" s="27">
        <v>0</v>
      </c>
      <c r="AF43" s="27">
        <v>169.2</v>
      </c>
      <c r="AG43" s="27">
        <f>SUM(L43:AF43)</f>
        <v>2538</v>
      </c>
      <c r="AH43" s="27">
        <f t="shared" si="9"/>
        <v>282</v>
      </c>
      <c r="AI43" s="28">
        <v>40648</v>
      </c>
      <c r="AJ43" s="24" t="s">
        <v>1416</v>
      </c>
      <c r="AK43" s="24" t="s">
        <v>1729</v>
      </c>
    </row>
    <row r="44" spans="1:37" s="14" customFormat="1" ht="50.1" customHeight="1">
      <c r="A44" s="25" t="s">
        <v>879</v>
      </c>
      <c r="B44" s="25" t="s">
        <v>880</v>
      </c>
      <c r="C44" s="25" t="s">
        <v>881</v>
      </c>
      <c r="D44" s="24" t="s">
        <v>114</v>
      </c>
      <c r="E44" s="24" t="s">
        <v>882</v>
      </c>
      <c r="F44" s="24" t="s">
        <v>883</v>
      </c>
      <c r="G44" s="25" t="s">
        <v>1584</v>
      </c>
      <c r="H44" s="24" t="s">
        <v>11</v>
      </c>
      <c r="I44" s="26">
        <v>7452.35</v>
      </c>
      <c r="J44" s="27">
        <f t="shared" si="6"/>
        <v>745.23500000000013</v>
      </c>
      <c r="K44" s="27">
        <f t="shared" si="7"/>
        <v>6707.1149999999998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1512.83</v>
      </c>
      <c r="Z44" s="27">
        <v>1341.42</v>
      </c>
      <c r="AA44" s="27">
        <v>-126.22</v>
      </c>
      <c r="AB44" s="27">
        <v>1341.42</v>
      </c>
      <c r="AC44" s="27">
        <v>1341.42</v>
      </c>
      <c r="AD44" s="27">
        <v>1296.25</v>
      </c>
      <c r="AE44" s="27">
        <v>0</v>
      </c>
      <c r="AF44" s="27">
        <v>0</v>
      </c>
      <c r="AG44" s="27">
        <f>SUM(L44:AF44)</f>
        <v>6707.1200000000008</v>
      </c>
      <c r="AH44" s="27">
        <f t="shared" si="9"/>
        <v>745.22999999999956</v>
      </c>
      <c r="AI44" s="28">
        <v>40497</v>
      </c>
      <c r="AJ44" s="24" t="s">
        <v>145</v>
      </c>
      <c r="AK44" s="24" t="s">
        <v>2102</v>
      </c>
    </row>
    <row r="45" spans="1:37" s="14" customFormat="1" ht="50.1" customHeight="1">
      <c r="A45" s="24" t="s">
        <v>884</v>
      </c>
      <c r="B45" s="25" t="s">
        <v>880</v>
      </c>
      <c r="C45" s="25" t="s">
        <v>881</v>
      </c>
      <c r="D45" s="24" t="s">
        <v>114</v>
      </c>
      <c r="E45" s="24" t="s">
        <v>885</v>
      </c>
      <c r="F45" s="24" t="s">
        <v>883</v>
      </c>
      <c r="G45" s="25" t="s">
        <v>1584</v>
      </c>
      <c r="H45" s="24" t="s">
        <v>11</v>
      </c>
      <c r="I45" s="26">
        <v>7006</v>
      </c>
      <c r="J45" s="27">
        <f t="shared" si="6"/>
        <v>700.6</v>
      </c>
      <c r="K45" s="27">
        <f t="shared" si="7"/>
        <v>6305.4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1422.22</v>
      </c>
      <c r="Z45" s="27">
        <v>1261.08</v>
      </c>
      <c r="AA45" s="27">
        <v>-122.61</v>
      </c>
      <c r="AB45" s="27">
        <v>1261.08</v>
      </c>
      <c r="AC45" s="27">
        <v>1261.08</v>
      </c>
      <c r="AD45" s="27">
        <v>1222.55</v>
      </c>
      <c r="AE45" s="27">
        <v>0</v>
      </c>
      <c r="AF45" s="27">
        <v>0</v>
      </c>
      <c r="AG45" s="27">
        <f>SUM(L45:AF45)</f>
        <v>6305.4000000000005</v>
      </c>
      <c r="AH45" s="27">
        <f t="shared" si="9"/>
        <v>700.59999999999945</v>
      </c>
      <c r="AI45" s="28">
        <v>40497</v>
      </c>
      <c r="AJ45" s="24" t="s">
        <v>145</v>
      </c>
      <c r="AK45" s="24" t="s">
        <v>2103</v>
      </c>
    </row>
    <row r="46" spans="1:37" s="14" customFormat="1" ht="50.1" customHeight="1">
      <c r="A46" s="25" t="s">
        <v>1159</v>
      </c>
      <c r="B46" s="29" t="s">
        <v>1160</v>
      </c>
      <c r="C46" s="24" t="s">
        <v>1148</v>
      </c>
      <c r="D46" s="25" t="s">
        <v>106</v>
      </c>
      <c r="E46" s="29">
        <v>1305829</v>
      </c>
      <c r="F46" s="29" t="s">
        <v>1161</v>
      </c>
      <c r="G46" s="29" t="s">
        <v>1148</v>
      </c>
      <c r="H46" s="29" t="s">
        <v>126</v>
      </c>
      <c r="I46" s="27">
        <v>791.43</v>
      </c>
      <c r="J46" s="27">
        <f t="shared" si="6"/>
        <v>79.143000000000001</v>
      </c>
      <c r="K46" s="27">
        <f t="shared" si="7"/>
        <v>712.28699999999992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f>+I46-J46</f>
        <v>712.28699999999992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f t="shared" ref="AG46:AG52" si="11">SUM(L46:AF46)</f>
        <v>712.28699999999992</v>
      </c>
      <c r="AH46" s="27">
        <f t="shared" si="9"/>
        <v>79.143000000000029</v>
      </c>
      <c r="AI46" s="30">
        <v>40909</v>
      </c>
      <c r="AJ46" s="24" t="s">
        <v>145</v>
      </c>
      <c r="AK46" s="24" t="s">
        <v>204</v>
      </c>
    </row>
    <row r="47" spans="1:37" s="14" customFormat="1" ht="50.1" customHeight="1">
      <c r="A47" s="31" t="s">
        <v>940</v>
      </c>
      <c r="B47" s="32" t="s">
        <v>936</v>
      </c>
      <c r="C47" s="24" t="s">
        <v>1148</v>
      </c>
      <c r="D47" s="31" t="s">
        <v>937</v>
      </c>
      <c r="E47" s="33" t="s">
        <v>942</v>
      </c>
      <c r="F47" s="34" t="s">
        <v>941</v>
      </c>
      <c r="G47" s="24" t="s">
        <v>1148</v>
      </c>
      <c r="H47" s="25" t="s">
        <v>1587</v>
      </c>
      <c r="I47" s="35">
        <v>1558.5</v>
      </c>
      <c r="J47" s="27">
        <f t="shared" si="6"/>
        <v>155.85000000000002</v>
      </c>
      <c r="K47" s="27">
        <f t="shared" si="7"/>
        <v>1402.65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1402.65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f t="shared" si="11"/>
        <v>1402.65</v>
      </c>
      <c r="AH47" s="27">
        <f t="shared" si="9"/>
        <v>155.84999999999991</v>
      </c>
      <c r="AI47" s="30">
        <v>40909</v>
      </c>
      <c r="AJ47" s="24" t="s">
        <v>1719</v>
      </c>
      <c r="AK47" s="24" t="s">
        <v>1618</v>
      </c>
    </row>
    <row r="48" spans="1:37" s="14" customFormat="1" ht="50.1" customHeight="1">
      <c r="A48" s="31" t="s">
        <v>943</v>
      </c>
      <c r="B48" s="32" t="s">
        <v>936</v>
      </c>
      <c r="C48" s="24" t="s">
        <v>1148</v>
      </c>
      <c r="D48" s="31" t="s">
        <v>937</v>
      </c>
      <c r="E48" s="33" t="s">
        <v>945</v>
      </c>
      <c r="F48" s="34" t="s">
        <v>944</v>
      </c>
      <c r="G48" s="24" t="s">
        <v>1148</v>
      </c>
      <c r="H48" s="25" t="s">
        <v>1587</v>
      </c>
      <c r="I48" s="35">
        <v>1558.5</v>
      </c>
      <c r="J48" s="27">
        <f t="shared" si="6"/>
        <v>155.85000000000002</v>
      </c>
      <c r="K48" s="27">
        <f t="shared" si="7"/>
        <v>1402.65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1402.65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f t="shared" si="11"/>
        <v>1402.65</v>
      </c>
      <c r="AH48" s="27">
        <f t="shared" si="9"/>
        <v>155.84999999999991</v>
      </c>
      <c r="AI48" s="30">
        <v>40909</v>
      </c>
      <c r="AJ48" s="24" t="s">
        <v>1416</v>
      </c>
      <c r="AK48" s="24" t="s">
        <v>1618</v>
      </c>
    </row>
    <row r="49" spans="1:37" s="14" customFormat="1" ht="50.1" customHeight="1">
      <c r="A49" s="31" t="s">
        <v>946</v>
      </c>
      <c r="B49" s="32" t="s">
        <v>936</v>
      </c>
      <c r="C49" s="24" t="s">
        <v>1148</v>
      </c>
      <c r="D49" s="31" t="s">
        <v>937</v>
      </c>
      <c r="E49" s="33" t="s">
        <v>947</v>
      </c>
      <c r="F49" s="34" t="s">
        <v>944</v>
      </c>
      <c r="G49" s="24" t="s">
        <v>1148</v>
      </c>
      <c r="H49" s="25" t="s">
        <v>1587</v>
      </c>
      <c r="I49" s="35">
        <v>1558.5</v>
      </c>
      <c r="J49" s="27">
        <f t="shared" si="6"/>
        <v>155.85000000000002</v>
      </c>
      <c r="K49" s="27">
        <f t="shared" si="7"/>
        <v>1402.65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1402.65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f t="shared" si="11"/>
        <v>1402.65</v>
      </c>
      <c r="AH49" s="27">
        <f t="shared" si="9"/>
        <v>155.84999999999991</v>
      </c>
      <c r="AI49" s="30">
        <v>40909</v>
      </c>
      <c r="AJ49" s="24" t="s">
        <v>1416</v>
      </c>
      <c r="AK49" s="24" t="s">
        <v>1618</v>
      </c>
    </row>
    <row r="50" spans="1:37" s="14" customFormat="1" ht="50.1" customHeight="1">
      <c r="A50" s="31" t="s">
        <v>948</v>
      </c>
      <c r="B50" s="32" t="s">
        <v>936</v>
      </c>
      <c r="C50" s="24" t="s">
        <v>1148</v>
      </c>
      <c r="D50" s="31" t="s">
        <v>937</v>
      </c>
      <c r="E50" s="33" t="s">
        <v>949</v>
      </c>
      <c r="F50" s="34" t="s">
        <v>938</v>
      </c>
      <c r="G50" s="24" t="s">
        <v>1148</v>
      </c>
      <c r="H50" s="25" t="s">
        <v>1587</v>
      </c>
      <c r="I50" s="35">
        <v>1558.5</v>
      </c>
      <c r="J50" s="27">
        <f t="shared" si="6"/>
        <v>155.85000000000002</v>
      </c>
      <c r="K50" s="27">
        <f t="shared" si="7"/>
        <v>1402.65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1402.65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f t="shared" si="11"/>
        <v>1402.65</v>
      </c>
      <c r="AH50" s="27">
        <f t="shared" si="9"/>
        <v>155.84999999999991</v>
      </c>
      <c r="AI50" s="30">
        <v>40909</v>
      </c>
      <c r="AJ50" s="24" t="s">
        <v>1416</v>
      </c>
      <c r="AK50" s="24" t="s">
        <v>1618</v>
      </c>
    </row>
    <row r="51" spans="1:37" s="14" customFormat="1" ht="50.1" customHeight="1">
      <c r="A51" s="31" t="s">
        <v>950</v>
      </c>
      <c r="B51" s="32" t="s">
        <v>936</v>
      </c>
      <c r="C51" s="24" t="s">
        <v>1148</v>
      </c>
      <c r="D51" s="31" t="s">
        <v>937</v>
      </c>
      <c r="E51" s="33" t="s">
        <v>951</v>
      </c>
      <c r="F51" s="34" t="s">
        <v>938</v>
      </c>
      <c r="G51" s="24" t="s">
        <v>1148</v>
      </c>
      <c r="H51" s="25" t="s">
        <v>1587</v>
      </c>
      <c r="I51" s="35">
        <v>1558.5</v>
      </c>
      <c r="J51" s="27">
        <f t="shared" si="6"/>
        <v>155.85000000000002</v>
      </c>
      <c r="K51" s="27">
        <f t="shared" si="7"/>
        <v>1402.65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1402.65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f t="shared" si="11"/>
        <v>1402.65</v>
      </c>
      <c r="AH51" s="27">
        <f t="shared" si="9"/>
        <v>155.84999999999991</v>
      </c>
      <c r="AI51" s="30">
        <v>40909</v>
      </c>
      <c r="AJ51" s="24" t="s">
        <v>1719</v>
      </c>
      <c r="AK51" s="24" t="s">
        <v>1618</v>
      </c>
    </row>
    <row r="52" spans="1:37" s="14" customFormat="1" ht="50.1" customHeight="1">
      <c r="A52" s="31" t="s">
        <v>952</v>
      </c>
      <c r="B52" s="32" t="s">
        <v>936</v>
      </c>
      <c r="C52" s="24" t="s">
        <v>1148</v>
      </c>
      <c r="D52" s="31" t="s">
        <v>937</v>
      </c>
      <c r="E52" s="33" t="s">
        <v>953</v>
      </c>
      <c r="F52" s="34" t="s">
        <v>938</v>
      </c>
      <c r="G52" s="24" t="s">
        <v>1148</v>
      </c>
      <c r="H52" s="25" t="s">
        <v>1587</v>
      </c>
      <c r="I52" s="35">
        <v>1558.5</v>
      </c>
      <c r="J52" s="27">
        <f t="shared" si="6"/>
        <v>155.85000000000002</v>
      </c>
      <c r="K52" s="27">
        <f t="shared" si="7"/>
        <v>1402.65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1402.65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f t="shared" si="11"/>
        <v>1402.65</v>
      </c>
      <c r="AH52" s="27">
        <f t="shared" si="9"/>
        <v>155.84999999999991</v>
      </c>
      <c r="AI52" s="30">
        <v>40909</v>
      </c>
      <c r="AJ52" s="24" t="s">
        <v>1416</v>
      </c>
      <c r="AK52" s="24" t="s">
        <v>1618</v>
      </c>
    </row>
    <row r="53" spans="1:37" s="14" customFormat="1" ht="50.1" customHeight="1">
      <c r="A53" s="31" t="s">
        <v>954</v>
      </c>
      <c r="B53" s="32" t="s">
        <v>936</v>
      </c>
      <c r="C53" s="24" t="s">
        <v>1148</v>
      </c>
      <c r="D53" s="31" t="s">
        <v>937</v>
      </c>
      <c r="E53" s="33" t="s">
        <v>955</v>
      </c>
      <c r="F53" s="34" t="s">
        <v>938</v>
      </c>
      <c r="G53" s="24" t="s">
        <v>1148</v>
      </c>
      <c r="H53" s="25" t="s">
        <v>1587</v>
      </c>
      <c r="I53" s="35">
        <v>1558.5</v>
      </c>
      <c r="J53" s="27">
        <f t="shared" si="6"/>
        <v>155.85000000000002</v>
      </c>
      <c r="K53" s="27">
        <f t="shared" si="7"/>
        <v>1402.65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0</v>
      </c>
      <c r="Z53" s="27">
        <v>1402.65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f t="shared" ref="AG53:AG93" si="12">SUM(L53:AF53)</f>
        <v>1402.65</v>
      </c>
      <c r="AH53" s="27">
        <f t="shared" si="9"/>
        <v>155.84999999999991</v>
      </c>
      <c r="AI53" s="30">
        <v>40909</v>
      </c>
      <c r="AJ53" s="24" t="s">
        <v>1416</v>
      </c>
      <c r="AK53" s="24" t="s">
        <v>1618</v>
      </c>
    </row>
    <row r="54" spans="1:37" s="14" customFormat="1" ht="50.1" customHeight="1">
      <c r="A54" s="31" t="s">
        <v>956</v>
      </c>
      <c r="B54" s="32" t="s">
        <v>936</v>
      </c>
      <c r="C54" s="24" t="s">
        <v>1148</v>
      </c>
      <c r="D54" s="31" t="s">
        <v>937</v>
      </c>
      <c r="E54" s="33" t="s">
        <v>957</v>
      </c>
      <c r="F54" s="34" t="s">
        <v>938</v>
      </c>
      <c r="G54" s="24" t="s">
        <v>1148</v>
      </c>
      <c r="H54" s="25" t="s">
        <v>1587</v>
      </c>
      <c r="I54" s="35">
        <v>1558.5</v>
      </c>
      <c r="J54" s="27">
        <f t="shared" si="6"/>
        <v>155.85000000000002</v>
      </c>
      <c r="K54" s="27">
        <f t="shared" si="7"/>
        <v>1402.65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1402.65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f t="shared" si="12"/>
        <v>1402.65</v>
      </c>
      <c r="AH54" s="27">
        <f t="shared" si="9"/>
        <v>155.84999999999991</v>
      </c>
      <c r="AI54" s="30">
        <v>40909</v>
      </c>
      <c r="AJ54" s="24" t="s">
        <v>1416</v>
      </c>
      <c r="AK54" s="24" t="s">
        <v>1618</v>
      </c>
    </row>
    <row r="55" spans="1:37" s="14" customFormat="1" ht="50.1" customHeight="1">
      <c r="A55" s="31" t="s">
        <v>958</v>
      </c>
      <c r="B55" s="32" t="s">
        <v>936</v>
      </c>
      <c r="C55" s="24" t="s">
        <v>1148</v>
      </c>
      <c r="D55" s="31" t="s">
        <v>937</v>
      </c>
      <c r="E55" s="33" t="s">
        <v>959</v>
      </c>
      <c r="F55" s="34" t="s">
        <v>938</v>
      </c>
      <c r="G55" s="24" t="s">
        <v>1148</v>
      </c>
      <c r="H55" s="25" t="s">
        <v>1587</v>
      </c>
      <c r="I55" s="35">
        <v>1558.5</v>
      </c>
      <c r="J55" s="27">
        <f t="shared" si="6"/>
        <v>155.85000000000002</v>
      </c>
      <c r="K55" s="27">
        <f t="shared" si="7"/>
        <v>1402.65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1402.65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>
        <f t="shared" si="12"/>
        <v>1402.65</v>
      </c>
      <c r="AH55" s="27">
        <f t="shared" si="9"/>
        <v>155.84999999999991</v>
      </c>
      <c r="AI55" s="30">
        <v>40909</v>
      </c>
      <c r="AJ55" s="24" t="s">
        <v>1416</v>
      </c>
      <c r="AK55" s="24" t="s">
        <v>1618</v>
      </c>
    </row>
    <row r="56" spans="1:37" s="14" customFormat="1" ht="50.1" customHeight="1">
      <c r="A56" s="31" t="s">
        <v>960</v>
      </c>
      <c r="B56" s="32" t="s">
        <v>936</v>
      </c>
      <c r="C56" s="24" t="s">
        <v>1148</v>
      </c>
      <c r="D56" s="31" t="s">
        <v>937</v>
      </c>
      <c r="E56" s="33" t="s">
        <v>961</v>
      </c>
      <c r="F56" s="34" t="s">
        <v>938</v>
      </c>
      <c r="G56" s="24" t="s">
        <v>1148</v>
      </c>
      <c r="H56" s="25" t="s">
        <v>1587</v>
      </c>
      <c r="I56" s="35">
        <v>1558.5</v>
      </c>
      <c r="J56" s="27">
        <f t="shared" si="6"/>
        <v>155.85000000000002</v>
      </c>
      <c r="K56" s="27">
        <f t="shared" si="7"/>
        <v>1402.65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1402.65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f t="shared" si="12"/>
        <v>1402.65</v>
      </c>
      <c r="AH56" s="27">
        <f t="shared" si="9"/>
        <v>155.84999999999991</v>
      </c>
      <c r="AI56" s="30">
        <v>40909</v>
      </c>
      <c r="AJ56" s="24" t="s">
        <v>1416</v>
      </c>
      <c r="AK56" s="24" t="s">
        <v>1618</v>
      </c>
    </row>
    <row r="57" spans="1:37" s="14" customFormat="1" ht="50.1" customHeight="1">
      <c r="A57" s="31" t="s">
        <v>962</v>
      </c>
      <c r="B57" s="32" t="s">
        <v>936</v>
      </c>
      <c r="C57" s="24" t="s">
        <v>1148</v>
      </c>
      <c r="D57" s="31" t="s">
        <v>937</v>
      </c>
      <c r="E57" s="33" t="s">
        <v>963</v>
      </c>
      <c r="F57" s="34" t="s">
        <v>938</v>
      </c>
      <c r="G57" s="24" t="s">
        <v>1148</v>
      </c>
      <c r="H57" s="25" t="s">
        <v>1587</v>
      </c>
      <c r="I57" s="35">
        <v>1558.5</v>
      </c>
      <c r="J57" s="27">
        <f t="shared" si="6"/>
        <v>155.85000000000002</v>
      </c>
      <c r="K57" s="27">
        <f t="shared" si="7"/>
        <v>1402.65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7">
        <v>0</v>
      </c>
      <c r="U57" s="27">
        <v>0</v>
      </c>
      <c r="V57" s="27">
        <v>0</v>
      </c>
      <c r="W57" s="27">
        <v>0</v>
      </c>
      <c r="X57" s="27">
        <v>0</v>
      </c>
      <c r="Y57" s="27">
        <v>0</v>
      </c>
      <c r="Z57" s="27">
        <v>1402.65</v>
      </c>
      <c r="AA57" s="27">
        <v>0</v>
      </c>
      <c r="AB57" s="27">
        <v>0</v>
      </c>
      <c r="AC57" s="27">
        <v>0</v>
      </c>
      <c r="AD57" s="27">
        <v>0</v>
      </c>
      <c r="AE57" s="27">
        <v>0</v>
      </c>
      <c r="AF57" s="27">
        <v>0</v>
      </c>
      <c r="AG57" s="27">
        <f t="shared" si="12"/>
        <v>1402.65</v>
      </c>
      <c r="AH57" s="27">
        <f t="shared" si="9"/>
        <v>155.84999999999991</v>
      </c>
      <c r="AI57" s="30">
        <v>40909</v>
      </c>
      <c r="AJ57" s="24" t="s">
        <v>1416</v>
      </c>
      <c r="AK57" s="24" t="s">
        <v>1618</v>
      </c>
    </row>
    <row r="58" spans="1:37" s="14" customFormat="1" ht="50.1" customHeight="1">
      <c r="A58" s="31" t="s">
        <v>964</v>
      </c>
      <c r="B58" s="32" t="s">
        <v>936</v>
      </c>
      <c r="C58" s="24" t="s">
        <v>1148</v>
      </c>
      <c r="D58" s="31" t="s">
        <v>937</v>
      </c>
      <c r="E58" s="33" t="s">
        <v>965</v>
      </c>
      <c r="F58" s="34" t="s">
        <v>938</v>
      </c>
      <c r="G58" s="24" t="s">
        <v>1148</v>
      </c>
      <c r="H58" s="25" t="s">
        <v>1587</v>
      </c>
      <c r="I58" s="35">
        <v>1558.5</v>
      </c>
      <c r="J58" s="27">
        <f t="shared" si="6"/>
        <v>155.85000000000002</v>
      </c>
      <c r="K58" s="27">
        <f t="shared" si="7"/>
        <v>1402.65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1402.65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f t="shared" si="12"/>
        <v>1402.65</v>
      </c>
      <c r="AH58" s="27">
        <f t="shared" si="9"/>
        <v>155.84999999999991</v>
      </c>
      <c r="AI58" s="30">
        <v>40909</v>
      </c>
      <c r="AJ58" s="24" t="s">
        <v>1416</v>
      </c>
      <c r="AK58" s="24" t="s">
        <v>1618</v>
      </c>
    </row>
    <row r="59" spans="1:37" s="14" customFormat="1" ht="50.1" customHeight="1">
      <c r="A59" s="31" t="s">
        <v>966</v>
      </c>
      <c r="B59" s="32" t="s">
        <v>936</v>
      </c>
      <c r="C59" s="24" t="s">
        <v>1148</v>
      </c>
      <c r="D59" s="31" t="s">
        <v>937</v>
      </c>
      <c r="E59" s="33" t="s">
        <v>967</v>
      </c>
      <c r="F59" s="34" t="s">
        <v>938</v>
      </c>
      <c r="G59" s="24" t="s">
        <v>1148</v>
      </c>
      <c r="H59" s="25" t="s">
        <v>1587</v>
      </c>
      <c r="I59" s="35">
        <v>1558.5</v>
      </c>
      <c r="J59" s="27">
        <f t="shared" si="6"/>
        <v>155.85000000000002</v>
      </c>
      <c r="K59" s="27">
        <f t="shared" si="7"/>
        <v>1402.65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1402.65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f t="shared" si="12"/>
        <v>1402.65</v>
      </c>
      <c r="AH59" s="27">
        <f t="shared" si="9"/>
        <v>155.84999999999991</v>
      </c>
      <c r="AI59" s="30">
        <v>40909</v>
      </c>
      <c r="AJ59" s="24" t="s">
        <v>2253</v>
      </c>
      <c r="AK59" s="24" t="s">
        <v>1618</v>
      </c>
    </row>
    <row r="60" spans="1:37" s="14" customFormat="1" ht="50.1" customHeight="1">
      <c r="A60" s="31" t="s">
        <v>968</v>
      </c>
      <c r="B60" s="32" t="s">
        <v>936</v>
      </c>
      <c r="C60" s="24" t="s">
        <v>1148</v>
      </c>
      <c r="D60" s="31" t="s">
        <v>937</v>
      </c>
      <c r="E60" s="33" t="s">
        <v>969</v>
      </c>
      <c r="F60" s="34" t="s">
        <v>938</v>
      </c>
      <c r="G60" s="24" t="s">
        <v>1148</v>
      </c>
      <c r="H60" s="25" t="s">
        <v>1587</v>
      </c>
      <c r="I60" s="35">
        <v>1558.5</v>
      </c>
      <c r="J60" s="27">
        <f t="shared" si="6"/>
        <v>155.85000000000002</v>
      </c>
      <c r="K60" s="27">
        <f t="shared" si="7"/>
        <v>1402.65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0</v>
      </c>
      <c r="W60" s="27">
        <v>0</v>
      </c>
      <c r="X60" s="27">
        <v>0</v>
      </c>
      <c r="Y60" s="27">
        <v>0</v>
      </c>
      <c r="Z60" s="27">
        <v>1402.65</v>
      </c>
      <c r="AA60" s="27">
        <v>0</v>
      </c>
      <c r="AB60" s="27">
        <v>0</v>
      </c>
      <c r="AC60" s="27">
        <v>0</v>
      </c>
      <c r="AD60" s="27">
        <v>0</v>
      </c>
      <c r="AE60" s="27">
        <v>0</v>
      </c>
      <c r="AF60" s="27">
        <v>0</v>
      </c>
      <c r="AG60" s="27">
        <f t="shared" si="12"/>
        <v>1402.65</v>
      </c>
      <c r="AH60" s="27">
        <f t="shared" si="9"/>
        <v>155.84999999999991</v>
      </c>
      <c r="AI60" s="30">
        <v>40909</v>
      </c>
      <c r="AJ60" s="24" t="s">
        <v>2253</v>
      </c>
      <c r="AK60" s="24" t="s">
        <v>1618</v>
      </c>
    </row>
    <row r="61" spans="1:37" s="14" customFormat="1" ht="50.1" customHeight="1">
      <c r="A61" s="31" t="s">
        <v>970</v>
      </c>
      <c r="B61" s="32" t="s">
        <v>936</v>
      </c>
      <c r="C61" s="24" t="s">
        <v>1148</v>
      </c>
      <c r="D61" s="31" t="s">
        <v>937</v>
      </c>
      <c r="E61" s="33" t="s">
        <v>971</v>
      </c>
      <c r="F61" s="34" t="s">
        <v>938</v>
      </c>
      <c r="G61" s="24" t="s">
        <v>1148</v>
      </c>
      <c r="H61" s="25" t="s">
        <v>1587</v>
      </c>
      <c r="I61" s="35">
        <v>1558.5</v>
      </c>
      <c r="J61" s="27">
        <f t="shared" si="6"/>
        <v>155.85000000000002</v>
      </c>
      <c r="K61" s="27">
        <f t="shared" si="7"/>
        <v>1402.65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7">
        <v>0</v>
      </c>
      <c r="U61" s="27">
        <v>0</v>
      </c>
      <c r="V61" s="27">
        <v>0</v>
      </c>
      <c r="W61" s="27">
        <v>0</v>
      </c>
      <c r="X61" s="27">
        <v>0</v>
      </c>
      <c r="Y61" s="27">
        <v>0</v>
      </c>
      <c r="Z61" s="27">
        <v>1402.65</v>
      </c>
      <c r="AA61" s="27">
        <v>0</v>
      </c>
      <c r="AB61" s="27">
        <v>0</v>
      </c>
      <c r="AC61" s="27">
        <v>0</v>
      </c>
      <c r="AD61" s="27">
        <v>0</v>
      </c>
      <c r="AE61" s="27">
        <v>0</v>
      </c>
      <c r="AF61" s="27">
        <v>0</v>
      </c>
      <c r="AG61" s="27">
        <f t="shared" si="12"/>
        <v>1402.65</v>
      </c>
      <c r="AH61" s="27">
        <f t="shared" si="9"/>
        <v>155.84999999999991</v>
      </c>
      <c r="AI61" s="30">
        <v>40909</v>
      </c>
      <c r="AJ61" s="24" t="s">
        <v>2253</v>
      </c>
      <c r="AK61" s="24" t="s">
        <v>1618</v>
      </c>
    </row>
    <row r="62" spans="1:37" s="14" customFormat="1" ht="50.1" customHeight="1">
      <c r="A62" s="31" t="s">
        <v>972</v>
      </c>
      <c r="B62" s="32" t="s">
        <v>936</v>
      </c>
      <c r="C62" s="24" t="s">
        <v>1148</v>
      </c>
      <c r="D62" s="31" t="s">
        <v>937</v>
      </c>
      <c r="E62" s="33" t="s">
        <v>951</v>
      </c>
      <c r="F62" s="34" t="s">
        <v>938</v>
      </c>
      <c r="G62" s="24" t="s">
        <v>1148</v>
      </c>
      <c r="H62" s="25" t="s">
        <v>1587</v>
      </c>
      <c r="I62" s="35">
        <v>1558.5</v>
      </c>
      <c r="J62" s="27">
        <f t="shared" si="6"/>
        <v>155.85000000000002</v>
      </c>
      <c r="K62" s="27">
        <f t="shared" si="7"/>
        <v>1402.65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>
        <v>0</v>
      </c>
      <c r="Z62" s="27">
        <v>1402.65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f t="shared" si="12"/>
        <v>1402.65</v>
      </c>
      <c r="AH62" s="27">
        <f t="shared" si="9"/>
        <v>155.84999999999991</v>
      </c>
      <c r="AI62" s="30">
        <v>40909</v>
      </c>
      <c r="AJ62" s="24" t="s">
        <v>1416</v>
      </c>
      <c r="AK62" s="24" t="s">
        <v>1618</v>
      </c>
    </row>
    <row r="63" spans="1:37" s="14" customFormat="1" ht="50.1" customHeight="1">
      <c r="A63" s="31" t="s">
        <v>973</v>
      </c>
      <c r="B63" s="32" t="s">
        <v>936</v>
      </c>
      <c r="C63" s="24" t="s">
        <v>1148</v>
      </c>
      <c r="D63" s="31" t="s">
        <v>937</v>
      </c>
      <c r="E63" s="33" t="s">
        <v>974</v>
      </c>
      <c r="F63" s="34" t="s">
        <v>938</v>
      </c>
      <c r="G63" s="24" t="s">
        <v>1148</v>
      </c>
      <c r="H63" s="25" t="s">
        <v>1587</v>
      </c>
      <c r="I63" s="35">
        <v>1558.5</v>
      </c>
      <c r="J63" s="27">
        <f t="shared" si="6"/>
        <v>155.85000000000002</v>
      </c>
      <c r="K63" s="27">
        <f t="shared" si="7"/>
        <v>1402.65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  <c r="V63" s="27">
        <v>0</v>
      </c>
      <c r="W63" s="27">
        <v>0</v>
      </c>
      <c r="X63" s="27">
        <v>0</v>
      </c>
      <c r="Y63" s="27">
        <v>0</v>
      </c>
      <c r="Z63" s="27">
        <v>1402.65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f t="shared" si="12"/>
        <v>1402.65</v>
      </c>
      <c r="AH63" s="27">
        <f t="shared" si="9"/>
        <v>155.84999999999991</v>
      </c>
      <c r="AI63" s="30">
        <v>40909</v>
      </c>
      <c r="AJ63" s="24" t="s">
        <v>1719</v>
      </c>
      <c r="AK63" s="24" t="s">
        <v>1618</v>
      </c>
    </row>
    <row r="64" spans="1:37" s="14" customFormat="1" ht="50.1" customHeight="1">
      <c r="A64" s="31" t="s">
        <v>975</v>
      </c>
      <c r="B64" s="32" t="s">
        <v>936</v>
      </c>
      <c r="C64" s="24" t="s">
        <v>1148</v>
      </c>
      <c r="D64" s="31" t="s">
        <v>937</v>
      </c>
      <c r="E64" s="33" t="s">
        <v>976</v>
      </c>
      <c r="F64" s="34" t="s">
        <v>938</v>
      </c>
      <c r="G64" s="24" t="s">
        <v>1148</v>
      </c>
      <c r="H64" s="25" t="s">
        <v>1587</v>
      </c>
      <c r="I64" s="35">
        <v>1558.5</v>
      </c>
      <c r="J64" s="27">
        <f t="shared" si="6"/>
        <v>155.85000000000002</v>
      </c>
      <c r="K64" s="27">
        <f t="shared" si="7"/>
        <v>1402.65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1402.65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f t="shared" si="12"/>
        <v>1402.65</v>
      </c>
      <c r="AH64" s="27">
        <f t="shared" si="9"/>
        <v>155.84999999999991</v>
      </c>
      <c r="AI64" s="30">
        <v>40909</v>
      </c>
      <c r="AJ64" s="24" t="s">
        <v>1719</v>
      </c>
      <c r="AK64" s="24" t="s">
        <v>1618</v>
      </c>
    </row>
    <row r="65" spans="1:37" s="14" customFormat="1" ht="50.1" customHeight="1">
      <c r="A65" s="32" t="s">
        <v>977</v>
      </c>
      <c r="B65" s="32" t="s">
        <v>936</v>
      </c>
      <c r="C65" s="24" t="s">
        <v>1148</v>
      </c>
      <c r="D65" s="31" t="s">
        <v>937</v>
      </c>
      <c r="E65" s="33" t="s">
        <v>978</v>
      </c>
      <c r="F65" s="36" t="s">
        <v>938</v>
      </c>
      <c r="G65" s="24" t="s">
        <v>1148</v>
      </c>
      <c r="H65" s="25" t="s">
        <v>1587</v>
      </c>
      <c r="I65" s="35">
        <v>1558.5</v>
      </c>
      <c r="J65" s="27">
        <f t="shared" si="6"/>
        <v>155.85000000000002</v>
      </c>
      <c r="K65" s="27">
        <f t="shared" si="7"/>
        <v>1402.65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1402.65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f t="shared" si="12"/>
        <v>1402.65</v>
      </c>
      <c r="AH65" s="27">
        <f t="shared" si="9"/>
        <v>155.84999999999991</v>
      </c>
      <c r="AI65" s="30">
        <v>40909</v>
      </c>
      <c r="AJ65" s="24" t="s">
        <v>1719</v>
      </c>
      <c r="AK65" s="24" t="s">
        <v>1618</v>
      </c>
    </row>
    <row r="66" spans="1:37" s="14" customFormat="1" ht="50.1" customHeight="1">
      <c r="A66" s="32" t="s">
        <v>979</v>
      </c>
      <c r="B66" s="32" t="s">
        <v>936</v>
      </c>
      <c r="C66" s="24" t="s">
        <v>1148</v>
      </c>
      <c r="D66" s="31" t="s">
        <v>937</v>
      </c>
      <c r="E66" s="33" t="s">
        <v>980</v>
      </c>
      <c r="F66" s="36" t="s">
        <v>938</v>
      </c>
      <c r="G66" s="24" t="s">
        <v>1148</v>
      </c>
      <c r="H66" s="25" t="s">
        <v>1587</v>
      </c>
      <c r="I66" s="35">
        <v>1558.5</v>
      </c>
      <c r="J66" s="27">
        <f t="shared" si="6"/>
        <v>155.85000000000002</v>
      </c>
      <c r="K66" s="27">
        <f t="shared" si="7"/>
        <v>1402.65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1402.65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0</v>
      </c>
      <c r="AG66" s="27">
        <f t="shared" si="12"/>
        <v>1402.65</v>
      </c>
      <c r="AH66" s="27">
        <f t="shared" si="9"/>
        <v>155.84999999999991</v>
      </c>
      <c r="AI66" s="30">
        <v>40909</v>
      </c>
      <c r="AJ66" s="24" t="s">
        <v>1719</v>
      </c>
      <c r="AK66" s="24" t="s">
        <v>1618</v>
      </c>
    </row>
    <row r="67" spans="1:37" s="14" customFormat="1" ht="50.1" customHeight="1">
      <c r="A67" s="32" t="s">
        <v>981</v>
      </c>
      <c r="B67" s="32" t="s">
        <v>936</v>
      </c>
      <c r="C67" s="24" t="s">
        <v>1148</v>
      </c>
      <c r="D67" s="31" t="s">
        <v>937</v>
      </c>
      <c r="E67" s="33">
        <v>65000090</v>
      </c>
      <c r="F67" s="36" t="s">
        <v>938</v>
      </c>
      <c r="G67" s="24" t="s">
        <v>1148</v>
      </c>
      <c r="H67" s="25" t="s">
        <v>1587</v>
      </c>
      <c r="I67" s="35">
        <v>1558.5</v>
      </c>
      <c r="J67" s="27">
        <f t="shared" si="6"/>
        <v>155.85000000000002</v>
      </c>
      <c r="K67" s="27">
        <f t="shared" si="7"/>
        <v>1402.65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1402.65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f t="shared" si="12"/>
        <v>1402.65</v>
      </c>
      <c r="AH67" s="27">
        <f t="shared" si="9"/>
        <v>155.84999999999991</v>
      </c>
      <c r="AI67" s="30">
        <v>40909</v>
      </c>
      <c r="AJ67" s="24" t="s">
        <v>1719</v>
      </c>
      <c r="AK67" s="24" t="s">
        <v>1618</v>
      </c>
    </row>
    <row r="68" spans="1:37" s="14" customFormat="1" ht="50.1" customHeight="1">
      <c r="A68" s="32" t="s">
        <v>982</v>
      </c>
      <c r="B68" s="32" t="s">
        <v>936</v>
      </c>
      <c r="C68" s="24" t="s">
        <v>1148</v>
      </c>
      <c r="D68" s="31" t="s">
        <v>937</v>
      </c>
      <c r="E68" s="33" t="s">
        <v>983</v>
      </c>
      <c r="F68" s="36" t="s">
        <v>938</v>
      </c>
      <c r="G68" s="24" t="s">
        <v>1148</v>
      </c>
      <c r="H68" s="25" t="s">
        <v>1587</v>
      </c>
      <c r="I68" s="35">
        <v>1558.5</v>
      </c>
      <c r="J68" s="27">
        <f t="shared" ref="J68:J131" si="13">+I68*0.1</f>
        <v>155.85000000000002</v>
      </c>
      <c r="K68" s="27">
        <f t="shared" ref="K68:K131" si="14">+I68-J68</f>
        <v>1402.65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7">
        <v>0</v>
      </c>
      <c r="Z68" s="27">
        <v>1402.65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f t="shared" si="12"/>
        <v>1402.65</v>
      </c>
      <c r="AH68" s="27">
        <f t="shared" si="9"/>
        <v>155.84999999999991</v>
      </c>
      <c r="AI68" s="30">
        <v>40909</v>
      </c>
      <c r="AJ68" s="24" t="s">
        <v>1719</v>
      </c>
      <c r="AK68" s="24" t="s">
        <v>1618</v>
      </c>
    </row>
    <row r="69" spans="1:37" s="14" customFormat="1" ht="50.1" customHeight="1">
      <c r="A69" s="32" t="s">
        <v>984</v>
      </c>
      <c r="B69" s="32" t="s">
        <v>936</v>
      </c>
      <c r="C69" s="24" t="s">
        <v>1148</v>
      </c>
      <c r="D69" s="31" t="s">
        <v>937</v>
      </c>
      <c r="E69" s="33" t="s">
        <v>985</v>
      </c>
      <c r="F69" s="36" t="s">
        <v>938</v>
      </c>
      <c r="G69" s="24" t="s">
        <v>1148</v>
      </c>
      <c r="H69" s="25" t="s">
        <v>1587</v>
      </c>
      <c r="I69" s="35">
        <v>1558.5</v>
      </c>
      <c r="J69" s="27">
        <f t="shared" si="13"/>
        <v>155.85000000000002</v>
      </c>
      <c r="K69" s="27">
        <f t="shared" si="14"/>
        <v>1402.65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7">
        <v>0</v>
      </c>
      <c r="V69" s="27">
        <v>0</v>
      </c>
      <c r="W69" s="27">
        <v>0</v>
      </c>
      <c r="X69" s="27">
        <v>0</v>
      </c>
      <c r="Y69" s="27">
        <v>0</v>
      </c>
      <c r="Z69" s="27">
        <v>1402.65</v>
      </c>
      <c r="AA69" s="27">
        <v>0</v>
      </c>
      <c r="AB69" s="27">
        <v>0</v>
      </c>
      <c r="AC69" s="27">
        <v>0</v>
      </c>
      <c r="AD69" s="27">
        <v>0</v>
      </c>
      <c r="AE69" s="27">
        <v>0</v>
      </c>
      <c r="AF69" s="27">
        <v>0</v>
      </c>
      <c r="AG69" s="27">
        <f t="shared" si="12"/>
        <v>1402.65</v>
      </c>
      <c r="AH69" s="27">
        <f t="shared" si="9"/>
        <v>155.84999999999991</v>
      </c>
      <c r="AI69" s="30">
        <v>40909</v>
      </c>
      <c r="AJ69" s="24" t="s">
        <v>1719</v>
      </c>
      <c r="AK69" s="24" t="s">
        <v>1618</v>
      </c>
    </row>
    <row r="70" spans="1:37" s="14" customFormat="1" ht="50.1" customHeight="1">
      <c r="A70" s="32" t="s">
        <v>986</v>
      </c>
      <c r="B70" s="32" t="s">
        <v>936</v>
      </c>
      <c r="C70" s="24" t="s">
        <v>1148</v>
      </c>
      <c r="D70" s="31" t="s">
        <v>937</v>
      </c>
      <c r="E70" s="33">
        <v>50050021</v>
      </c>
      <c r="F70" s="36" t="s">
        <v>938</v>
      </c>
      <c r="G70" s="24" t="s">
        <v>1148</v>
      </c>
      <c r="H70" s="25" t="s">
        <v>1587</v>
      </c>
      <c r="I70" s="35">
        <v>1558.5</v>
      </c>
      <c r="J70" s="27">
        <f t="shared" si="13"/>
        <v>155.85000000000002</v>
      </c>
      <c r="K70" s="27">
        <f t="shared" si="14"/>
        <v>1402.65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7">
        <v>0</v>
      </c>
      <c r="T70" s="27">
        <v>0</v>
      </c>
      <c r="U70" s="27">
        <v>0</v>
      </c>
      <c r="V70" s="27">
        <v>0</v>
      </c>
      <c r="W70" s="27">
        <v>0</v>
      </c>
      <c r="X70" s="27">
        <v>0</v>
      </c>
      <c r="Y70" s="27">
        <v>0</v>
      </c>
      <c r="Z70" s="27">
        <v>1402.65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f t="shared" si="12"/>
        <v>1402.65</v>
      </c>
      <c r="AH70" s="27">
        <f t="shared" si="9"/>
        <v>155.84999999999991</v>
      </c>
      <c r="AI70" s="30">
        <v>40909</v>
      </c>
      <c r="AJ70" s="24" t="s">
        <v>1719</v>
      </c>
      <c r="AK70" s="24" t="s">
        <v>1618</v>
      </c>
    </row>
    <row r="71" spans="1:37" s="14" customFormat="1" ht="50.1" customHeight="1">
      <c r="A71" s="32" t="s">
        <v>987</v>
      </c>
      <c r="B71" s="32" t="s">
        <v>936</v>
      </c>
      <c r="C71" s="24" t="s">
        <v>1148</v>
      </c>
      <c r="D71" s="31" t="s">
        <v>937</v>
      </c>
      <c r="E71" s="33" t="s">
        <v>988</v>
      </c>
      <c r="F71" s="36" t="s">
        <v>938</v>
      </c>
      <c r="G71" s="24" t="s">
        <v>1148</v>
      </c>
      <c r="H71" s="25" t="s">
        <v>1587</v>
      </c>
      <c r="I71" s="35">
        <v>1558.5</v>
      </c>
      <c r="J71" s="27">
        <f t="shared" si="13"/>
        <v>155.85000000000002</v>
      </c>
      <c r="K71" s="27">
        <f t="shared" si="14"/>
        <v>1402.65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7">
        <v>0</v>
      </c>
      <c r="Z71" s="27">
        <v>1402.65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f t="shared" si="12"/>
        <v>1402.65</v>
      </c>
      <c r="AH71" s="27">
        <f t="shared" si="9"/>
        <v>155.84999999999991</v>
      </c>
      <c r="AI71" s="30">
        <v>40909</v>
      </c>
      <c r="AJ71" s="24" t="s">
        <v>1719</v>
      </c>
      <c r="AK71" s="24" t="s">
        <v>1618</v>
      </c>
    </row>
    <row r="72" spans="1:37" s="14" customFormat="1" ht="50.1" customHeight="1">
      <c r="A72" s="31" t="s">
        <v>989</v>
      </c>
      <c r="B72" s="32" t="s">
        <v>936</v>
      </c>
      <c r="C72" s="24" t="s">
        <v>1148</v>
      </c>
      <c r="D72" s="31" t="s">
        <v>937</v>
      </c>
      <c r="E72" s="33" t="s">
        <v>990</v>
      </c>
      <c r="F72" s="34" t="s">
        <v>938</v>
      </c>
      <c r="G72" s="24" t="s">
        <v>1148</v>
      </c>
      <c r="H72" s="25" t="s">
        <v>1587</v>
      </c>
      <c r="I72" s="35">
        <v>1558.5</v>
      </c>
      <c r="J72" s="27">
        <f t="shared" si="13"/>
        <v>155.85000000000002</v>
      </c>
      <c r="K72" s="27">
        <f t="shared" si="14"/>
        <v>1402.65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7">
        <v>0</v>
      </c>
      <c r="T72" s="27">
        <v>0</v>
      </c>
      <c r="U72" s="27">
        <v>0</v>
      </c>
      <c r="V72" s="27">
        <v>0</v>
      </c>
      <c r="W72" s="27">
        <v>0</v>
      </c>
      <c r="X72" s="27">
        <v>0</v>
      </c>
      <c r="Y72" s="27">
        <v>0</v>
      </c>
      <c r="Z72" s="27">
        <v>1402.65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f t="shared" si="12"/>
        <v>1402.65</v>
      </c>
      <c r="AH72" s="27">
        <f t="shared" si="9"/>
        <v>155.84999999999991</v>
      </c>
      <c r="AI72" s="30">
        <v>40909</v>
      </c>
      <c r="AJ72" s="24" t="s">
        <v>1719</v>
      </c>
      <c r="AK72" s="24" t="s">
        <v>1618</v>
      </c>
    </row>
    <row r="73" spans="1:37" s="14" customFormat="1" ht="50.1" customHeight="1">
      <c r="A73" s="32" t="s">
        <v>991</v>
      </c>
      <c r="B73" s="32" t="s">
        <v>936</v>
      </c>
      <c r="C73" s="24" t="s">
        <v>1148</v>
      </c>
      <c r="D73" s="31" t="s">
        <v>937</v>
      </c>
      <c r="E73" s="33" t="s">
        <v>992</v>
      </c>
      <c r="F73" s="34" t="s">
        <v>939</v>
      </c>
      <c r="G73" s="24" t="s">
        <v>1148</v>
      </c>
      <c r="H73" s="25" t="s">
        <v>1587</v>
      </c>
      <c r="I73" s="35">
        <v>1558.5</v>
      </c>
      <c r="J73" s="27">
        <f t="shared" si="13"/>
        <v>155.85000000000002</v>
      </c>
      <c r="K73" s="27">
        <f t="shared" si="14"/>
        <v>1402.65</v>
      </c>
      <c r="L73" s="27">
        <v>0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7">
        <v>0</v>
      </c>
      <c r="T73" s="27">
        <v>0</v>
      </c>
      <c r="U73" s="27">
        <v>0</v>
      </c>
      <c r="V73" s="27">
        <v>0</v>
      </c>
      <c r="W73" s="27">
        <v>0</v>
      </c>
      <c r="X73" s="27">
        <v>0</v>
      </c>
      <c r="Y73" s="27">
        <v>0</v>
      </c>
      <c r="Z73" s="27">
        <v>1402.65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f t="shared" si="12"/>
        <v>1402.65</v>
      </c>
      <c r="AH73" s="27">
        <f t="shared" si="9"/>
        <v>155.84999999999991</v>
      </c>
      <c r="AI73" s="30">
        <v>40909</v>
      </c>
      <c r="AJ73" s="24" t="s">
        <v>1416</v>
      </c>
      <c r="AK73" s="24" t="s">
        <v>1618</v>
      </c>
    </row>
    <row r="74" spans="1:37" s="14" customFormat="1" ht="50.1" customHeight="1">
      <c r="A74" s="32" t="s">
        <v>993</v>
      </c>
      <c r="B74" s="32" t="s">
        <v>936</v>
      </c>
      <c r="C74" s="24" t="s">
        <v>1148</v>
      </c>
      <c r="D74" s="31" t="s">
        <v>937</v>
      </c>
      <c r="E74" s="33" t="s">
        <v>994</v>
      </c>
      <c r="F74" s="34" t="s">
        <v>939</v>
      </c>
      <c r="G74" s="24" t="s">
        <v>1148</v>
      </c>
      <c r="H74" s="25" t="s">
        <v>1587</v>
      </c>
      <c r="I74" s="35">
        <v>1558.5</v>
      </c>
      <c r="J74" s="27">
        <f t="shared" si="13"/>
        <v>155.85000000000002</v>
      </c>
      <c r="K74" s="27">
        <f t="shared" si="14"/>
        <v>1402.65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1402.65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f t="shared" si="12"/>
        <v>1402.65</v>
      </c>
      <c r="AH74" s="27">
        <f t="shared" si="9"/>
        <v>155.84999999999991</v>
      </c>
      <c r="AI74" s="30">
        <v>40909</v>
      </c>
      <c r="AJ74" s="24" t="s">
        <v>1416</v>
      </c>
      <c r="AK74" s="24" t="s">
        <v>1618</v>
      </c>
    </row>
    <row r="75" spans="1:37" s="14" customFormat="1" ht="50.1" customHeight="1">
      <c r="A75" s="32" t="s">
        <v>995</v>
      </c>
      <c r="B75" s="32" t="s">
        <v>936</v>
      </c>
      <c r="C75" s="24" t="s">
        <v>1148</v>
      </c>
      <c r="D75" s="31" t="s">
        <v>937</v>
      </c>
      <c r="E75" s="33" t="s">
        <v>996</v>
      </c>
      <c r="F75" s="36" t="s">
        <v>938</v>
      </c>
      <c r="G75" s="24" t="s">
        <v>1148</v>
      </c>
      <c r="H75" s="25" t="s">
        <v>1587</v>
      </c>
      <c r="I75" s="35">
        <v>1558.5</v>
      </c>
      <c r="J75" s="27">
        <f t="shared" si="13"/>
        <v>155.85000000000002</v>
      </c>
      <c r="K75" s="27">
        <f t="shared" si="14"/>
        <v>1402.65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1402.65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f t="shared" si="12"/>
        <v>1402.65</v>
      </c>
      <c r="AH75" s="27">
        <f t="shared" si="9"/>
        <v>155.84999999999991</v>
      </c>
      <c r="AI75" s="30">
        <v>40909</v>
      </c>
      <c r="AJ75" s="24" t="s">
        <v>1719</v>
      </c>
      <c r="AK75" s="24" t="s">
        <v>1618</v>
      </c>
    </row>
    <row r="76" spans="1:37" s="14" customFormat="1" ht="50.1" customHeight="1">
      <c r="A76" s="31" t="s">
        <v>997</v>
      </c>
      <c r="B76" s="32" t="s">
        <v>936</v>
      </c>
      <c r="C76" s="24" t="s">
        <v>1148</v>
      </c>
      <c r="D76" s="31" t="s">
        <v>937</v>
      </c>
      <c r="E76" s="33">
        <v>52050041</v>
      </c>
      <c r="F76" s="34" t="s">
        <v>938</v>
      </c>
      <c r="G76" s="24" t="s">
        <v>1148</v>
      </c>
      <c r="H76" s="25" t="s">
        <v>1587</v>
      </c>
      <c r="I76" s="35">
        <v>1558.5</v>
      </c>
      <c r="J76" s="27">
        <f t="shared" si="13"/>
        <v>155.85000000000002</v>
      </c>
      <c r="K76" s="27">
        <f t="shared" si="14"/>
        <v>1402.65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1402.65</v>
      </c>
      <c r="AA76" s="27">
        <v>0</v>
      </c>
      <c r="AB76" s="27">
        <v>0</v>
      </c>
      <c r="AC76" s="27">
        <v>0</v>
      </c>
      <c r="AD76" s="27">
        <v>0</v>
      </c>
      <c r="AE76" s="27">
        <v>0</v>
      </c>
      <c r="AF76" s="27">
        <v>0</v>
      </c>
      <c r="AG76" s="27">
        <f t="shared" si="12"/>
        <v>1402.65</v>
      </c>
      <c r="AH76" s="27">
        <f t="shared" si="9"/>
        <v>155.84999999999991</v>
      </c>
      <c r="AI76" s="30">
        <v>40909</v>
      </c>
      <c r="AJ76" s="24" t="s">
        <v>1416</v>
      </c>
      <c r="AK76" s="24" t="s">
        <v>1618</v>
      </c>
    </row>
    <row r="77" spans="1:37" s="14" customFormat="1" ht="50.1" customHeight="1">
      <c r="A77" s="31" t="s">
        <v>998</v>
      </c>
      <c r="B77" s="32" t="s">
        <v>936</v>
      </c>
      <c r="C77" s="24" t="s">
        <v>1148</v>
      </c>
      <c r="D77" s="31" t="s">
        <v>937</v>
      </c>
      <c r="E77" s="33" t="s">
        <v>999</v>
      </c>
      <c r="F77" s="34" t="s">
        <v>938</v>
      </c>
      <c r="G77" s="24" t="s">
        <v>1148</v>
      </c>
      <c r="H77" s="25" t="s">
        <v>1587</v>
      </c>
      <c r="I77" s="35">
        <v>1558.5</v>
      </c>
      <c r="J77" s="27">
        <f t="shared" si="13"/>
        <v>155.85000000000002</v>
      </c>
      <c r="K77" s="27">
        <f t="shared" si="14"/>
        <v>1402.65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0</v>
      </c>
      <c r="U77" s="27">
        <v>0</v>
      </c>
      <c r="V77" s="27">
        <v>0</v>
      </c>
      <c r="W77" s="27">
        <v>0</v>
      </c>
      <c r="X77" s="27">
        <v>0</v>
      </c>
      <c r="Y77" s="27">
        <v>0</v>
      </c>
      <c r="Z77" s="27">
        <v>1402.65</v>
      </c>
      <c r="AA77" s="27">
        <v>0</v>
      </c>
      <c r="AB77" s="27">
        <v>0</v>
      </c>
      <c r="AC77" s="27">
        <v>0</v>
      </c>
      <c r="AD77" s="27">
        <v>0</v>
      </c>
      <c r="AE77" s="27">
        <v>0</v>
      </c>
      <c r="AF77" s="27">
        <v>0</v>
      </c>
      <c r="AG77" s="27">
        <f t="shared" si="12"/>
        <v>1402.65</v>
      </c>
      <c r="AH77" s="27">
        <f t="shared" si="9"/>
        <v>155.84999999999991</v>
      </c>
      <c r="AI77" s="30">
        <v>40909</v>
      </c>
      <c r="AJ77" s="24" t="s">
        <v>1416</v>
      </c>
      <c r="AK77" s="24" t="s">
        <v>1618</v>
      </c>
    </row>
    <row r="78" spans="1:37" s="14" customFormat="1" ht="50.1" customHeight="1">
      <c r="A78" s="31" t="s">
        <v>1002</v>
      </c>
      <c r="B78" s="32" t="s">
        <v>936</v>
      </c>
      <c r="C78" s="24" t="s">
        <v>1148</v>
      </c>
      <c r="D78" s="31" t="s">
        <v>937</v>
      </c>
      <c r="E78" s="33" t="s">
        <v>1003</v>
      </c>
      <c r="F78" s="34" t="s">
        <v>938</v>
      </c>
      <c r="G78" s="24" t="s">
        <v>1148</v>
      </c>
      <c r="H78" s="25" t="s">
        <v>1587</v>
      </c>
      <c r="I78" s="35">
        <v>1558.5</v>
      </c>
      <c r="J78" s="27">
        <f t="shared" si="13"/>
        <v>155.85000000000002</v>
      </c>
      <c r="K78" s="27">
        <f t="shared" si="14"/>
        <v>1402.65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1402.65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f t="shared" si="12"/>
        <v>1402.65</v>
      </c>
      <c r="AH78" s="27">
        <f t="shared" si="9"/>
        <v>155.84999999999991</v>
      </c>
      <c r="AI78" s="30">
        <v>40909</v>
      </c>
      <c r="AJ78" s="24" t="s">
        <v>1719</v>
      </c>
      <c r="AK78" s="24" t="s">
        <v>1618</v>
      </c>
    </row>
    <row r="79" spans="1:37" s="14" customFormat="1" ht="50.1" customHeight="1">
      <c r="A79" s="32" t="s">
        <v>1000</v>
      </c>
      <c r="B79" s="32" t="s">
        <v>936</v>
      </c>
      <c r="C79" s="24" t="s">
        <v>1148</v>
      </c>
      <c r="D79" s="31" t="s">
        <v>937</v>
      </c>
      <c r="E79" s="33" t="s">
        <v>1001</v>
      </c>
      <c r="F79" s="36" t="s">
        <v>938</v>
      </c>
      <c r="G79" s="24" t="s">
        <v>1148</v>
      </c>
      <c r="H79" s="25" t="s">
        <v>1587</v>
      </c>
      <c r="I79" s="35">
        <v>1558.5</v>
      </c>
      <c r="J79" s="27">
        <f t="shared" si="13"/>
        <v>155.85000000000002</v>
      </c>
      <c r="K79" s="27">
        <f t="shared" si="14"/>
        <v>1402.65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1402.65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f t="shared" si="12"/>
        <v>1402.65</v>
      </c>
      <c r="AH79" s="27">
        <f t="shared" si="9"/>
        <v>155.84999999999991</v>
      </c>
      <c r="AI79" s="30">
        <v>40909</v>
      </c>
      <c r="AJ79" s="24" t="s">
        <v>1618</v>
      </c>
      <c r="AK79" s="37"/>
    </row>
    <row r="80" spans="1:37" s="14" customFormat="1" ht="50.1" customHeight="1">
      <c r="A80" s="31" t="s">
        <v>1004</v>
      </c>
      <c r="B80" s="32" t="s">
        <v>936</v>
      </c>
      <c r="C80" s="24" t="s">
        <v>1148</v>
      </c>
      <c r="D80" s="31" t="s">
        <v>937</v>
      </c>
      <c r="E80" s="33" t="s">
        <v>1005</v>
      </c>
      <c r="F80" s="34" t="s">
        <v>938</v>
      </c>
      <c r="G80" s="24" t="s">
        <v>1148</v>
      </c>
      <c r="H80" s="25" t="s">
        <v>1587</v>
      </c>
      <c r="I80" s="35">
        <v>1558.5</v>
      </c>
      <c r="J80" s="27">
        <f t="shared" si="13"/>
        <v>155.85000000000002</v>
      </c>
      <c r="K80" s="27">
        <f t="shared" si="14"/>
        <v>1402.65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1402.65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f t="shared" si="12"/>
        <v>1402.65</v>
      </c>
      <c r="AH80" s="27">
        <f t="shared" si="9"/>
        <v>155.84999999999991</v>
      </c>
      <c r="AI80" s="30">
        <v>40909</v>
      </c>
      <c r="AJ80" s="24" t="s">
        <v>1416</v>
      </c>
      <c r="AK80" s="24" t="s">
        <v>1618</v>
      </c>
    </row>
    <row r="81" spans="1:37" s="14" customFormat="1" ht="50.1" customHeight="1">
      <c r="A81" s="31" t="s">
        <v>1006</v>
      </c>
      <c r="B81" s="32" t="s">
        <v>936</v>
      </c>
      <c r="C81" s="24" t="s">
        <v>1148</v>
      </c>
      <c r="D81" s="31" t="s">
        <v>937</v>
      </c>
      <c r="E81" s="33" t="s">
        <v>1007</v>
      </c>
      <c r="F81" s="34" t="s">
        <v>938</v>
      </c>
      <c r="G81" s="24" t="s">
        <v>1148</v>
      </c>
      <c r="H81" s="25" t="s">
        <v>1587</v>
      </c>
      <c r="I81" s="35">
        <v>1558.5</v>
      </c>
      <c r="J81" s="27">
        <f t="shared" si="13"/>
        <v>155.85000000000002</v>
      </c>
      <c r="K81" s="27">
        <f t="shared" si="14"/>
        <v>1402.65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1402.65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f t="shared" si="12"/>
        <v>1402.65</v>
      </c>
      <c r="AH81" s="27">
        <f t="shared" si="9"/>
        <v>155.84999999999991</v>
      </c>
      <c r="AI81" s="30">
        <v>40909</v>
      </c>
      <c r="AJ81" s="24" t="s">
        <v>1416</v>
      </c>
      <c r="AK81" s="24" t="s">
        <v>1618</v>
      </c>
    </row>
    <row r="82" spans="1:37" s="14" customFormat="1" ht="50.1" customHeight="1">
      <c r="A82" s="32" t="s">
        <v>1008</v>
      </c>
      <c r="B82" s="32" t="s">
        <v>936</v>
      </c>
      <c r="C82" s="24" t="s">
        <v>1148</v>
      </c>
      <c r="D82" s="31" t="s">
        <v>937</v>
      </c>
      <c r="E82" s="33" t="s">
        <v>1009</v>
      </c>
      <c r="F82" s="36" t="s">
        <v>938</v>
      </c>
      <c r="G82" s="24" t="s">
        <v>1148</v>
      </c>
      <c r="H82" s="25" t="s">
        <v>1587</v>
      </c>
      <c r="I82" s="35">
        <v>1558.5</v>
      </c>
      <c r="J82" s="27">
        <f t="shared" si="13"/>
        <v>155.85000000000002</v>
      </c>
      <c r="K82" s="27">
        <f t="shared" si="14"/>
        <v>1402.65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0</v>
      </c>
      <c r="Z82" s="27">
        <v>1402.65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>
        <f t="shared" si="12"/>
        <v>1402.65</v>
      </c>
      <c r="AH82" s="27">
        <f t="shared" si="9"/>
        <v>155.84999999999991</v>
      </c>
      <c r="AI82" s="30">
        <v>40909</v>
      </c>
      <c r="AJ82" s="24" t="s">
        <v>1416</v>
      </c>
      <c r="AK82" s="24" t="s">
        <v>1618</v>
      </c>
    </row>
    <row r="83" spans="1:37" s="14" customFormat="1" ht="50.1" customHeight="1">
      <c r="A83" s="25" t="s">
        <v>1169</v>
      </c>
      <c r="B83" s="29" t="s">
        <v>1174</v>
      </c>
      <c r="C83" s="24" t="s">
        <v>1148</v>
      </c>
      <c r="D83" s="25" t="s">
        <v>1175</v>
      </c>
      <c r="E83" s="29" t="s">
        <v>666</v>
      </c>
      <c r="F83" s="29" t="s">
        <v>516</v>
      </c>
      <c r="G83" s="29" t="s">
        <v>1148</v>
      </c>
      <c r="H83" s="29" t="s">
        <v>19</v>
      </c>
      <c r="I83" s="27">
        <v>1603</v>
      </c>
      <c r="J83" s="27">
        <f t="shared" si="13"/>
        <v>160.30000000000001</v>
      </c>
      <c r="K83" s="27">
        <f t="shared" si="14"/>
        <v>1442.7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f>+I83-J83</f>
        <v>1442.7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f t="shared" si="12"/>
        <v>1442.7</v>
      </c>
      <c r="AH83" s="27">
        <f t="shared" si="9"/>
        <v>160.29999999999995</v>
      </c>
      <c r="AI83" s="30">
        <v>40909</v>
      </c>
      <c r="AJ83" s="24" t="s">
        <v>145</v>
      </c>
      <c r="AK83" s="24" t="s">
        <v>204</v>
      </c>
    </row>
    <row r="84" spans="1:37" s="14" customFormat="1" ht="50.1" customHeight="1">
      <c r="A84" s="25" t="s">
        <v>1170</v>
      </c>
      <c r="B84" s="29" t="s">
        <v>1174</v>
      </c>
      <c r="C84" s="24" t="s">
        <v>1148</v>
      </c>
      <c r="D84" s="25" t="s">
        <v>1175</v>
      </c>
      <c r="E84" s="29" t="s">
        <v>666</v>
      </c>
      <c r="F84" s="29" t="s">
        <v>516</v>
      </c>
      <c r="G84" s="29" t="s">
        <v>1148</v>
      </c>
      <c r="H84" s="29" t="s">
        <v>19</v>
      </c>
      <c r="I84" s="27">
        <v>994</v>
      </c>
      <c r="J84" s="27">
        <f t="shared" si="13"/>
        <v>99.4</v>
      </c>
      <c r="K84" s="27">
        <f t="shared" si="14"/>
        <v>894.6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f>+I84-J84</f>
        <v>894.6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f t="shared" si="12"/>
        <v>894.6</v>
      </c>
      <c r="AH84" s="27">
        <f t="shared" si="9"/>
        <v>99.399999999999977</v>
      </c>
      <c r="AI84" s="30">
        <v>40909</v>
      </c>
      <c r="AJ84" s="24" t="s">
        <v>145</v>
      </c>
      <c r="AK84" s="24" t="s">
        <v>1714</v>
      </c>
    </row>
    <row r="85" spans="1:37" s="14" customFormat="1" ht="50.1" customHeight="1">
      <c r="A85" s="25" t="s">
        <v>1171</v>
      </c>
      <c r="B85" s="29" t="s">
        <v>1174</v>
      </c>
      <c r="C85" s="24" t="s">
        <v>1148</v>
      </c>
      <c r="D85" s="25" t="s">
        <v>1175</v>
      </c>
      <c r="E85" s="29" t="s">
        <v>666</v>
      </c>
      <c r="F85" s="29" t="s">
        <v>516</v>
      </c>
      <c r="G85" s="29" t="s">
        <v>1148</v>
      </c>
      <c r="H85" s="29" t="s">
        <v>19</v>
      </c>
      <c r="I85" s="27">
        <v>994</v>
      </c>
      <c r="J85" s="27">
        <f t="shared" si="13"/>
        <v>99.4</v>
      </c>
      <c r="K85" s="27">
        <f t="shared" si="14"/>
        <v>894.6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f>+I85-J85</f>
        <v>894.6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f t="shared" si="12"/>
        <v>894.6</v>
      </c>
      <c r="AH85" s="27">
        <f t="shared" si="9"/>
        <v>99.399999999999977</v>
      </c>
      <c r="AI85" s="30">
        <v>40909</v>
      </c>
      <c r="AJ85" s="24" t="s">
        <v>145</v>
      </c>
      <c r="AK85" s="24" t="s">
        <v>1714</v>
      </c>
    </row>
    <row r="86" spans="1:37" s="14" customFormat="1" ht="50.1" customHeight="1">
      <c r="A86" s="25" t="s">
        <v>1172</v>
      </c>
      <c r="B86" s="29" t="s">
        <v>1174</v>
      </c>
      <c r="C86" s="24" t="s">
        <v>1148</v>
      </c>
      <c r="D86" s="25" t="s">
        <v>1175</v>
      </c>
      <c r="E86" s="29" t="s">
        <v>666</v>
      </c>
      <c r="F86" s="29" t="s">
        <v>516</v>
      </c>
      <c r="G86" s="29" t="s">
        <v>1148</v>
      </c>
      <c r="H86" s="29" t="s">
        <v>19</v>
      </c>
      <c r="I86" s="27">
        <v>994</v>
      </c>
      <c r="J86" s="27">
        <f t="shared" si="13"/>
        <v>99.4</v>
      </c>
      <c r="K86" s="27">
        <f t="shared" si="14"/>
        <v>894.6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f>+I86-J86</f>
        <v>894.6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0</v>
      </c>
      <c r="AG86" s="27">
        <f t="shared" si="12"/>
        <v>894.6</v>
      </c>
      <c r="AH86" s="27">
        <f t="shared" si="9"/>
        <v>99.399999999999977</v>
      </c>
      <c r="AI86" s="30">
        <v>40909</v>
      </c>
      <c r="AJ86" s="24" t="s">
        <v>145</v>
      </c>
      <c r="AK86" s="24" t="s">
        <v>1714</v>
      </c>
    </row>
    <row r="87" spans="1:37" s="14" customFormat="1" ht="50.1" customHeight="1">
      <c r="A87" s="25" t="s">
        <v>1173</v>
      </c>
      <c r="B87" s="29" t="s">
        <v>1174</v>
      </c>
      <c r="C87" s="24" t="s">
        <v>1148</v>
      </c>
      <c r="D87" s="25" t="s">
        <v>1175</v>
      </c>
      <c r="E87" s="29" t="s">
        <v>666</v>
      </c>
      <c r="F87" s="29" t="s">
        <v>516</v>
      </c>
      <c r="G87" s="29" t="s">
        <v>1148</v>
      </c>
      <c r="H87" s="29" t="s">
        <v>19</v>
      </c>
      <c r="I87" s="27">
        <v>994</v>
      </c>
      <c r="J87" s="27">
        <f t="shared" si="13"/>
        <v>99.4</v>
      </c>
      <c r="K87" s="27">
        <f t="shared" si="14"/>
        <v>894.6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f>+I87-J87</f>
        <v>894.6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0</v>
      </c>
      <c r="AG87" s="27">
        <f t="shared" si="12"/>
        <v>894.6</v>
      </c>
      <c r="AH87" s="27">
        <f t="shared" si="9"/>
        <v>99.399999999999977</v>
      </c>
      <c r="AI87" s="30">
        <v>40909</v>
      </c>
      <c r="AJ87" s="24" t="s">
        <v>145</v>
      </c>
      <c r="AK87" s="24" t="s">
        <v>1714</v>
      </c>
    </row>
    <row r="88" spans="1:37" s="14" customFormat="1" ht="50.1" customHeight="1">
      <c r="A88" s="38" t="s">
        <v>1311</v>
      </c>
      <c r="B88" s="32" t="s">
        <v>1386</v>
      </c>
      <c r="C88" s="24" t="s">
        <v>1148</v>
      </c>
      <c r="D88" s="31" t="s">
        <v>937</v>
      </c>
      <c r="E88" s="33" t="s">
        <v>594</v>
      </c>
      <c r="F88" s="36" t="s">
        <v>539</v>
      </c>
      <c r="G88" s="24" t="s">
        <v>1148</v>
      </c>
      <c r="H88" s="25" t="s">
        <v>1587</v>
      </c>
      <c r="I88" s="35">
        <v>762.11</v>
      </c>
      <c r="J88" s="27">
        <f t="shared" si="13"/>
        <v>76.210999999999999</v>
      </c>
      <c r="K88" s="27">
        <f t="shared" si="14"/>
        <v>685.899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0</v>
      </c>
      <c r="S88" s="27">
        <v>0</v>
      </c>
      <c r="T88" s="27">
        <v>0</v>
      </c>
      <c r="U88" s="27">
        <v>0</v>
      </c>
      <c r="V88" s="27">
        <v>0</v>
      </c>
      <c r="W88" s="27">
        <v>0</v>
      </c>
      <c r="X88" s="27">
        <v>0</v>
      </c>
      <c r="Y88" s="27">
        <v>0</v>
      </c>
      <c r="Z88" s="27">
        <v>685.9</v>
      </c>
      <c r="AA88" s="27">
        <v>0</v>
      </c>
      <c r="AB88" s="27">
        <v>0</v>
      </c>
      <c r="AC88" s="27">
        <v>0</v>
      </c>
      <c r="AD88" s="27">
        <v>0</v>
      </c>
      <c r="AE88" s="27">
        <v>0</v>
      </c>
      <c r="AF88" s="27">
        <v>0</v>
      </c>
      <c r="AG88" s="27">
        <f t="shared" si="12"/>
        <v>685.9</v>
      </c>
      <c r="AH88" s="27">
        <f t="shared" si="9"/>
        <v>76.210000000000036</v>
      </c>
      <c r="AI88" s="30">
        <v>40909</v>
      </c>
      <c r="AJ88" s="24" t="s">
        <v>145</v>
      </c>
      <c r="AK88" s="24" t="s">
        <v>1714</v>
      </c>
    </row>
    <row r="89" spans="1:37" s="14" customFormat="1" ht="50.1" customHeight="1">
      <c r="A89" s="25" t="s">
        <v>1153</v>
      </c>
      <c r="B89" s="29" t="s">
        <v>1147</v>
      </c>
      <c r="C89" s="24" t="s">
        <v>1148</v>
      </c>
      <c r="D89" s="25" t="s">
        <v>106</v>
      </c>
      <c r="E89" s="29" t="s">
        <v>1151</v>
      </c>
      <c r="F89" s="29" t="s">
        <v>1150</v>
      </c>
      <c r="G89" s="29" t="s">
        <v>1148</v>
      </c>
      <c r="H89" s="29" t="s">
        <v>11</v>
      </c>
      <c r="I89" s="27">
        <v>1155</v>
      </c>
      <c r="J89" s="27">
        <f t="shared" si="13"/>
        <v>115.5</v>
      </c>
      <c r="K89" s="27">
        <f t="shared" si="14"/>
        <v>1039.5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0</v>
      </c>
      <c r="X89" s="27">
        <v>0</v>
      </c>
      <c r="Y89" s="27">
        <v>0</v>
      </c>
      <c r="Z89" s="27">
        <f t="shared" ref="Z89:Z94" si="15">+I89-J89</f>
        <v>1039.5</v>
      </c>
      <c r="AA89" s="27">
        <v>0</v>
      </c>
      <c r="AB89" s="27">
        <v>0</v>
      </c>
      <c r="AC89" s="27">
        <v>0</v>
      </c>
      <c r="AD89" s="27">
        <v>0</v>
      </c>
      <c r="AE89" s="27">
        <v>0</v>
      </c>
      <c r="AF89" s="27">
        <v>0</v>
      </c>
      <c r="AG89" s="27">
        <f t="shared" si="12"/>
        <v>1039.5</v>
      </c>
      <c r="AH89" s="27">
        <f t="shared" si="9"/>
        <v>115.5</v>
      </c>
      <c r="AI89" s="30">
        <v>40909</v>
      </c>
      <c r="AJ89" s="24" t="s">
        <v>145</v>
      </c>
      <c r="AK89" s="24" t="s">
        <v>204</v>
      </c>
    </row>
    <row r="90" spans="1:37" s="14" customFormat="1" ht="50.1" customHeight="1">
      <c r="A90" s="25" t="s">
        <v>1154</v>
      </c>
      <c r="B90" s="29" t="s">
        <v>1149</v>
      </c>
      <c r="C90" s="24" t="s">
        <v>1148</v>
      </c>
      <c r="D90" s="25" t="s">
        <v>106</v>
      </c>
      <c r="E90" s="29" t="s">
        <v>1152</v>
      </c>
      <c r="F90" s="29" t="s">
        <v>1150</v>
      </c>
      <c r="G90" s="29" t="s">
        <v>1148</v>
      </c>
      <c r="H90" s="29" t="s">
        <v>11</v>
      </c>
      <c r="I90" s="27">
        <v>1155</v>
      </c>
      <c r="J90" s="27">
        <f t="shared" si="13"/>
        <v>115.5</v>
      </c>
      <c r="K90" s="27">
        <f t="shared" si="14"/>
        <v>1039.5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0</v>
      </c>
      <c r="S90" s="27">
        <v>0</v>
      </c>
      <c r="T90" s="27">
        <v>0</v>
      </c>
      <c r="U90" s="27">
        <v>0</v>
      </c>
      <c r="V90" s="27">
        <v>0</v>
      </c>
      <c r="W90" s="27">
        <v>0</v>
      </c>
      <c r="X90" s="27">
        <v>0</v>
      </c>
      <c r="Y90" s="27">
        <v>0</v>
      </c>
      <c r="Z90" s="27">
        <f t="shared" si="15"/>
        <v>1039.5</v>
      </c>
      <c r="AA90" s="27">
        <v>0</v>
      </c>
      <c r="AB90" s="27">
        <v>0</v>
      </c>
      <c r="AC90" s="27">
        <v>0</v>
      </c>
      <c r="AD90" s="27">
        <v>0</v>
      </c>
      <c r="AE90" s="27">
        <v>0</v>
      </c>
      <c r="AF90" s="27">
        <v>0</v>
      </c>
      <c r="AG90" s="27">
        <f t="shared" si="12"/>
        <v>1039.5</v>
      </c>
      <c r="AH90" s="27">
        <f t="shared" si="9"/>
        <v>115.5</v>
      </c>
      <c r="AI90" s="30">
        <v>40909</v>
      </c>
      <c r="AJ90" s="24" t="s">
        <v>145</v>
      </c>
      <c r="AK90" s="24" t="s">
        <v>204</v>
      </c>
    </row>
    <row r="91" spans="1:37" s="14" customFormat="1" ht="50.1" customHeight="1">
      <c r="A91" s="25" t="s">
        <v>1312</v>
      </c>
      <c r="B91" s="29" t="s">
        <v>1385</v>
      </c>
      <c r="C91" s="24" t="s">
        <v>1148</v>
      </c>
      <c r="D91" s="25" t="s">
        <v>106</v>
      </c>
      <c r="E91" s="29" t="s">
        <v>1158</v>
      </c>
      <c r="F91" s="29" t="s">
        <v>1157</v>
      </c>
      <c r="G91" s="29" t="s">
        <v>1148</v>
      </c>
      <c r="H91" s="29" t="s">
        <v>126</v>
      </c>
      <c r="I91" s="27">
        <v>1481.16</v>
      </c>
      <c r="J91" s="27">
        <f t="shared" si="13"/>
        <v>148.11600000000001</v>
      </c>
      <c r="K91" s="27">
        <f t="shared" si="14"/>
        <v>1333.0440000000001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0</v>
      </c>
      <c r="S91" s="27">
        <v>0</v>
      </c>
      <c r="T91" s="27">
        <v>0</v>
      </c>
      <c r="U91" s="27">
        <v>0</v>
      </c>
      <c r="V91" s="27">
        <v>0</v>
      </c>
      <c r="W91" s="27">
        <v>0</v>
      </c>
      <c r="X91" s="27">
        <v>0</v>
      </c>
      <c r="Y91" s="27">
        <v>0</v>
      </c>
      <c r="Z91" s="27">
        <f t="shared" si="15"/>
        <v>1333.0440000000001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f t="shared" si="12"/>
        <v>1333.0440000000001</v>
      </c>
      <c r="AH91" s="27">
        <f t="shared" si="9"/>
        <v>148.11599999999999</v>
      </c>
      <c r="AI91" s="30">
        <v>40909</v>
      </c>
      <c r="AJ91" s="24" t="s">
        <v>145</v>
      </c>
      <c r="AK91" s="24" t="s">
        <v>204</v>
      </c>
    </row>
    <row r="92" spans="1:37" s="14" customFormat="1" ht="50.1" customHeight="1">
      <c r="A92" s="25" t="s">
        <v>1156</v>
      </c>
      <c r="B92" s="29" t="s">
        <v>1155</v>
      </c>
      <c r="C92" s="24" t="s">
        <v>1148</v>
      </c>
      <c r="D92" s="25" t="s">
        <v>106</v>
      </c>
      <c r="E92" s="29" t="s">
        <v>1158</v>
      </c>
      <c r="F92" s="29" t="s">
        <v>1157</v>
      </c>
      <c r="G92" s="29" t="s">
        <v>1148</v>
      </c>
      <c r="H92" s="29" t="s">
        <v>126</v>
      </c>
      <c r="I92" s="27">
        <v>1481.16</v>
      </c>
      <c r="J92" s="27">
        <f t="shared" si="13"/>
        <v>148.11600000000001</v>
      </c>
      <c r="K92" s="27">
        <f t="shared" si="14"/>
        <v>1333.0440000000001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7">
        <v>0</v>
      </c>
      <c r="Z92" s="27">
        <f t="shared" si="15"/>
        <v>1333.0440000000001</v>
      </c>
      <c r="AA92" s="27">
        <v>0</v>
      </c>
      <c r="AB92" s="27">
        <v>0</v>
      </c>
      <c r="AC92" s="27">
        <v>0</v>
      </c>
      <c r="AD92" s="27">
        <v>0</v>
      </c>
      <c r="AE92" s="27">
        <v>0</v>
      </c>
      <c r="AF92" s="27">
        <v>0</v>
      </c>
      <c r="AG92" s="27">
        <f t="shared" si="12"/>
        <v>1333.0440000000001</v>
      </c>
      <c r="AH92" s="27">
        <f t="shared" si="9"/>
        <v>148.11599999999999</v>
      </c>
      <c r="AI92" s="30">
        <v>40909</v>
      </c>
      <c r="AJ92" s="24" t="s">
        <v>145</v>
      </c>
      <c r="AK92" s="24" t="s">
        <v>204</v>
      </c>
    </row>
    <row r="93" spans="1:37" s="14" customFormat="1" ht="50.1" customHeight="1">
      <c r="A93" s="25" t="s">
        <v>1162</v>
      </c>
      <c r="B93" s="29" t="s">
        <v>1163</v>
      </c>
      <c r="C93" s="24" t="s">
        <v>1148</v>
      </c>
      <c r="D93" s="25" t="s">
        <v>1166</v>
      </c>
      <c r="E93" s="29" t="s">
        <v>1167</v>
      </c>
      <c r="F93" s="29" t="s">
        <v>1164</v>
      </c>
      <c r="G93" s="29" t="s">
        <v>1148</v>
      </c>
      <c r="H93" s="29" t="s">
        <v>19</v>
      </c>
      <c r="I93" s="27">
        <v>6247.8</v>
      </c>
      <c r="J93" s="27">
        <f t="shared" si="13"/>
        <v>624.78000000000009</v>
      </c>
      <c r="K93" s="27">
        <f t="shared" si="14"/>
        <v>5623.02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0</v>
      </c>
      <c r="S93" s="27">
        <v>0</v>
      </c>
      <c r="T93" s="27">
        <v>0</v>
      </c>
      <c r="U93" s="27">
        <v>0</v>
      </c>
      <c r="V93" s="27">
        <v>0</v>
      </c>
      <c r="W93" s="27">
        <v>0</v>
      </c>
      <c r="X93" s="27">
        <v>0</v>
      </c>
      <c r="Y93" s="27">
        <v>0</v>
      </c>
      <c r="Z93" s="27">
        <f t="shared" si="15"/>
        <v>5623.02</v>
      </c>
      <c r="AA93" s="27">
        <v>0</v>
      </c>
      <c r="AB93" s="27">
        <v>0</v>
      </c>
      <c r="AC93" s="27">
        <v>0</v>
      </c>
      <c r="AD93" s="27">
        <v>0</v>
      </c>
      <c r="AE93" s="27">
        <v>0</v>
      </c>
      <c r="AF93" s="27">
        <v>0</v>
      </c>
      <c r="AG93" s="27">
        <f t="shared" si="12"/>
        <v>5623.02</v>
      </c>
      <c r="AH93" s="27">
        <f t="shared" si="9"/>
        <v>624.77999999999975</v>
      </c>
      <c r="AI93" s="30">
        <v>40909</v>
      </c>
      <c r="AJ93" s="24" t="s">
        <v>1416</v>
      </c>
      <c r="AK93" s="24" t="s">
        <v>2014</v>
      </c>
    </row>
    <row r="94" spans="1:37" s="14" customFormat="1" ht="50.1" customHeight="1">
      <c r="A94" s="25" t="s">
        <v>1165</v>
      </c>
      <c r="B94" s="29" t="s">
        <v>1163</v>
      </c>
      <c r="C94" s="24" t="s">
        <v>1148</v>
      </c>
      <c r="D94" s="25" t="s">
        <v>1166</v>
      </c>
      <c r="E94" s="29" t="s">
        <v>1167</v>
      </c>
      <c r="F94" s="29" t="s">
        <v>1168</v>
      </c>
      <c r="G94" s="29" t="s">
        <v>1148</v>
      </c>
      <c r="H94" s="29" t="s">
        <v>19</v>
      </c>
      <c r="I94" s="27">
        <v>6247.8</v>
      </c>
      <c r="J94" s="27">
        <f t="shared" si="13"/>
        <v>624.78000000000009</v>
      </c>
      <c r="K94" s="27">
        <f t="shared" si="14"/>
        <v>5623.02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0</v>
      </c>
      <c r="S94" s="27">
        <v>0</v>
      </c>
      <c r="T94" s="27">
        <v>0</v>
      </c>
      <c r="U94" s="27">
        <v>0</v>
      </c>
      <c r="V94" s="27">
        <v>0</v>
      </c>
      <c r="W94" s="27">
        <v>0</v>
      </c>
      <c r="X94" s="27">
        <v>0</v>
      </c>
      <c r="Y94" s="27">
        <v>0</v>
      </c>
      <c r="Z94" s="27">
        <f t="shared" si="15"/>
        <v>5623.02</v>
      </c>
      <c r="AA94" s="27">
        <v>0</v>
      </c>
      <c r="AB94" s="27">
        <v>0</v>
      </c>
      <c r="AC94" s="27">
        <v>0</v>
      </c>
      <c r="AD94" s="27">
        <v>0</v>
      </c>
      <c r="AE94" s="27">
        <v>0</v>
      </c>
      <c r="AF94" s="27">
        <v>0</v>
      </c>
      <c r="AG94" s="27">
        <f t="shared" ref="AG94" si="16">SUM(L94:AD94)</f>
        <v>5623.02</v>
      </c>
      <c r="AH94" s="27">
        <f t="shared" si="9"/>
        <v>624.77999999999975</v>
      </c>
      <c r="AI94" s="30">
        <v>40909</v>
      </c>
      <c r="AJ94" s="24" t="s">
        <v>145</v>
      </c>
      <c r="AK94" s="24" t="s">
        <v>204</v>
      </c>
    </row>
    <row r="95" spans="1:37" s="14" customFormat="1" ht="50.1" customHeight="1">
      <c r="A95" s="25" t="s">
        <v>2049</v>
      </c>
      <c r="B95" s="24" t="s">
        <v>121</v>
      </c>
      <c r="C95" s="24" t="s">
        <v>2052</v>
      </c>
      <c r="D95" s="24" t="s">
        <v>114</v>
      </c>
      <c r="E95" s="24" t="s">
        <v>2050</v>
      </c>
      <c r="F95" s="24" t="s">
        <v>2051</v>
      </c>
      <c r="G95" s="24" t="s">
        <v>2052</v>
      </c>
      <c r="H95" s="38" t="s">
        <v>11</v>
      </c>
      <c r="I95" s="27">
        <v>1578</v>
      </c>
      <c r="J95" s="27">
        <f t="shared" si="13"/>
        <v>157.80000000000001</v>
      </c>
      <c r="K95" s="27">
        <f t="shared" si="14"/>
        <v>1420.2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284.04000000000002</v>
      </c>
      <c r="AC95" s="27">
        <v>284.04000000000002</v>
      </c>
      <c r="AD95" s="27">
        <v>284.04000000000002</v>
      </c>
      <c r="AE95" s="27">
        <v>0</v>
      </c>
      <c r="AF95" s="27">
        <v>284.04000000000002</v>
      </c>
      <c r="AG95" s="27">
        <f>SUM(L95:AF95)</f>
        <v>1136.1600000000001</v>
      </c>
      <c r="AH95" s="27">
        <f t="shared" si="9"/>
        <v>441.83999999999992</v>
      </c>
      <c r="AI95" s="30">
        <v>41297</v>
      </c>
      <c r="AJ95" s="24" t="s">
        <v>2183</v>
      </c>
      <c r="AK95" s="24" t="s">
        <v>271</v>
      </c>
    </row>
    <row r="96" spans="1:37" s="14" customFormat="1" ht="50.1" customHeight="1">
      <c r="A96" s="24" t="s">
        <v>2053</v>
      </c>
      <c r="B96" s="24" t="s">
        <v>1404</v>
      </c>
      <c r="C96" s="24" t="s">
        <v>2052</v>
      </c>
      <c r="D96" s="24" t="s">
        <v>2054</v>
      </c>
      <c r="E96" s="24" t="s">
        <v>2055</v>
      </c>
      <c r="F96" s="24" t="s">
        <v>2058</v>
      </c>
      <c r="G96" s="24" t="s">
        <v>2052</v>
      </c>
      <c r="H96" s="24" t="s">
        <v>11</v>
      </c>
      <c r="I96" s="27">
        <v>1695</v>
      </c>
      <c r="J96" s="27">
        <f t="shared" si="13"/>
        <v>169.5</v>
      </c>
      <c r="K96" s="27">
        <f t="shared" si="14"/>
        <v>1525.5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305.10000000000002</v>
      </c>
      <c r="AC96" s="27">
        <v>305.10000000000002</v>
      </c>
      <c r="AD96" s="27">
        <v>305.10000000000002</v>
      </c>
      <c r="AE96" s="27">
        <v>0</v>
      </c>
      <c r="AF96" s="27">
        <v>305.10000000000002</v>
      </c>
      <c r="AG96" s="27">
        <f>SUM(L96:AF96)</f>
        <v>1220.4000000000001</v>
      </c>
      <c r="AH96" s="27">
        <f t="shared" ref="AH96:AH158" si="17">I96-AG96</f>
        <v>474.59999999999991</v>
      </c>
      <c r="AI96" s="30">
        <v>41297</v>
      </c>
      <c r="AJ96" s="24" t="s">
        <v>2182</v>
      </c>
      <c r="AK96" s="24" t="s">
        <v>271</v>
      </c>
    </row>
    <row r="97" spans="1:37" s="14" customFormat="1" ht="50.1" customHeight="1">
      <c r="A97" s="24" t="s">
        <v>2056</v>
      </c>
      <c r="B97" s="24" t="s">
        <v>1404</v>
      </c>
      <c r="C97" s="24" t="s">
        <v>2052</v>
      </c>
      <c r="D97" s="24" t="s">
        <v>2054</v>
      </c>
      <c r="E97" s="24" t="s">
        <v>2057</v>
      </c>
      <c r="F97" s="24" t="s">
        <v>2058</v>
      </c>
      <c r="G97" s="24" t="s">
        <v>2052</v>
      </c>
      <c r="H97" s="38" t="s">
        <v>11</v>
      </c>
      <c r="I97" s="27">
        <v>1695</v>
      </c>
      <c r="J97" s="27">
        <f t="shared" si="13"/>
        <v>169.5</v>
      </c>
      <c r="K97" s="27">
        <f t="shared" si="14"/>
        <v>1525.5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0</v>
      </c>
      <c r="S97" s="27">
        <v>0</v>
      </c>
      <c r="T97" s="27">
        <v>0</v>
      </c>
      <c r="U97" s="27">
        <v>0</v>
      </c>
      <c r="V97" s="27">
        <v>0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305.10000000000002</v>
      </c>
      <c r="AC97" s="27">
        <v>305.10000000000002</v>
      </c>
      <c r="AD97" s="27">
        <v>305.10000000000002</v>
      </c>
      <c r="AE97" s="27">
        <v>0</v>
      </c>
      <c r="AF97" s="27">
        <v>305.10000000000002</v>
      </c>
      <c r="AG97" s="27">
        <f t="shared" ref="AG97:AG111" si="18">SUM(L97:AF97)</f>
        <v>1220.4000000000001</v>
      </c>
      <c r="AH97" s="27">
        <f t="shared" si="17"/>
        <v>474.59999999999991</v>
      </c>
      <c r="AI97" s="30">
        <v>41297</v>
      </c>
      <c r="AJ97" s="24" t="s">
        <v>2184</v>
      </c>
      <c r="AK97" s="24" t="s">
        <v>271</v>
      </c>
    </row>
    <row r="98" spans="1:37" s="14" customFormat="1" ht="50.1" customHeight="1">
      <c r="A98" s="24" t="s">
        <v>2059</v>
      </c>
      <c r="B98" s="24" t="s">
        <v>1404</v>
      </c>
      <c r="C98" s="24" t="s">
        <v>2052</v>
      </c>
      <c r="D98" s="24" t="s">
        <v>2054</v>
      </c>
      <c r="E98" s="24" t="s">
        <v>2060</v>
      </c>
      <c r="F98" s="24" t="s">
        <v>2058</v>
      </c>
      <c r="G98" s="24" t="s">
        <v>2052</v>
      </c>
      <c r="H98" s="38" t="s">
        <v>11</v>
      </c>
      <c r="I98" s="27">
        <v>1695</v>
      </c>
      <c r="J98" s="27">
        <f t="shared" si="13"/>
        <v>169.5</v>
      </c>
      <c r="K98" s="27">
        <f t="shared" si="14"/>
        <v>1525.5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305.10000000000002</v>
      </c>
      <c r="AC98" s="27">
        <v>305.10000000000002</v>
      </c>
      <c r="AD98" s="27">
        <v>305.10000000000002</v>
      </c>
      <c r="AE98" s="27">
        <v>0</v>
      </c>
      <c r="AF98" s="27">
        <v>305.10000000000002</v>
      </c>
      <c r="AG98" s="27">
        <f t="shared" si="18"/>
        <v>1220.4000000000001</v>
      </c>
      <c r="AH98" s="27">
        <f t="shared" si="17"/>
        <v>474.59999999999991</v>
      </c>
      <c r="AI98" s="30">
        <v>41297</v>
      </c>
      <c r="AJ98" s="24" t="s">
        <v>2097</v>
      </c>
      <c r="AK98" s="24" t="s">
        <v>271</v>
      </c>
    </row>
    <row r="99" spans="1:37" s="14" customFormat="1" ht="50.1" customHeight="1">
      <c r="A99" s="24" t="s">
        <v>2061</v>
      </c>
      <c r="B99" s="24" t="s">
        <v>1404</v>
      </c>
      <c r="C99" s="24" t="s">
        <v>2052</v>
      </c>
      <c r="D99" s="24" t="s">
        <v>2054</v>
      </c>
      <c r="E99" s="24" t="s">
        <v>2062</v>
      </c>
      <c r="F99" s="24" t="s">
        <v>2058</v>
      </c>
      <c r="G99" s="24" t="s">
        <v>2052</v>
      </c>
      <c r="H99" s="38" t="s">
        <v>11</v>
      </c>
      <c r="I99" s="27">
        <v>1695</v>
      </c>
      <c r="J99" s="27">
        <f t="shared" si="13"/>
        <v>169.5</v>
      </c>
      <c r="K99" s="27">
        <f t="shared" si="14"/>
        <v>1525.5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305.10000000000002</v>
      </c>
      <c r="AC99" s="27">
        <v>305.10000000000002</v>
      </c>
      <c r="AD99" s="27">
        <v>305.10000000000002</v>
      </c>
      <c r="AE99" s="27">
        <v>0</v>
      </c>
      <c r="AF99" s="27">
        <v>305.10000000000002</v>
      </c>
      <c r="AG99" s="27">
        <f t="shared" si="18"/>
        <v>1220.4000000000001</v>
      </c>
      <c r="AH99" s="27">
        <f t="shared" si="17"/>
        <v>474.59999999999991</v>
      </c>
      <c r="AI99" s="30">
        <v>41297</v>
      </c>
      <c r="AJ99" s="24" t="s">
        <v>2185</v>
      </c>
      <c r="AK99" s="24" t="s">
        <v>271</v>
      </c>
    </row>
    <row r="100" spans="1:37" s="14" customFormat="1" ht="50.1" customHeight="1">
      <c r="A100" s="25" t="s">
        <v>1523</v>
      </c>
      <c r="B100" s="25" t="s">
        <v>2046</v>
      </c>
      <c r="C100" s="25" t="s">
        <v>1524</v>
      </c>
      <c r="D100" s="25" t="s">
        <v>114</v>
      </c>
      <c r="E100" s="25" t="s">
        <v>1526</v>
      </c>
      <c r="F100" s="25" t="s">
        <v>1525</v>
      </c>
      <c r="G100" s="25" t="s">
        <v>1524</v>
      </c>
      <c r="H100" s="25" t="s">
        <v>11</v>
      </c>
      <c r="I100" s="27">
        <v>5981.8</v>
      </c>
      <c r="J100" s="27">
        <f t="shared" si="13"/>
        <v>598.18000000000006</v>
      </c>
      <c r="K100" s="27">
        <f t="shared" si="14"/>
        <v>5383.62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  <c r="V100" s="27">
        <v>0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987</v>
      </c>
      <c r="AD100" s="27">
        <v>1076.72</v>
      </c>
      <c r="AE100" s="27">
        <v>0</v>
      </c>
      <c r="AF100" s="27">
        <v>1076.72</v>
      </c>
      <c r="AG100" s="27">
        <f t="shared" si="18"/>
        <v>3140.4400000000005</v>
      </c>
      <c r="AH100" s="27">
        <f t="shared" si="17"/>
        <v>2841.3599999999997</v>
      </c>
      <c r="AI100" s="24" t="s">
        <v>1948</v>
      </c>
      <c r="AJ100" s="24" t="s">
        <v>2114</v>
      </c>
      <c r="AK100" s="24" t="s">
        <v>2122</v>
      </c>
    </row>
    <row r="101" spans="1:37" s="14" customFormat="1" ht="50.1" customHeight="1">
      <c r="A101" s="25" t="s">
        <v>1527</v>
      </c>
      <c r="B101" s="25" t="s">
        <v>2046</v>
      </c>
      <c r="C101" s="25" t="s">
        <v>1524</v>
      </c>
      <c r="D101" s="25" t="s">
        <v>114</v>
      </c>
      <c r="E101" s="25" t="s">
        <v>1528</v>
      </c>
      <c r="F101" s="25" t="s">
        <v>1525</v>
      </c>
      <c r="G101" s="25" t="s">
        <v>1524</v>
      </c>
      <c r="H101" s="25" t="s">
        <v>11</v>
      </c>
      <c r="I101" s="27">
        <v>5981.8</v>
      </c>
      <c r="J101" s="27">
        <f t="shared" si="13"/>
        <v>598.18000000000006</v>
      </c>
      <c r="K101" s="27">
        <f t="shared" si="14"/>
        <v>5383.62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0</v>
      </c>
      <c r="S101" s="27">
        <v>0</v>
      </c>
      <c r="T101" s="27">
        <v>0</v>
      </c>
      <c r="U101" s="27">
        <v>0</v>
      </c>
      <c r="V101" s="27">
        <v>0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987</v>
      </c>
      <c r="AD101" s="27">
        <v>1076.72</v>
      </c>
      <c r="AE101" s="27">
        <v>0</v>
      </c>
      <c r="AF101" s="27">
        <v>1076.72</v>
      </c>
      <c r="AG101" s="27">
        <f t="shared" si="18"/>
        <v>3140.4400000000005</v>
      </c>
      <c r="AH101" s="27">
        <f t="shared" si="17"/>
        <v>2841.3599999999997</v>
      </c>
      <c r="AI101" s="24" t="s">
        <v>1948</v>
      </c>
      <c r="AJ101" s="24" t="s">
        <v>2115</v>
      </c>
      <c r="AK101" s="24" t="s">
        <v>2122</v>
      </c>
    </row>
    <row r="102" spans="1:37" s="14" customFormat="1" ht="50.1" customHeight="1">
      <c r="A102" s="25" t="s">
        <v>1529</v>
      </c>
      <c r="B102" s="25" t="s">
        <v>2046</v>
      </c>
      <c r="C102" s="25" t="s">
        <v>1524</v>
      </c>
      <c r="D102" s="25" t="s">
        <v>114</v>
      </c>
      <c r="E102" s="25" t="s">
        <v>1530</v>
      </c>
      <c r="F102" s="25" t="s">
        <v>1525</v>
      </c>
      <c r="G102" s="25" t="s">
        <v>1524</v>
      </c>
      <c r="H102" s="25" t="s">
        <v>11</v>
      </c>
      <c r="I102" s="27">
        <v>5981.8</v>
      </c>
      <c r="J102" s="27">
        <f t="shared" si="13"/>
        <v>598.18000000000006</v>
      </c>
      <c r="K102" s="27">
        <f t="shared" si="14"/>
        <v>5383.62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0</v>
      </c>
      <c r="S102" s="27">
        <v>0</v>
      </c>
      <c r="T102" s="27">
        <v>0</v>
      </c>
      <c r="U102" s="27">
        <v>0</v>
      </c>
      <c r="V102" s="27">
        <v>0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987</v>
      </c>
      <c r="AD102" s="27">
        <v>1076.72</v>
      </c>
      <c r="AE102" s="27">
        <v>0</v>
      </c>
      <c r="AF102" s="27">
        <v>1076.72</v>
      </c>
      <c r="AG102" s="27">
        <f t="shared" si="18"/>
        <v>3140.4400000000005</v>
      </c>
      <c r="AH102" s="27">
        <f t="shared" si="17"/>
        <v>2841.3599999999997</v>
      </c>
      <c r="AI102" s="24" t="s">
        <v>1948</v>
      </c>
      <c r="AJ102" s="24" t="s">
        <v>2116</v>
      </c>
      <c r="AK102" s="24" t="s">
        <v>2122</v>
      </c>
    </row>
    <row r="103" spans="1:37" s="14" customFormat="1" ht="50.1" customHeight="1">
      <c r="A103" s="25" t="s">
        <v>1531</v>
      </c>
      <c r="B103" s="25" t="s">
        <v>2046</v>
      </c>
      <c r="C103" s="25" t="s">
        <v>1524</v>
      </c>
      <c r="D103" s="25" t="s">
        <v>114</v>
      </c>
      <c r="E103" s="25" t="s">
        <v>1532</v>
      </c>
      <c r="F103" s="25" t="s">
        <v>1525</v>
      </c>
      <c r="G103" s="25" t="s">
        <v>1524</v>
      </c>
      <c r="H103" s="25" t="s">
        <v>11</v>
      </c>
      <c r="I103" s="27">
        <v>5981.8</v>
      </c>
      <c r="J103" s="27">
        <f t="shared" si="13"/>
        <v>598.18000000000006</v>
      </c>
      <c r="K103" s="27">
        <f t="shared" si="14"/>
        <v>5383.62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  <c r="V103" s="27">
        <v>0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27">
        <v>987</v>
      </c>
      <c r="AD103" s="27">
        <v>1076.72</v>
      </c>
      <c r="AE103" s="27">
        <v>0</v>
      </c>
      <c r="AF103" s="27">
        <v>1076.72</v>
      </c>
      <c r="AG103" s="27">
        <f t="shared" si="18"/>
        <v>3140.4400000000005</v>
      </c>
      <c r="AH103" s="27">
        <f t="shared" si="17"/>
        <v>2841.3599999999997</v>
      </c>
      <c r="AI103" s="24" t="s">
        <v>1948</v>
      </c>
      <c r="AJ103" s="24" t="s">
        <v>2117</v>
      </c>
      <c r="AK103" s="24" t="s">
        <v>2122</v>
      </c>
    </row>
    <row r="104" spans="1:37" s="14" customFormat="1" ht="50.1" customHeight="1">
      <c r="A104" s="25" t="s">
        <v>1533</v>
      </c>
      <c r="B104" s="25" t="s">
        <v>2046</v>
      </c>
      <c r="C104" s="25" t="s">
        <v>1524</v>
      </c>
      <c r="D104" s="25" t="s">
        <v>114</v>
      </c>
      <c r="E104" s="25" t="s">
        <v>1534</v>
      </c>
      <c r="F104" s="25" t="s">
        <v>1525</v>
      </c>
      <c r="G104" s="25" t="s">
        <v>1524</v>
      </c>
      <c r="H104" s="25" t="s">
        <v>11</v>
      </c>
      <c r="I104" s="27">
        <v>5981.8</v>
      </c>
      <c r="J104" s="27">
        <f t="shared" si="13"/>
        <v>598.18000000000006</v>
      </c>
      <c r="K104" s="27">
        <f t="shared" si="14"/>
        <v>5383.62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  <c r="V104" s="27">
        <v>0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0</v>
      </c>
      <c r="AC104" s="27">
        <v>987</v>
      </c>
      <c r="AD104" s="27">
        <v>1076.72</v>
      </c>
      <c r="AE104" s="27">
        <v>0</v>
      </c>
      <c r="AF104" s="27">
        <v>1076.72</v>
      </c>
      <c r="AG104" s="27">
        <f t="shared" si="18"/>
        <v>3140.4400000000005</v>
      </c>
      <c r="AH104" s="27">
        <f t="shared" si="17"/>
        <v>2841.3599999999997</v>
      </c>
      <c r="AI104" s="24" t="s">
        <v>1948</v>
      </c>
      <c r="AJ104" s="24" t="s">
        <v>2118</v>
      </c>
      <c r="AK104" s="24" t="s">
        <v>2119</v>
      </c>
    </row>
    <row r="105" spans="1:37" s="14" customFormat="1" ht="50.1" customHeight="1">
      <c r="A105" s="25" t="s">
        <v>1535</v>
      </c>
      <c r="B105" s="25" t="s">
        <v>2046</v>
      </c>
      <c r="C105" s="25" t="s">
        <v>1524</v>
      </c>
      <c r="D105" s="25" t="s">
        <v>114</v>
      </c>
      <c r="E105" s="25" t="s">
        <v>1536</v>
      </c>
      <c r="F105" s="25" t="s">
        <v>1525</v>
      </c>
      <c r="G105" s="25" t="s">
        <v>1524</v>
      </c>
      <c r="H105" s="25" t="s">
        <v>11</v>
      </c>
      <c r="I105" s="27">
        <v>5981.8</v>
      </c>
      <c r="J105" s="27">
        <f t="shared" si="13"/>
        <v>598.18000000000006</v>
      </c>
      <c r="K105" s="27">
        <f t="shared" si="14"/>
        <v>5383.62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0</v>
      </c>
      <c r="Y105" s="27">
        <v>0</v>
      </c>
      <c r="Z105" s="27">
        <v>0</v>
      </c>
      <c r="AA105" s="27">
        <v>0</v>
      </c>
      <c r="AB105" s="27">
        <v>0</v>
      </c>
      <c r="AC105" s="27">
        <v>987</v>
      </c>
      <c r="AD105" s="27">
        <v>1076.72</v>
      </c>
      <c r="AE105" s="27">
        <v>0</v>
      </c>
      <c r="AF105" s="27">
        <v>1076.72</v>
      </c>
      <c r="AG105" s="27">
        <f t="shared" si="18"/>
        <v>3140.4400000000005</v>
      </c>
      <c r="AH105" s="27">
        <f t="shared" si="17"/>
        <v>2841.3599999999997</v>
      </c>
      <c r="AI105" s="24" t="s">
        <v>1948</v>
      </c>
      <c r="AJ105" s="24" t="s">
        <v>2120</v>
      </c>
      <c r="AK105" s="24" t="s">
        <v>2119</v>
      </c>
    </row>
    <row r="106" spans="1:37" s="14" customFormat="1" ht="50.1" customHeight="1">
      <c r="A106" s="25" t="s">
        <v>1537</v>
      </c>
      <c r="B106" s="25" t="s">
        <v>2046</v>
      </c>
      <c r="C106" s="25" t="s">
        <v>1524</v>
      </c>
      <c r="D106" s="25" t="s">
        <v>114</v>
      </c>
      <c r="E106" s="25" t="s">
        <v>1538</v>
      </c>
      <c r="F106" s="25" t="s">
        <v>1525</v>
      </c>
      <c r="G106" s="25" t="s">
        <v>1524</v>
      </c>
      <c r="H106" s="25" t="s">
        <v>11</v>
      </c>
      <c r="I106" s="27">
        <v>5981.8</v>
      </c>
      <c r="J106" s="27">
        <f t="shared" si="13"/>
        <v>598.18000000000006</v>
      </c>
      <c r="K106" s="27">
        <f t="shared" si="14"/>
        <v>5383.62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27">
        <v>0</v>
      </c>
      <c r="Y106" s="27">
        <v>0</v>
      </c>
      <c r="Z106" s="27">
        <v>0</v>
      </c>
      <c r="AA106" s="27">
        <v>0</v>
      </c>
      <c r="AB106" s="27">
        <v>0</v>
      </c>
      <c r="AC106" s="27">
        <v>987</v>
      </c>
      <c r="AD106" s="27">
        <v>1076.72</v>
      </c>
      <c r="AE106" s="27">
        <v>0</v>
      </c>
      <c r="AF106" s="27">
        <v>1076.72</v>
      </c>
      <c r="AG106" s="27">
        <f t="shared" si="18"/>
        <v>3140.4400000000005</v>
      </c>
      <c r="AH106" s="27">
        <f t="shared" si="17"/>
        <v>2841.3599999999997</v>
      </c>
      <c r="AI106" s="24" t="s">
        <v>1948</v>
      </c>
      <c r="AJ106" s="24" t="s">
        <v>2121</v>
      </c>
      <c r="AK106" s="24" t="s">
        <v>2119</v>
      </c>
    </row>
    <row r="107" spans="1:37" s="14" customFormat="1" ht="50.1" customHeight="1">
      <c r="A107" s="25" t="s">
        <v>1539</v>
      </c>
      <c r="B107" s="25" t="s">
        <v>2189</v>
      </c>
      <c r="C107" s="25" t="s">
        <v>1524</v>
      </c>
      <c r="D107" s="25" t="s">
        <v>114</v>
      </c>
      <c r="E107" s="25" t="s">
        <v>2192</v>
      </c>
      <c r="F107" s="25" t="s">
        <v>1525</v>
      </c>
      <c r="G107" s="25" t="s">
        <v>1524</v>
      </c>
      <c r="H107" s="25" t="s">
        <v>11</v>
      </c>
      <c r="I107" s="27">
        <v>5981.8</v>
      </c>
      <c r="J107" s="27">
        <f t="shared" si="13"/>
        <v>598.18000000000006</v>
      </c>
      <c r="K107" s="27">
        <f t="shared" si="14"/>
        <v>5383.62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987</v>
      </c>
      <c r="AD107" s="27">
        <v>1076.72</v>
      </c>
      <c r="AE107" s="27">
        <v>0</v>
      </c>
      <c r="AF107" s="27">
        <v>1076.72</v>
      </c>
      <c r="AG107" s="27">
        <f t="shared" si="18"/>
        <v>3140.4400000000005</v>
      </c>
      <c r="AH107" s="27">
        <f t="shared" si="17"/>
        <v>2841.3599999999997</v>
      </c>
      <c r="AI107" s="24" t="s">
        <v>1948</v>
      </c>
      <c r="AJ107" s="24" t="s">
        <v>2027</v>
      </c>
      <c r="AK107" s="24" t="s">
        <v>2123</v>
      </c>
    </row>
    <row r="108" spans="1:37" s="14" customFormat="1" ht="50.1" customHeight="1">
      <c r="A108" s="25" t="s">
        <v>1540</v>
      </c>
      <c r="B108" s="25" t="s">
        <v>2046</v>
      </c>
      <c r="C108" s="25" t="s">
        <v>1524</v>
      </c>
      <c r="D108" s="25" t="s">
        <v>114</v>
      </c>
      <c r="E108" s="25" t="s">
        <v>1541</v>
      </c>
      <c r="F108" s="25" t="s">
        <v>1525</v>
      </c>
      <c r="G108" s="25" t="s">
        <v>1524</v>
      </c>
      <c r="H108" s="25" t="s">
        <v>11</v>
      </c>
      <c r="I108" s="27">
        <v>5981.8</v>
      </c>
      <c r="J108" s="27">
        <f t="shared" si="13"/>
        <v>598.18000000000006</v>
      </c>
      <c r="K108" s="27">
        <f t="shared" si="14"/>
        <v>5383.62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7">
        <v>0</v>
      </c>
      <c r="T108" s="27">
        <v>0</v>
      </c>
      <c r="U108" s="27">
        <v>0</v>
      </c>
      <c r="V108" s="27">
        <v>0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987</v>
      </c>
      <c r="AD108" s="27">
        <v>1076.72</v>
      </c>
      <c r="AE108" s="27">
        <v>0</v>
      </c>
      <c r="AF108" s="27">
        <v>1076.72</v>
      </c>
      <c r="AG108" s="27">
        <f t="shared" si="18"/>
        <v>3140.4400000000005</v>
      </c>
      <c r="AH108" s="27">
        <f t="shared" si="17"/>
        <v>2841.3599999999997</v>
      </c>
      <c r="AI108" s="24" t="s">
        <v>1948</v>
      </c>
      <c r="AJ108" s="24" t="s">
        <v>2124</v>
      </c>
      <c r="AK108" s="24" t="s">
        <v>2123</v>
      </c>
    </row>
    <row r="109" spans="1:37" s="14" customFormat="1" ht="50.1" customHeight="1">
      <c r="A109" s="25" t="s">
        <v>1542</v>
      </c>
      <c r="B109" s="25" t="s">
        <v>2046</v>
      </c>
      <c r="C109" s="25" t="s">
        <v>1524</v>
      </c>
      <c r="D109" s="25" t="s">
        <v>114</v>
      </c>
      <c r="E109" s="25" t="s">
        <v>1543</v>
      </c>
      <c r="F109" s="25" t="s">
        <v>1525</v>
      </c>
      <c r="G109" s="25" t="s">
        <v>1524</v>
      </c>
      <c r="H109" s="25" t="s">
        <v>11</v>
      </c>
      <c r="I109" s="27">
        <v>5981.8</v>
      </c>
      <c r="J109" s="27">
        <f t="shared" si="13"/>
        <v>598.18000000000006</v>
      </c>
      <c r="K109" s="27">
        <f t="shared" si="14"/>
        <v>5383.62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987</v>
      </c>
      <c r="AD109" s="27">
        <v>1076.72</v>
      </c>
      <c r="AE109" s="27">
        <v>0</v>
      </c>
      <c r="AF109" s="27">
        <v>1076.72</v>
      </c>
      <c r="AG109" s="27">
        <f t="shared" si="18"/>
        <v>3140.4400000000005</v>
      </c>
      <c r="AH109" s="27">
        <f t="shared" si="17"/>
        <v>2841.3599999999997</v>
      </c>
      <c r="AI109" s="24" t="s">
        <v>1948</v>
      </c>
      <c r="AJ109" s="24" t="s">
        <v>2125</v>
      </c>
      <c r="AK109" s="24" t="s">
        <v>2123</v>
      </c>
    </row>
    <row r="110" spans="1:37" s="14" customFormat="1" ht="50.1" customHeight="1">
      <c r="A110" s="25" t="s">
        <v>1544</v>
      </c>
      <c r="B110" s="25" t="s">
        <v>2046</v>
      </c>
      <c r="C110" s="25" t="s">
        <v>1524</v>
      </c>
      <c r="D110" s="25" t="s">
        <v>114</v>
      </c>
      <c r="E110" s="25" t="s">
        <v>1545</v>
      </c>
      <c r="F110" s="25" t="s">
        <v>1525</v>
      </c>
      <c r="G110" s="25" t="s">
        <v>1524</v>
      </c>
      <c r="H110" s="25" t="s">
        <v>11</v>
      </c>
      <c r="I110" s="27">
        <v>5981.8</v>
      </c>
      <c r="J110" s="27">
        <f t="shared" si="13"/>
        <v>598.18000000000006</v>
      </c>
      <c r="K110" s="27">
        <f t="shared" si="14"/>
        <v>5383.62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0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987</v>
      </c>
      <c r="AD110" s="27">
        <v>1076.72</v>
      </c>
      <c r="AE110" s="27">
        <v>0</v>
      </c>
      <c r="AF110" s="27">
        <v>1076.72</v>
      </c>
      <c r="AG110" s="27">
        <f t="shared" si="18"/>
        <v>3140.4400000000005</v>
      </c>
      <c r="AH110" s="27">
        <f t="shared" si="17"/>
        <v>2841.3599999999997</v>
      </c>
      <c r="AI110" s="24" t="s">
        <v>1948</v>
      </c>
      <c r="AJ110" s="24" t="s">
        <v>2126</v>
      </c>
      <c r="AK110" s="24" t="s">
        <v>2127</v>
      </c>
    </row>
    <row r="111" spans="1:37" s="14" customFormat="1" ht="50.1" customHeight="1">
      <c r="A111" s="25" t="s">
        <v>1907</v>
      </c>
      <c r="B111" s="39" t="s">
        <v>2047</v>
      </c>
      <c r="C111" s="39" t="s">
        <v>1524</v>
      </c>
      <c r="D111" s="39" t="s">
        <v>114</v>
      </c>
      <c r="E111" s="39" t="s">
        <v>666</v>
      </c>
      <c r="F111" s="25" t="s">
        <v>516</v>
      </c>
      <c r="G111" s="25" t="s">
        <v>1524</v>
      </c>
      <c r="H111" s="39" t="s">
        <v>11</v>
      </c>
      <c r="I111" s="35">
        <v>8272.73</v>
      </c>
      <c r="J111" s="27">
        <f t="shared" si="13"/>
        <v>827.27300000000002</v>
      </c>
      <c r="K111" s="27">
        <f t="shared" si="14"/>
        <v>7445.4569999999994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0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7">
        <v>4467.2700000000004</v>
      </c>
      <c r="AE111" s="27">
        <v>0</v>
      </c>
      <c r="AF111" s="27">
        <v>1489.09</v>
      </c>
      <c r="AG111" s="27">
        <f t="shared" si="18"/>
        <v>5956.3600000000006</v>
      </c>
      <c r="AH111" s="27">
        <f t="shared" si="17"/>
        <v>2316.369999999999</v>
      </c>
      <c r="AI111" s="40">
        <v>41851</v>
      </c>
      <c r="AJ111" s="24" t="s">
        <v>2026</v>
      </c>
      <c r="AK111" s="24" t="s">
        <v>2128</v>
      </c>
    </row>
    <row r="112" spans="1:37" s="14" customFormat="1" ht="50.1" customHeight="1">
      <c r="A112" s="25" t="s">
        <v>1908</v>
      </c>
      <c r="B112" s="39" t="s">
        <v>2047</v>
      </c>
      <c r="C112" s="39" t="s">
        <v>1524</v>
      </c>
      <c r="D112" s="39" t="s">
        <v>114</v>
      </c>
      <c r="E112" s="39" t="s">
        <v>666</v>
      </c>
      <c r="F112" s="25" t="s">
        <v>516</v>
      </c>
      <c r="G112" s="25" t="s">
        <v>1524</v>
      </c>
      <c r="H112" s="39" t="s">
        <v>11</v>
      </c>
      <c r="I112" s="35">
        <v>8272.73</v>
      </c>
      <c r="J112" s="27">
        <f t="shared" si="13"/>
        <v>827.27300000000002</v>
      </c>
      <c r="K112" s="27">
        <f t="shared" si="14"/>
        <v>7445.4569999999994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4467.2700000000004</v>
      </c>
      <c r="AE112" s="27">
        <v>0</v>
      </c>
      <c r="AF112" s="27">
        <v>1489.09</v>
      </c>
      <c r="AG112" s="27">
        <f t="shared" ref="AG112:AG136" si="19">SUM(L112:AF112)</f>
        <v>5956.3600000000006</v>
      </c>
      <c r="AH112" s="27">
        <f t="shared" si="17"/>
        <v>2316.369999999999</v>
      </c>
      <c r="AI112" s="40">
        <v>41851</v>
      </c>
      <c r="AJ112" s="24" t="s">
        <v>2129</v>
      </c>
      <c r="AK112" s="24" t="s">
        <v>2130</v>
      </c>
    </row>
    <row r="113" spans="1:37" s="14" customFormat="1" ht="50.1" customHeight="1">
      <c r="A113" s="25" t="s">
        <v>1909</v>
      </c>
      <c r="B113" s="39" t="s">
        <v>2047</v>
      </c>
      <c r="C113" s="39" t="s">
        <v>1524</v>
      </c>
      <c r="D113" s="39" t="s">
        <v>114</v>
      </c>
      <c r="E113" s="39" t="s">
        <v>666</v>
      </c>
      <c r="F113" s="25" t="s">
        <v>516</v>
      </c>
      <c r="G113" s="25" t="s">
        <v>1524</v>
      </c>
      <c r="H113" s="39" t="s">
        <v>11</v>
      </c>
      <c r="I113" s="35">
        <v>8272.73</v>
      </c>
      <c r="J113" s="27">
        <f t="shared" si="13"/>
        <v>827.27300000000002</v>
      </c>
      <c r="K113" s="27">
        <f t="shared" si="14"/>
        <v>7445.4569999999994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  <c r="S113" s="27">
        <v>0</v>
      </c>
      <c r="T113" s="27">
        <v>0</v>
      </c>
      <c r="U113" s="27">
        <v>0</v>
      </c>
      <c r="V113" s="27">
        <v>0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4467.2700000000004</v>
      </c>
      <c r="AE113" s="27">
        <v>0</v>
      </c>
      <c r="AF113" s="27">
        <v>1489.09</v>
      </c>
      <c r="AG113" s="27">
        <f t="shared" si="19"/>
        <v>5956.3600000000006</v>
      </c>
      <c r="AH113" s="27">
        <f t="shared" si="17"/>
        <v>2316.369999999999</v>
      </c>
      <c r="AI113" s="40">
        <v>41851</v>
      </c>
      <c r="AJ113" s="24" t="s">
        <v>2131</v>
      </c>
      <c r="AK113" s="24" t="s">
        <v>2132</v>
      </c>
    </row>
    <row r="114" spans="1:37" s="14" customFormat="1" ht="50.1" customHeight="1">
      <c r="A114" s="25" t="s">
        <v>1910</v>
      </c>
      <c r="B114" s="39" t="s">
        <v>2047</v>
      </c>
      <c r="C114" s="39" t="s">
        <v>1524</v>
      </c>
      <c r="D114" s="39" t="s">
        <v>114</v>
      </c>
      <c r="E114" s="39" t="s">
        <v>666</v>
      </c>
      <c r="F114" s="25" t="s">
        <v>516</v>
      </c>
      <c r="G114" s="25" t="s">
        <v>1524</v>
      </c>
      <c r="H114" s="39" t="s">
        <v>11</v>
      </c>
      <c r="I114" s="35">
        <v>8114.53</v>
      </c>
      <c r="J114" s="27">
        <f t="shared" si="13"/>
        <v>811.45299999999997</v>
      </c>
      <c r="K114" s="27">
        <f t="shared" si="14"/>
        <v>7303.0769999999993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>
        <v>0</v>
      </c>
      <c r="S114" s="27">
        <v>0</v>
      </c>
      <c r="T114" s="27">
        <v>0</v>
      </c>
      <c r="U114" s="27">
        <v>0</v>
      </c>
      <c r="V114" s="27">
        <v>0</v>
      </c>
      <c r="W114" s="27">
        <v>0</v>
      </c>
      <c r="X114" s="27">
        <v>0</v>
      </c>
      <c r="Y114" s="27">
        <v>0</v>
      </c>
      <c r="Z114" s="27">
        <v>0</v>
      </c>
      <c r="AA114" s="27">
        <v>0</v>
      </c>
      <c r="AB114" s="27">
        <v>0</v>
      </c>
      <c r="AC114" s="27">
        <v>0</v>
      </c>
      <c r="AD114" s="27">
        <v>4381.8599999999997</v>
      </c>
      <c r="AE114" s="27">
        <v>0</v>
      </c>
      <c r="AF114" s="27">
        <v>1460.62</v>
      </c>
      <c r="AG114" s="27">
        <f t="shared" si="19"/>
        <v>5842.48</v>
      </c>
      <c r="AH114" s="27">
        <f t="shared" si="17"/>
        <v>2272.0500000000002</v>
      </c>
      <c r="AI114" s="40">
        <v>41851</v>
      </c>
      <c r="AJ114" s="24" t="s">
        <v>2133</v>
      </c>
      <c r="AK114" s="24" t="s">
        <v>2132</v>
      </c>
    </row>
    <row r="115" spans="1:37" s="14" customFormat="1" ht="50.1" customHeight="1">
      <c r="A115" s="25" t="s">
        <v>1911</v>
      </c>
      <c r="B115" s="39" t="s">
        <v>2047</v>
      </c>
      <c r="C115" s="39" t="s">
        <v>1524</v>
      </c>
      <c r="D115" s="39" t="s">
        <v>114</v>
      </c>
      <c r="E115" s="39" t="s">
        <v>666</v>
      </c>
      <c r="F115" s="25" t="s">
        <v>516</v>
      </c>
      <c r="G115" s="25" t="s">
        <v>1524</v>
      </c>
      <c r="H115" s="39" t="s">
        <v>11</v>
      </c>
      <c r="I115" s="35">
        <v>8114.53</v>
      </c>
      <c r="J115" s="27">
        <f t="shared" si="13"/>
        <v>811.45299999999997</v>
      </c>
      <c r="K115" s="27">
        <f t="shared" si="14"/>
        <v>7303.0769999999993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4381.8599999999997</v>
      </c>
      <c r="AE115" s="27">
        <v>0</v>
      </c>
      <c r="AF115" s="27">
        <v>1460.62</v>
      </c>
      <c r="AG115" s="27">
        <f t="shared" si="19"/>
        <v>5842.48</v>
      </c>
      <c r="AH115" s="27">
        <f t="shared" si="17"/>
        <v>2272.0500000000002</v>
      </c>
      <c r="AI115" s="40">
        <v>41851</v>
      </c>
      <c r="AJ115" s="24" t="s">
        <v>2134</v>
      </c>
      <c r="AK115" s="24" t="s">
        <v>2132</v>
      </c>
    </row>
    <row r="116" spans="1:37" s="14" customFormat="1" ht="50.1" customHeight="1">
      <c r="A116" s="25" t="s">
        <v>1912</v>
      </c>
      <c r="B116" s="39" t="s">
        <v>2047</v>
      </c>
      <c r="C116" s="39" t="s">
        <v>1524</v>
      </c>
      <c r="D116" s="39" t="s">
        <v>114</v>
      </c>
      <c r="E116" s="39" t="s">
        <v>666</v>
      </c>
      <c r="F116" s="25" t="s">
        <v>516</v>
      </c>
      <c r="G116" s="25" t="s">
        <v>1524</v>
      </c>
      <c r="H116" s="39" t="s">
        <v>11</v>
      </c>
      <c r="I116" s="35">
        <v>8114.53</v>
      </c>
      <c r="J116" s="27">
        <f t="shared" si="13"/>
        <v>811.45299999999997</v>
      </c>
      <c r="K116" s="27">
        <f t="shared" si="14"/>
        <v>7303.0769999999993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4381.8599999999997</v>
      </c>
      <c r="AE116" s="27">
        <v>0</v>
      </c>
      <c r="AF116" s="27">
        <v>1460.62</v>
      </c>
      <c r="AG116" s="27">
        <f t="shared" si="19"/>
        <v>5842.48</v>
      </c>
      <c r="AH116" s="27">
        <f t="shared" si="17"/>
        <v>2272.0500000000002</v>
      </c>
      <c r="AI116" s="40">
        <v>41851</v>
      </c>
      <c r="AJ116" s="24" t="s">
        <v>2135</v>
      </c>
      <c r="AK116" s="24" t="s">
        <v>2132</v>
      </c>
    </row>
    <row r="117" spans="1:37" s="14" customFormat="1" ht="50.1" customHeight="1">
      <c r="A117" s="25" t="s">
        <v>1913</v>
      </c>
      <c r="B117" s="39" t="s">
        <v>2047</v>
      </c>
      <c r="C117" s="39" t="s">
        <v>1524</v>
      </c>
      <c r="D117" s="39" t="s">
        <v>114</v>
      </c>
      <c r="E117" s="39" t="s">
        <v>666</v>
      </c>
      <c r="F117" s="25" t="s">
        <v>516</v>
      </c>
      <c r="G117" s="25" t="s">
        <v>1524</v>
      </c>
      <c r="H117" s="39" t="s">
        <v>11</v>
      </c>
      <c r="I117" s="35">
        <v>8114.53</v>
      </c>
      <c r="J117" s="27">
        <f t="shared" si="13"/>
        <v>811.45299999999997</v>
      </c>
      <c r="K117" s="27">
        <f t="shared" si="14"/>
        <v>7303.0769999999993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4381.8599999999997</v>
      </c>
      <c r="AE117" s="27">
        <v>0</v>
      </c>
      <c r="AF117" s="27">
        <v>1460.62</v>
      </c>
      <c r="AG117" s="27">
        <f t="shared" si="19"/>
        <v>5842.48</v>
      </c>
      <c r="AH117" s="27">
        <f t="shared" si="17"/>
        <v>2272.0500000000002</v>
      </c>
      <c r="AI117" s="40">
        <v>41851</v>
      </c>
      <c r="AJ117" s="24" t="s">
        <v>2136</v>
      </c>
      <c r="AK117" s="24" t="s">
        <v>2137</v>
      </c>
    </row>
    <row r="118" spans="1:37" s="14" customFormat="1" ht="50.1" customHeight="1">
      <c r="A118" s="25" t="s">
        <v>1914</v>
      </c>
      <c r="B118" s="39" t="s">
        <v>2047</v>
      </c>
      <c r="C118" s="39" t="s">
        <v>1524</v>
      </c>
      <c r="D118" s="39" t="s">
        <v>114</v>
      </c>
      <c r="E118" s="39" t="s">
        <v>666</v>
      </c>
      <c r="F118" s="25" t="s">
        <v>516</v>
      </c>
      <c r="G118" s="25" t="s">
        <v>1524</v>
      </c>
      <c r="H118" s="39" t="s">
        <v>11</v>
      </c>
      <c r="I118" s="35">
        <v>8114.53</v>
      </c>
      <c r="J118" s="27">
        <f t="shared" si="13"/>
        <v>811.45299999999997</v>
      </c>
      <c r="K118" s="27">
        <f t="shared" si="14"/>
        <v>7303.0769999999993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0</v>
      </c>
      <c r="S118" s="27">
        <v>0</v>
      </c>
      <c r="T118" s="27">
        <v>0</v>
      </c>
      <c r="U118" s="27">
        <v>0</v>
      </c>
      <c r="V118" s="27">
        <v>0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4381.8599999999997</v>
      </c>
      <c r="AE118" s="27">
        <v>0</v>
      </c>
      <c r="AF118" s="27">
        <v>1460.62</v>
      </c>
      <c r="AG118" s="27">
        <f t="shared" si="19"/>
        <v>5842.48</v>
      </c>
      <c r="AH118" s="27">
        <f t="shared" si="17"/>
        <v>2272.0500000000002</v>
      </c>
      <c r="AI118" s="40">
        <v>41851</v>
      </c>
      <c r="AJ118" s="24" t="s">
        <v>2138</v>
      </c>
      <c r="AK118" s="24" t="s">
        <v>2137</v>
      </c>
    </row>
    <row r="119" spans="1:37" s="14" customFormat="1" ht="50.1" customHeight="1">
      <c r="A119" s="25" t="s">
        <v>1915</v>
      </c>
      <c r="B119" s="39" t="s">
        <v>2047</v>
      </c>
      <c r="C119" s="39" t="s">
        <v>1524</v>
      </c>
      <c r="D119" s="39" t="s">
        <v>114</v>
      </c>
      <c r="E119" s="39" t="s">
        <v>666</v>
      </c>
      <c r="F119" s="25" t="s">
        <v>516</v>
      </c>
      <c r="G119" s="25" t="s">
        <v>1524</v>
      </c>
      <c r="H119" s="39" t="s">
        <v>11</v>
      </c>
      <c r="I119" s="35">
        <v>8114.53</v>
      </c>
      <c r="J119" s="27">
        <f t="shared" si="13"/>
        <v>811.45299999999997</v>
      </c>
      <c r="K119" s="27">
        <f t="shared" si="14"/>
        <v>7303.0769999999993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0</v>
      </c>
      <c r="S119" s="27">
        <v>0</v>
      </c>
      <c r="T119" s="27">
        <v>0</v>
      </c>
      <c r="U119" s="27">
        <v>0</v>
      </c>
      <c r="V119" s="27">
        <v>0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27">
        <v>4381.8599999999997</v>
      </c>
      <c r="AE119" s="27">
        <v>0</v>
      </c>
      <c r="AF119" s="27">
        <v>1460.62</v>
      </c>
      <c r="AG119" s="27">
        <f t="shared" si="19"/>
        <v>5842.48</v>
      </c>
      <c r="AH119" s="27">
        <f t="shared" si="17"/>
        <v>2272.0500000000002</v>
      </c>
      <c r="AI119" s="40">
        <v>41851</v>
      </c>
      <c r="AJ119" s="24" t="s">
        <v>2139</v>
      </c>
      <c r="AK119" s="24" t="s">
        <v>2140</v>
      </c>
    </row>
    <row r="120" spans="1:37" s="14" customFormat="1" ht="50.1" customHeight="1">
      <c r="A120" s="25" t="s">
        <v>1916</v>
      </c>
      <c r="B120" s="39" t="s">
        <v>2047</v>
      </c>
      <c r="C120" s="39" t="s">
        <v>1524</v>
      </c>
      <c r="D120" s="39" t="s">
        <v>114</v>
      </c>
      <c r="E120" s="39" t="s">
        <v>666</v>
      </c>
      <c r="F120" s="25" t="s">
        <v>516</v>
      </c>
      <c r="G120" s="25" t="s">
        <v>1524</v>
      </c>
      <c r="H120" s="39" t="s">
        <v>11</v>
      </c>
      <c r="I120" s="35">
        <v>8114.53</v>
      </c>
      <c r="J120" s="27">
        <f t="shared" si="13"/>
        <v>811.45299999999997</v>
      </c>
      <c r="K120" s="27">
        <f t="shared" si="14"/>
        <v>7303.0769999999993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  <c r="V120" s="27">
        <v>0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27">
        <v>4381.8599999999997</v>
      </c>
      <c r="AE120" s="27">
        <v>0</v>
      </c>
      <c r="AF120" s="27">
        <v>1460.62</v>
      </c>
      <c r="AG120" s="27">
        <f t="shared" si="19"/>
        <v>5842.48</v>
      </c>
      <c r="AH120" s="27">
        <f t="shared" si="17"/>
        <v>2272.0500000000002</v>
      </c>
      <c r="AI120" s="40">
        <v>41851</v>
      </c>
      <c r="AJ120" s="24" t="s">
        <v>2141</v>
      </c>
      <c r="AK120" s="24" t="s">
        <v>2142</v>
      </c>
    </row>
    <row r="121" spans="1:37" s="14" customFormat="1" ht="50.1" customHeight="1">
      <c r="A121" s="25" t="s">
        <v>1920</v>
      </c>
      <c r="B121" s="39" t="s">
        <v>2047</v>
      </c>
      <c r="C121" s="39" t="s">
        <v>1524</v>
      </c>
      <c r="D121" s="39" t="s">
        <v>114</v>
      </c>
      <c r="E121" s="39" t="s">
        <v>666</v>
      </c>
      <c r="F121" s="25" t="s">
        <v>516</v>
      </c>
      <c r="G121" s="25" t="s">
        <v>1524</v>
      </c>
      <c r="H121" s="39" t="s">
        <v>11</v>
      </c>
      <c r="I121" s="35">
        <v>8114.53</v>
      </c>
      <c r="J121" s="27">
        <f t="shared" si="13"/>
        <v>811.45299999999997</v>
      </c>
      <c r="K121" s="27">
        <f t="shared" si="14"/>
        <v>7303.0769999999993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7">
        <v>0</v>
      </c>
      <c r="T121" s="27">
        <v>0</v>
      </c>
      <c r="U121" s="27">
        <v>0</v>
      </c>
      <c r="V121" s="27">
        <v>0</v>
      </c>
      <c r="W121" s="27">
        <v>0</v>
      </c>
      <c r="X121" s="27">
        <v>0</v>
      </c>
      <c r="Y121" s="27">
        <v>0</v>
      </c>
      <c r="Z121" s="27">
        <v>0</v>
      </c>
      <c r="AA121" s="27">
        <v>0</v>
      </c>
      <c r="AB121" s="27">
        <v>0</v>
      </c>
      <c r="AC121" s="27">
        <v>0</v>
      </c>
      <c r="AD121" s="27">
        <v>4381.8599999999997</v>
      </c>
      <c r="AE121" s="27">
        <v>0</v>
      </c>
      <c r="AF121" s="27">
        <v>1460.62</v>
      </c>
      <c r="AG121" s="27">
        <f t="shared" si="19"/>
        <v>5842.48</v>
      </c>
      <c r="AH121" s="27">
        <f t="shared" si="17"/>
        <v>2272.0500000000002</v>
      </c>
      <c r="AI121" s="40">
        <v>41851</v>
      </c>
      <c r="AJ121" s="24" t="s">
        <v>2143</v>
      </c>
      <c r="AK121" s="24" t="s">
        <v>2144</v>
      </c>
    </row>
    <row r="122" spans="1:37" s="14" customFormat="1" ht="50.1" customHeight="1">
      <c r="A122" s="25" t="s">
        <v>1917</v>
      </c>
      <c r="B122" s="39" t="s">
        <v>2047</v>
      </c>
      <c r="C122" s="39" t="s">
        <v>1524</v>
      </c>
      <c r="D122" s="39" t="s">
        <v>114</v>
      </c>
      <c r="E122" s="39" t="s">
        <v>666</v>
      </c>
      <c r="F122" s="25" t="s">
        <v>516</v>
      </c>
      <c r="G122" s="25" t="s">
        <v>1524</v>
      </c>
      <c r="H122" s="39" t="s">
        <v>11</v>
      </c>
      <c r="I122" s="35">
        <v>8114.53</v>
      </c>
      <c r="J122" s="27">
        <f t="shared" si="13"/>
        <v>811.45299999999997</v>
      </c>
      <c r="K122" s="27">
        <f t="shared" si="14"/>
        <v>7303.0769999999993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7">
        <v>0</v>
      </c>
      <c r="T122" s="27">
        <v>0</v>
      </c>
      <c r="U122" s="27">
        <v>0</v>
      </c>
      <c r="V122" s="27">
        <v>0</v>
      </c>
      <c r="W122" s="27">
        <v>0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27">
        <v>0</v>
      </c>
      <c r="AD122" s="27">
        <v>4381.8599999999997</v>
      </c>
      <c r="AE122" s="27">
        <v>0</v>
      </c>
      <c r="AF122" s="27">
        <v>1460.62</v>
      </c>
      <c r="AG122" s="27">
        <f t="shared" si="19"/>
        <v>5842.48</v>
      </c>
      <c r="AH122" s="27">
        <f t="shared" si="17"/>
        <v>2272.0500000000002</v>
      </c>
      <c r="AI122" s="40">
        <v>41851</v>
      </c>
      <c r="AJ122" s="24" t="s">
        <v>2145</v>
      </c>
      <c r="AK122" s="24" t="s">
        <v>2146</v>
      </c>
    </row>
    <row r="123" spans="1:37" s="14" customFormat="1" ht="50.1" customHeight="1">
      <c r="A123" s="25" t="s">
        <v>1918</v>
      </c>
      <c r="B123" s="39" t="s">
        <v>2047</v>
      </c>
      <c r="C123" s="39" t="s">
        <v>1524</v>
      </c>
      <c r="D123" s="39" t="s">
        <v>114</v>
      </c>
      <c r="E123" s="39" t="s">
        <v>2193</v>
      </c>
      <c r="F123" s="25" t="s">
        <v>2190</v>
      </c>
      <c r="G123" s="25" t="s">
        <v>1524</v>
      </c>
      <c r="H123" s="39" t="s">
        <v>11</v>
      </c>
      <c r="I123" s="35">
        <v>8114.53</v>
      </c>
      <c r="J123" s="27">
        <f t="shared" si="13"/>
        <v>811.45299999999997</v>
      </c>
      <c r="K123" s="27">
        <f t="shared" si="14"/>
        <v>7303.0769999999993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0</v>
      </c>
      <c r="W123" s="27">
        <v>0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4381.8599999999997</v>
      </c>
      <c r="AE123" s="27">
        <v>0</v>
      </c>
      <c r="AF123" s="27">
        <v>1460.62</v>
      </c>
      <c r="AG123" s="27">
        <f t="shared" si="19"/>
        <v>5842.48</v>
      </c>
      <c r="AH123" s="27">
        <f t="shared" si="17"/>
        <v>2272.0500000000002</v>
      </c>
      <c r="AI123" s="40">
        <v>41851</v>
      </c>
      <c r="AJ123" s="24" t="s">
        <v>2147</v>
      </c>
      <c r="AK123" s="24" t="s">
        <v>2148</v>
      </c>
    </row>
    <row r="124" spans="1:37" s="14" customFormat="1" ht="50.1" customHeight="1">
      <c r="A124" s="25" t="s">
        <v>1919</v>
      </c>
      <c r="B124" s="39" t="s">
        <v>2047</v>
      </c>
      <c r="C124" s="39" t="s">
        <v>1524</v>
      </c>
      <c r="D124" s="39" t="s">
        <v>114</v>
      </c>
      <c r="E124" s="39" t="s">
        <v>666</v>
      </c>
      <c r="F124" s="25" t="s">
        <v>516</v>
      </c>
      <c r="G124" s="25" t="s">
        <v>1524</v>
      </c>
      <c r="H124" s="39" t="s">
        <v>11</v>
      </c>
      <c r="I124" s="35">
        <v>8114.53</v>
      </c>
      <c r="J124" s="27">
        <f t="shared" si="13"/>
        <v>811.45299999999997</v>
      </c>
      <c r="K124" s="27">
        <f t="shared" si="14"/>
        <v>7303.0769999999993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  <c r="V124" s="27">
        <v>0</v>
      </c>
      <c r="W124" s="27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4381.8599999999997</v>
      </c>
      <c r="AE124" s="27">
        <v>0</v>
      </c>
      <c r="AF124" s="27">
        <v>1460.62</v>
      </c>
      <c r="AG124" s="27">
        <f t="shared" si="19"/>
        <v>5842.48</v>
      </c>
      <c r="AH124" s="27">
        <f t="shared" si="17"/>
        <v>2272.0500000000002</v>
      </c>
      <c r="AI124" s="40">
        <v>41851</v>
      </c>
      <c r="AJ124" s="24" t="s">
        <v>2149</v>
      </c>
      <c r="AK124" s="24" t="s">
        <v>2150</v>
      </c>
    </row>
    <row r="125" spans="1:37" s="14" customFormat="1" ht="50.1" customHeight="1">
      <c r="A125" s="25" t="s">
        <v>2017</v>
      </c>
      <c r="B125" s="39" t="s">
        <v>2047</v>
      </c>
      <c r="C125" s="39" t="s">
        <v>1524</v>
      </c>
      <c r="D125" s="39" t="s">
        <v>114</v>
      </c>
      <c r="E125" s="39" t="s">
        <v>2194</v>
      </c>
      <c r="F125" s="25" t="s">
        <v>516</v>
      </c>
      <c r="G125" s="25" t="s">
        <v>1524</v>
      </c>
      <c r="H125" s="39" t="s">
        <v>11</v>
      </c>
      <c r="I125" s="35">
        <v>8114.53</v>
      </c>
      <c r="J125" s="27">
        <f t="shared" si="13"/>
        <v>811.45299999999997</v>
      </c>
      <c r="K125" s="27">
        <f t="shared" si="14"/>
        <v>7303.0769999999993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7">
        <v>0</v>
      </c>
      <c r="T125" s="27">
        <v>0</v>
      </c>
      <c r="U125" s="27">
        <v>0</v>
      </c>
      <c r="V125" s="27">
        <v>0</v>
      </c>
      <c r="W125" s="27">
        <v>0</v>
      </c>
      <c r="X125" s="27">
        <v>0</v>
      </c>
      <c r="Y125" s="27">
        <v>0</v>
      </c>
      <c r="Z125" s="27">
        <v>0</v>
      </c>
      <c r="AA125" s="27">
        <v>0</v>
      </c>
      <c r="AB125" s="27">
        <v>0</v>
      </c>
      <c r="AC125" s="27">
        <v>0</v>
      </c>
      <c r="AD125" s="27">
        <v>4381.8599999999997</v>
      </c>
      <c r="AE125" s="27">
        <v>0</v>
      </c>
      <c r="AF125" s="27">
        <v>1460.62</v>
      </c>
      <c r="AG125" s="27">
        <f t="shared" si="19"/>
        <v>5842.48</v>
      </c>
      <c r="AH125" s="27">
        <f t="shared" si="17"/>
        <v>2272.0500000000002</v>
      </c>
      <c r="AI125" s="40">
        <v>41851</v>
      </c>
      <c r="AJ125" s="24" t="s">
        <v>2151</v>
      </c>
      <c r="AK125" s="24" t="s">
        <v>2152</v>
      </c>
    </row>
    <row r="126" spans="1:37" s="14" customFormat="1" ht="50.1" customHeight="1">
      <c r="A126" s="25" t="s">
        <v>1921</v>
      </c>
      <c r="B126" s="39" t="s">
        <v>2047</v>
      </c>
      <c r="C126" s="39" t="s">
        <v>1524</v>
      </c>
      <c r="D126" s="39" t="s">
        <v>114</v>
      </c>
      <c r="E126" s="39" t="s">
        <v>2195</v>
      </c>
      <c r="F126" s="25" t="s">
        <v>516</v>
      </c>
      <c r="G126" s="25" t="s">
        <v>1524</v>
      </c>
      <c r="H126" s="39" t="s">
        <v>11</v>
      </c>
      <c r="I126" s="35">
        <v>8114.53</v>
      </c>
      <c r="J126" s="27">
        <f t="shared" si="13"/>
        <v>811.45299999999997</v>
      </c>
      <c r="K126" s="27">
        <f t="shared" si="14"/>
        <v>7303.0769999999993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7">
        <v>0</v>
      </c>
      <c r="T126" s="27">
        <v>0</v>
      </c>
      <c r="U126" s="27">
        <v>0</v>
      </c>
      <c r="V126" s="27">
        <v>0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7">
        <v>4381.8599999999997</v>
      </c>
      <c r="AE126" s="27">
        <v>0</v>
      </c>
      <c r="AF126" s="27">
        <v>1460.62</v>
      </c>
      <c r="AG126" s="27">
        <f t="shared" si="19"/>
        <v>5842.48</v>
      </c>
      <c r="AH126" s="27">
        <f t="shared" si="17"/>
        <v>2272.0500000000002</v>
      </c>
      <c r="AI126" s="40">
        <v>41851</v>
      </c>
      <c r="AJ126" s="24" t="s">
        <v>2151</v>
      </c>
      <c r="AK126" s="24" t="s">
        <v>2152</v>
      </c>
    </row>
    <row r="127" spans="1:37" s="14" customFormat="1" ht="50.1" customHeight="1">
      <c r="A127" s="25" t="s">
        <v>1922</v>
      </c>
      <c r="B127" s="39" t="s">
        <v>2047</v>
      </c>
      <c r="C127" s="39" t="s">
        <v>1524</v>
      </c>
      <c r="D127" s="39" t="s">
        <v>114</v>
      </c>
      <c r="E127" s="39" t="s">
        <v>666</v>
      </c>
      <c r="F127" s="25" t="s">
        <v>516</v>
      </c>
      <c r="G127" s="25" t="s">
        <v>1524</v>
      </c>
      <c r="H127" s="39" t="s">
        <v>11</v>
      </c>
      <c r="I127" s="35">
        <v>8114.53</v>
      </c>
      <c r="J127" s="27">
        <f t="shared" si="13"/>
        <v>811.45299999999997</v>
      </c>
      <c r="K127" s="27">
        <f t="shared" si="14"/>
        <v>7303.0769999999993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7">
        <v>0</v>
      </c>
      <c r="T127" s="27">
        <v>0</v>
      </c>
      <c r="U127" s="27">
        <v>0</v>
      </c>
      <c r="V127" s="27">
        <v>0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27">
        <v>0</v>
      </c>
      <c r="AD127" s="27">
        <v>4381.8599999999997</v>
      </c>
      <c r="AE127" s="27">
        <v>0</v>
      </c>
      <c r="AF127" s="27">
        <v>1460.62</v>
      </c>
      <c r="AG127" s="27">
        <f t="shared" si="19"/>
        <v>5842.48</v>
      </c>
      <c r="AH127" s="27">
        <f t="shared" si="17"/>
        <v>2272.0500000000002</v>
      </c>
      <c r="AI127" s="40">
        <v>41851</v>
      </c>
      <c r="AJ127" s="24" t="s">
        <v>2153</v>
      </c>
      <c r="AK127" s="24" t="s">
        <v>2152</v>
      </c>
    </row>
    <row r="128" spans="1:37" s="14" customFormat="1" ht="50.1" customHeight="1">
      <c r="A128" s="25" t="s">
        <v>1923</v>
      </c>
      <c r="B128" s="39" t="s">
        <v>2047</v>
      </c>
      <c r="C128" s="39" t="s">
        <v>1524</v>
      </c>
      <c r="D128" s="39" t="s">
        <v>114</v>
      </c>
      <c r="E128" s="39" t="s">
        <v>666</v>
      </c>
      <c r="F128" s="25" t="s">
        <v>516</v>
      </c>
      <c r="G128" s="25" t="s">
        <v>1524</v>
      </c>
      <c r="H128" s="39" t="s">
        <v>11</v>
      </c>
      <c r="I128" s="35">
        <v>8114.53</v>
      </c>
      <c r="J128" s="27">
        <f t="shared" si="13"/>
        <v>811.45299999999997</v>
      </c>
      <c r="K128" s="27">
        <f t="shared" si="14"/>
        <v>7303.0769999999993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4381.8599999999997</v>
      </c>
      <c r="AE128" s="27">
        <v>0</v>
      </c>
      <c r="AF128" s="27">
        <v>1460.62</v>
      </c>
      <c r="AG128" s="27">
        <f t="shared" si="19"/>
        <v>5842.48</v>
      </c>
      <c r="AH128" s="27">
        <f t="shared" si="17"/>
        <v>2272.0500000000002</v>
      </c>
      <c r="AI128" s="40">
        <v>41851</v>
      </c>
      <c r="AJ128" s="24" t="s">
        <v>2154</v>
      </c>
      <c r="AK128" s="24" t="s">
        <v>2155</v>
      </c>
    </row>
    <row r="129" spans="1:37" s="14" customFormat="1" ht="50.1" customHeight="1">
      <c r="A129" s="25" t="s">
        <v>1924</v>
      </c>
      <c r="B129" s="39" t="s">
        <v>2047</v>
      </c>
      <c r="C129" s="39" t="s">
        <v>1524</v>
      </c>
      <c r="D129" s="39" t="s">
        <v>114</v>
      </c>
      <c r="E129" s="39" t="s">
        <v>666</v>
      </c>
      <c r="F129" s="25" t="s">
        <v>516</v>
      </c>
      <c r="G129" s="25" t="s">
        <v>1524</v>
      </c>
      <c r="H129" s="39" t="s">
        <v>11</v>
      </c>
      <c r="I129" s="35">
        <v>8114.53</v>
      </c>
      <c r="J129" s="27">
        <f t="shared" si="13"/>
        <v>811.45299999999997</v>
      </c>
      <c r="K129" s="27">
        <f t="shared" si="14"/>
        <v>7303.0769999999993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7">
        <v>0</v>
      </c>
      <c r="T129" s="27">
        <v>0</v>
      </c>
      <c r="U129" s="27">
        <v>0</v>
      </c>
      <c r="V129" s="27">
        <v>0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27">
        <v>4381.8599999999997</v>
      </c>
      <c r="AE129" s="27">
        <v>0</v>
      </c>
      <c r="AF129" s="27">
        <v>1460.62</v>
      </c>
      <c r="AG129" s="27">
        <f t="shared" si="19"/>
        <v>5842.48</v>
      </c>
      <c r="AH129" s="27">
        <f t="shared" si="17"/>
        <v>2272.0500000000002</v>
      </c>
      <c r="AI129" s="40">
        <v>41851</v>
      </c>
      <c r="AJ129" s="24" t="s">
        <v>2156</v>
      </c>
      <c r="AK129" s="24" t="s">
        <v>2155</v>
      </c>
    </row>
    <row r="130" spans="1:37" s="14" customFormat="1" ht="50.1" customHeight="1">
      <c r="A130" s="25" t="s">
        <v>1925</v>
      </c>
      <c r="B130" s="39" t="s">
        <v>2047</v>
      </c>
      <c r="C130" s="39" t="s">
        <v>1524</v>
      </c>
      <c r="D130" s="39" t="s">
        <v>114</v>
      </c>
      <c r="E130" s="39" t="s">
        <v>666</v>
      </c>
      <c r="F130" s="25" t="s">
        <v>516</v>
      </c>
      <c r="G130" s="25" t="s">
        <v>1524</v>
      </c>
      <c r="H130" s="39" t="s">
        <v>11</v>
      </c>
      <c r="I130" s="35">
        <v>8114.53</v>
      </c>
      <c r="J130" s="27">
        <f t="shared" si="13"/>
        <v>811.45299999999997</v>
      </c>
      <c r="K130" s="27">
        <f t="shared" si="14"/>
        <v>7303.0769999999993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7">
        <v>0</v>
      </c>
      <c r="T130" s="27">
        <v>0</v>
      </c>
      <c r="U130" s="27">
        <v>0</v>
      </c>
      <c r="V130" s="27">
        <v>0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4381.8599999999997</v>
      </c>
      <c r="AE130" s="27">
        <v>0</v>
      </c>
      <c r="AF130" s="27">
        <v>1460.62</v>
      </c>
      <c r="AG130" s="27">
        <f t="shared" si="19"/>
        <v>5842.48</v>
      </c>
      <c r="AH130" s="27">
        <f t="shared" si="17"/>
        <v>2272.0500000000002</v>
      </c>
      <c r="AI130" s="40">
        <v>41851</v>
      </c>
      <c r="AJ130" s="24" t="s">
        <v>2157</v>
      </c>
      <c r="AK130" s="24" t="s">
        <v>2155</v>
      </c>
    </row>
    <row r="131" spans="1:37" s="14" customFormat="1" ht="50.1" customHeight="1">
      <c r="A131" s="25" t="s">
        <v>1926</v>
      </c>
      <c r="B131" s="39" t="s">
        <v>2047</v>
      </c>
      <c r="C131" s="39" t="s">
        <v>1524</v>
      </c>
      <c r="D131" s="39" t="s">
        <v>114</v>
      </c>
      <c r="E131" s="39" t="s">
        <v>1526</v>
      </c>
      <c r="F131" s="25" t="s">
        <v>2190</v>
      </c>
      <c r="G131" s="25" t="s">
        <v>1524</v>
      </c>
      <c r="H131" s="39" t="s">
        <v>11</v>
      </c>
      <c r="I131" s="35">
        <v>8114.53</v>
      </c>
      <c r="J131" s="27">
        <f t="shared" si="13"/>
        <v>811.45299999999997</v>
      </c>
      <c r="K131" s="27">
        <f t="shared" si="14"/>
        <v>7303.0769999999993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4381.8599999999997</v>
      </c>
      <c r="AE131" s="27">
        <v>0</v>
      </c>
      <c r="AF131" s="27">
        <v>1460.62</v>
      </c>
      <c r="AG131" s="27">
        <f t="shared" si="19"/>
        <v>5842.48</v>
      </c>
      <c r="AH131" s="27">
        <f t="shared" si="17"/>
        <v>2272.0500000000002</v>
      </c>
      <c r="AI131" s="40">
        <v>41851</v>
      </c>
      <c r="AJ131" s="24" t="s">
        <v>2158</v>
      </c>
      <c r="AK131" s="24" t="s">
        <v>2155</v>
      </c>
    </row>
    <row r="132" spans="1:37" s="14" customFormat="1" ht="50.1" customHeight="1">
      <c r="A132" s="25" t="s">
        <v>1927</v>
      </c>
      <c r="B132" s="39" t="s">
        <v>2047</v>
      </c>
      <c r="C132" s="39" t="s">
        <v>1524</v>
      </c>
      <c r="D132" s="39" t="s">
        <v>114</v>
      </c>
      <c r="E132" s="39" t="s">
        <v>666</v>
      </c>
      <c r="F132" s="25" t="s">
        <v>516</v>
      </c>
      <c r="G132" s="25" t="s">
        <v>1524</v>
      </c>
      <c r="H132" s="39" t="s">
        <v>11</v>
      </c>
      <c r="I132" s="35">
        <v>8114.53</v>
      </c>
      <c r="J132" s="27">
        <f t="shared" ref="J132:J195" si="20">+I132*0.1</f>
        <v>811.45299999999997</v>
      </c>
      <c r="K132" s="27">
        <f t="shared" ref="K132:K195" si="21">+I132-J132</f>
        <v>7303.0769999999993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0</v>
      </c>
      <c r="U132" s="27">
        <v>0</v>
      </c>
      <c r="V132" s="27">
        <v>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27">
        <v>4381.8599999999997</v>
      </c>
      <c r="AE132" s="27">
        <v>0</v>
      </c>
      <c r="AF132" s="27">
        <v>1460.62</v>
      </c>
      <c r="AG132" s="27">
        <f t="shared" si="19"/>
        <v>5842.48</v>
      </c>
      <c r="AH132" s="27">
        <f t="shared" si="17"/>
        <v>2272.0500000000002</v>
      </c>
      <c r="AI132" s="40">
        <v>41851</v>
      </c>
      <c r="AJ132" s="24" t="s">
        <v>2159</v>
      </c>
      <c r="AK132" s="24" t="s">
        <v>2155</v>
      </c>
    </row>
    <row r="133" spans="1:37" s="14" customFormat="1" ht="50.1" customHeight="1">
      <c r="A133" s="25" t="s">
        <v>1928</v>
      </c>
      <c r="B133" s="39" t="s">
        <v>2047</v>
      </c>
      <c r="C133" s="39" t="s">
        <v>1524</v>
      </c>
      <c r="D133" s="39" t="s">
        <v>114</v>
      </c>
      <c r="E133" s="39" t="s">
        <v>666</v>
      </c>
      <c r="F133" s="25" t="s">
        <v>516</v>
      </c>
      <c r="G133" s="25" t="s">
        <v>1524</v>
      </c>
      <c r="H133" s="39" t="s">
        <v>11</v>
      </c>
      <c r="I133" s="35">
        <v>8114.53</v>
      </c>
      <c r="J133" s="27">
        <f t="shared" si="20"/>
        <v>811.45299999999997</v>
      </c>
      <c r="K133" s="27">
        <f t="shared" si="21"/>
        <v>7303.0769999999993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4381.8599999999997</v>
      </c>
      <c r="AE133" s="27">
        <v>0</v>
      </c>
      <c r="AF133" s="27">
        <v>1460.62</v>
      </c>
      <c r="AG133" s="27">
        <f t="shared" si="19"/>
        <v>5842.48</v>
      </c>
      <c r="AH133" s="27">
        <f t="shared" si="17"/>
        <v>2272.0500000000002</v>
      </c>
      <c r="AI133" s="40">
        <v>41851</v>
      </c>
      <c r="AJ133" s="24" t="s">
        <v>2160</v>
      </c>
      <c r="AK133" s="24" t="s">
        <v>2155</v>
      </c>
    </row>
    <row r="134" spans="1:37" s="14" customFormat="1" ht="50.1" customHeight="1">
      <c r="A134" s="25" t="s">
        <v>1929</v>
      </c>
      <c r="B134" s="39" t="s">
        <v>2047</v>
      </c>
      <c r="C134" s="39" t="s">
        <v>1524</v>
      </c>
      <c r="D134" s="39" t="s">
        <v>114</v>
      </c>
      <c r="E134" s="39" t="s">
        <v>666</v>
      </c>
      <c r="F134" s="25" t="s">
        <v>516</v>
      </c>
      <c r="G134" s="25" t="s">
        <v>1524</v>
      </c>
      <c r="H134" s="39" t="s">
        <v>11</v>
      </c>
      <c r="I134" s="35">
        <v>8114.53</v>
      </c>
      <c r="J134" s="27">
        <f t="shared" si="20"/>
        <v>811.45299999999997</v>
      </c>
      <c r="K134" s="27">
        <f t="shared" si="21"/>
        <v>7303.0769999999993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7">
        <v>0</v>
      </c>
      <c r="T134" s="27">
        <v>0</v>
      </c>
      <c r="U134" s="27">
        <v>0</v>
      </c>
      <c r="V134" s="27">
        <v>0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0</v>
      </c>
      <c r="AD134" s="27">
        <v>4381.8599999999997</v>
      </c>
      <c r="AE134" s="27">
        <v>0</v>
      </c>
      <c r="AF134" s="27">
        <v>1460.62</v>
      </c>
      <c r="AG134" s="27">
        <f t="shared" si="19"/>
        <v>5842.48</v>
      </c>
      <c r="AH134" s="27">
        <f t="shared" si="17"/>
        <v>2272.0500000000002</v>
      </c>
      <c r="AI134" s="40">
        <v>41851</v>
      </c>
      <c r="AJ134" s="24" t="s">
        <v>2161</v>
      </c>
      <c r="AK134" s="24" t="s">
        <v>2155</v>
      </c>
    </row>
    <row r="135" spans="1:37" s="14" customFormat="1" ht="50.1" customHeight="1">
      <c r="A135" s="25" t="s">
        <v>1930</v>
      </c>
      <c r="B135" s="39" t="s">
        <v>2047</v>
      </c>
      <c r="C135" s="39" t="s">
        <v>1524</v>
      </c>
      <c r="D135" s="39" t="s">
        <v>114</v>
      </c>
      <c r="E135" s="39" t="s">
        <v>2191</v>
      </c>
      <c r="F135" s="25" t="s">
        <v>2190</v>
      </c>
      <c r="G135" s="25" t="s">
        <v>1524</v>
      </c>
      <c r="H135" s="39" t="s">
        <v>11</v>
      </c>
      <c r="I135" s="35">
        <v>8114.53</v>
      </c>
      <c r="J135" s="27">
        <f t="shared" si="20"/>
        <v>811.45299999999997</v>
      </c>
      <c r="K135" s="27">
        <f t="shared" si="21"/>
        <v>7303.0769999999993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  <c r="V135" s="27">
        <v>0</v>
      </c>
      <c r="W135" s="27">
        <v>0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0</v>
      </c>
      <c r="AD135" s="27">
        <v>4381.8599999999997</v>
      </c>
      <c r="AE135" s="27">
        <v>0</v>
      </c>
      <c r="AF135" s="27">
        <v>1460.62</v>
      </c>
      <c r="AG135" s="27">
        <f t="shared" si="19"/>
        <v>5842.48</v>
      </c>
      <c r="AH135" s="27">
        <f t="shared" si="17"/>
        <v>2272.0500000000002</v>
      </c>
      <c r="AI135" s="40">
        <v>41851</v>
      </c>
      <c r="AJ135" s="24" t="s">
        <v>2162</v>
      </c>
      <c r="AK135" s="24" t="s">
        <v>2155</v>
      </c>
    </row>
    <row r="136" spans="1:37" s="14" customFormat="1" ht="50.1" customHeight="1">
      <c r="A136" s="25" t="s">
        <v>1931</v>
      </c>
      <c r="B136" s="39" t="s">
        <v>2047</v>
      </c>
      <c r="C136" s="39" t="s">
        <v>1524</v>
      </c>
      <c r="D136" s="39" t="s">
        <v>114</v>
      </c>
      <c r="E136" s="39" t="s">
        <v>666</v>
      </c>
      <c r="F136" s="25" t="s">
        <v>516</v>
      </c>
      <c r="G136" s="25" t="s">
        <v>1524</v>
      </c>
      <c r="H136" s="39" t="s">
        <v>11</v>
      </c>
      <c r="I136" s="35">
        <v>8114.53</v>
      </c>
      <c r="J136" s="27">
        <f t="shared" si="20"/>
        <v>811.45299999999997</v>
      </c>
      <c r="K136" s="27">
        <f t="shared" si="21"/>
        <v>7303.0769999999993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  <c r="V136" s="27">
        <v>0</v>
      </c>
      <c r="W136" s="27">
        <v>0</v>
      </c>
      <c r="X136" s="27">
        <v>0</v>
      </c>
      <c r="Y136" s="27">
        <v>0</v>
      </c>
      <c r="Z136" s="27">
        <v>0</v>
      </c>
      <c r="AA136" s="27">
        <v>0</v>
      </c>
      <c r="AB136" s="27">
        <v>0</v>
      </c>
      <c r="AC136" s="27">
        <v>0</v>
      </c>
      <c r="AD136" s="27">
        <v>4381.8599999999997</v>
      </c>
      <c r="AE136" s="27">
        <v>0</v>
      </c>
      <c r="AF136" s="27">
        <v>1460.62</v>
      </c>
      <c r="AG136" s="27">
        <f t="shared" si="19"/>
        <v>5842.48</v>
      </c>
      <c r="AH136" s="27">
        <f t="shared" si="17"/>
        <v>2272.0500000000002</v>
      </c>
      <c r="AI136" s="40">
        <v>41851</v>
      </c>
      <c r="AJ136" s="24" t="s">
        <v>2161</v>
      </c>
      <c r="AK136" s="24" t="s">
        <v>2155</v>
      </c>
    </row>
    <row r="137" spans="1:37" s="14" customFormat="1" ht="50.1" customHeight="1">
      <c r="A137" s="25" t="s">
        <v>2001</v>
      </c>
      <c r="B137" s="25" t="s">
        <v>2048</v>
      </c>
      <c r="C137" s="39" t="s">
        <v>1524</v>
      </c>
      <c r="D137" s="25" t="s">
        <v>117</v>
      </c>
      <c r="E137" s="25" t="s">
        <v>2006</v>
      </c>
      <c r="F137" s="25" t="s">
        <v>2007</v>
      </c>
      <c r="G137" s="25" t="s">
        <v>1524</v>
      </c>
      <c r="H137" s="39" t="s">
        <v>11</v>
      </c>
      <c r="I137" s="35">
        <v>5500</v>
      </c>
      <c r="J137" s="27">
        <f t="shared" si="20"/>
        <v>550</v>
      </c>
      <c r="K137" s="27">
        <f t="shared" si="21"/>
        <v>4950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6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990</v>
      </c>
      <c r="AG137" s="27">
        <f>SUM(L137:AF137)</f>
        <v>990</v>
      </c>
      <c r="AH137" s="27">
        <f t="shared" si="17"/>
        <v>4510</v>
      </c>
      <c r="AI137" s="40">
        <v>42705</v>
      </c>
      <c r="AJ137" s="24" t="s">
        <v>2026</v>
      </c>
      <c r="AK137" s="24" t="s">
        <v>2025</v>
      </c>
    </row>
    <row r="138" spans="1:37" s="14" customFormat="1" ht="50.1" customHeight="1">
      <c r="A138" s="25" t="s">
        <v>2002</v>
      </c>
      <c r="B138" s="25" t="s">
        <v>2048</v>
      </c>
      <c r="C138" s="39" t="s">
        <v>1524</v>
      </c>
      <c r="D138" s="25" t="s">
        <v>117</v>
      </c>
      <c r="E138" s="25" t="s">
        <v>2008</v>
      </c>
      <c r="F138" s="25" t="s">
        <v>2007</v>
      </c>
      <c r="G138" s="25" t="s">
        <v>1524</v>
      </c>
      <c r="H138" s="39" t="s">
        <v>11</v>
      </c>
      <c r="I138" s="35">
        <v>5500</v>
      </c>
      <c r="J138" s="27">
        <f t="shared" si="20"/>
        <v>550</v>
      </c>
      <c r="K138" s="27">
        <f t="shared" si="21"/>
        <v>4950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7">
        <v>0</v>
      </c>
      <c r="T138" s="27">
        <v>0</v>
      </c>
      <c r="U138" s="26">
        <v>0</v>
      </c>
      <c r="V138" s="27">
        <v>0</v>
      </c>
      <c r="W138" s="27">
        <v>0</v>
      </c>
      <c r="X138" s="27">
        <v>0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990</v>
      </c>
      <c r="AG138" s="27">
        <f t="shared" ref="AG138:AG141" si="22">SUM(L138:AF138)</f>
        <v>990</v>
      </c>
      <c r="AH138" s="27">
        <f t="shared" si="17"/>
        <v>4510</v>
      </c>
      <c r="AI138" s="40">
        <v>42705</v>
      </c>
      <c r="AJ138" s="24" t="s">
        <v>2027</v>
      </c>
      <c r="AK138" s="24" t="s">
        <v>2163</v>
      </c>
    </row>
    <row r="139" spans="1:37" s="14" customFormat="1" ht="50.1" customHeight="1">
      <c r="A139" s="25" t="s">
        <v>2003</v>
      </c>
      <c r="B139" s="25" t="s">
        <v>2048</v>
      </c>
      <c r="C139" s="39" t="s">
        <v>1524</v>
      </c>
      <c r="D139" s="25" t="s">
        <v>117</v>
      </c>
      <c r="E139" s="25" t="s">
        <v>2009</v>
      </c>
      <c r="F139" s="25" t="s">
        <v>2007</v>
      </c>
      <c r="G139" s="25" t="s">
        <v>1524</v>
      </c>
      <c r="H139" s="39" t="s">
        <v>11</v>
      </c>
      <c r="I139" s="35">
        <v>5500</v>
      </c>
      <c r="J139" s="27">
        <f t="shared" si="20"/>
        <v>550</v>
      </c>
      <c r="K139" s="27">
        <f t="shared" si="21"/>
        <v>4950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6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990</v>
      </c>
      <c r="AG139" s="27">
        <f t="shared" si="22"/>
        <v>990</v>
      </c>
      <c r="AH139" s="27">
        <f t="shared" si="17"/>
        <v>4510</v>
      </c>
      <c r="AI139" s="40">
        <v>42705</v>
      </c>
      <c r="AJ139" s="24" t="s">
        <v>2117</v>
      </c>
      <c r="AK139" s="24" t="s">
        <v>2122</v>
      </c>
    </row>
    <row r="140" spans="1:37" s="14" customFormat="1" ht="50.1" customHeight="1">
      <c r="A140" s="25" t="s">
        <v>2004</v>
      </c>
      <c r="B140" s="25" t="s">
        <v>2048</v>
      </c>
      <c r="C140" s="39" t="s">
        <v>1524</v>
      </c>
      <c r="D140" s="25" t="s">
        <v>117</v>
      </c>
      <c r="E140" s="25" t="s">
        <v>2010</v>
      </c>
      <c r="F140" s="25" t="s">
        <v>2007</v>
      </c>
      <c r="G140" s="25" t="s">
        <v>1524</v>
      </c>
      <c r="H140" s="39" t="s">
        <v>11</v>
      </c>
      <c r="I140" s="35">
        <v>5500</v>
      </c>
      <c r="J140" s="27">
        <f t="shared" si="20"/>
        <v>550</v>
      </c>
      <c r="K140" s="27">
        <f t="shared" si="21"/>
        <v>4950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6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990</v>
      </c>
      <c r="AG140" s="27">
        <f t="shared" si="22"/>
        <v>990</v>
      </c>
      <c r="AH140" s="27">
        <f t="shared" si="17"/>
        <v>4510</v>
      </c>
      <c r="AI140" s="40">
        <v>42705</v>
      </c>
      <c r="AJ140" s="24" t="s">
        <v>2029</v>
      </c>
      <c r="AK140" s="24" t="s">
        <v>2028</v>
      </c>
    </row>
    <row r="141" spans="1:37" s="14" customFormat="1" ht="50.1" customHeight="1">
      <c r="A141" s="25" t="s">
        <v>2005</v>
      </c>
      <c r="B141" s="25" t="s">
        <v>2048</v>
      </c>
      <c r="C141" s="39" t="s">
        <v>1524</v>
      </c>
      <c r="D141" s="25" t="s">
        <v>117</v>
      </c>
      <c r="E141" s="25" t="s">
        <v>2011</v>
      </c>
      <c r="F141" s="25" t="s">
        <v>2007</v>
      </c>
      <c r="G141" s="25" t="s">
        <v>1524</v>
      </c>
      <c r="H141" s="39" t="s">
        <v>11</v>
      </c>
      <c r="I141" s="35">
        <v>5500</v>
      </c>
      <c r="J141" s="27">
        <f t="shared" si="20"/>
        <v>550</v>
      </c>
      <c r="K141" s="27">
        <f t="shared" si="21"/>
        <v>4950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7">
        <v>0</v>
      </c>
      <c r="T141" s="27">
        <v>0</v>
      </c>
      <c r="U141" s="26">
        <v>0</v>
      </c>
      <c r="V141" s="27">
        <v>0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0</v>
      </c>
      <c r="AC141" s="27">
        <v>0</v>
      </c>
      <c r="AD141" s="27">
        <v>0</v>
      </c>
      <c r="AE141" s="27">
        <v>0</v>
      </c>
      <c r="AF141" s="27">
        <v>990</v>
      </c>
      <c r="AG141" s="27">
        <f t="shared" si="22"/>
        <v>990</v>
      </c>
      <c r="AH141" s="27">
        <f t="shared" si="17"/>
        <v>4510</v>
      </c>
      <c r="AI141" s="40">
        <v>42705</v>
      </c>
      <c r="AJ141" s="24" t="s">
        <v>2030</v>
      </c>
      <c r="AK141" s="24" t="s">
        <v>2028</v>
      </c>
    </row>
    <row r="142" spans="1:37" s="14" customFormat="1" ht="50.1" customHeight="1">
      <c r="A142" s="25" t="s">
        <v>1940</v>
      </c>
      <c r="B142" s="24" t="s">
        <v>1941</v>
      </c>
      <c r="C142" s="24" t="s">
        <v>1567</v>
      </c>
      <c r="D142" s="24" t="s">
        <v>1568</v>
      </c>
      <c r="E142" s="24" t="s">
        <v>1942</v>
      </c>
      <c r="F142" s="24" t="s">
        <v>1569</v>
      </c>
      <c r="G142" s="24" t="s">
        <v>1583</v>
      </c>
      <c r="H142" s="38" t="s">
        <v>870</v>
      </c>
      <c r="I142" s="27">
        <v>735</v>
      </c>
      <c r="J142" s="27">
        <f t="shared" si="20"/>
        <v>73.5</v>
      </c>
      <c r="K142" s="27">
        <f t="shared" si="21"/>
        <v>661.5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7">
        <v>0</v>
      </c>
      <c r="T142" s="27">
        <v>0</v>
      </c>
      <c r="U142" s="27">
        <v>0</v>
      </c>
      <c r="V142" s="27">
        <v>0</v>
      </c>
      <c r="W142" s="27">
        <v>0</v>
      </c>
      <c r="X142" s="27">
        <v>0</v>
      </c>
      <c r="Y142" s="27">
        <v>0</v>
      </c>
      <c r="Z142" s="27">
        <v>44.1</v>
      </c>
      <c r="AA142" s="27">
        <v>0</v>
      </c>
      <c r="AB142" s="27">
        <v>132.30000000000001</v>
      </c>
      <c r="AC142" s="27">
        <v>132.30000000000001</v>
      </c>
      <c r="AD142" s="27">
        <v>132.30000000000001</v>
      </c>
      <c r="AE142" s="27">
        <v>0</v>
      </c>
      <c r="AF142" s="27">
        <v>132.30000000000001</v>
      </c>
      <c r="AG142" s="27">
        <f>SUM(L142:AF142)</f>
        <v>573.30000000000007</v>
      </c>
      <c r="AH142" s="27">
        <f t="shared" si="17"/>
        <v>161.69999999999993</v>
      </c>
      <c r="AI142" s="30">
        <v>41171</v>
      </c>
      <c r="AJ142" s="24" t="s">
        <v>1874</v>
      </c>
      <c r="AK142" s="24" t="s">
        <v>1875</v>
      </c>
    </row>
    <row r="143" spans="1:37" s="14" customFormat="1" ht="50.1" customHeight="1">
      <c r="A143" s="24" t="s">
        <v>1570</v>
      </c>
      <c r="B143" s="24" t="s">
        <v>1571</v>
      </c>
      <c r="C143" s="24" t="s">
        <v>1567</v>
      </c>
      <c r="D143" s="24" t="s">
        <v>1568</v>
      </c>
      <c r="E143" s="24" t="s">
        <v>1572</v>
      </c>
      <c r="F143" s="24" t="s">
        <v>1573</v>
      </c>
      <c r="G143" s="24" t="s">
        <v>1583</v>
      </c>
      <c r="H143" s="38" t="s">
        <v>870</v>
      </c>
      <c r="I143" s="27">
        <v>735</v>
      </c>
      <c r="J143" s="27">
        <f t="shared" si="20"/>
        <v>73.5</v>
      </c>
      <c r="K143" s="27">
        <f t="shared" si="21"/>
        <v>661.5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  <c r="V143" s="27">
        <v>0</v>
      </c>
      <c r="W143" s="27">
        <v>0</v>
      </c>
      <c r="X143" s="27">
        <v>0</v>
      </c>
      <c r="Y143" s="27">
        <v>0</v>
      </c>
      <c r="Z143" s="27">
        <v>44.1</v>
      </c>
      <c r="AA143" s="27">
        <v>0</v>
      </c>
      <c r="AB143" s="27">
        <v>132.30000000000001</v>
      </c>
      <c r="AC143" s="27">
        <v>132.30000000000001</v>
      </c>
      <c r="AD143" s="27">
        <v>132.30000000000001</v>
      </c>
      <c r="AE143" s="27">
        <v>0</v>
      </c>
      <c r="AF143" s="27">
        <v>132.30000000000001</v>
      </c>
      <c r="AG143" s="27">
        <f t="shared" ref="AG143:AG152" si="23">SUM(L143:AF143)</f>
        <v>573.30000000000007</v>
      </c>
      <c r="AH143" s="27">
        <f t="shared" si="17"/>
        <v>161.69999999999993</v>
      </c>
      <c r="AI143" s="30">
        <v>41171</v>
      </c>
      <c r="AJ143" s="24" t="s">
        <v>1872</v>
      </c>
      <c r="AK143" s="24" t="s">
        <v>1875</v>
      </c>
    </row>
    <row r="144" spans="1:37" s="14" customFormat="1" ht="50.1" customHeight="1">
      <c r="A144" s="24" t="s">
        <v>1546</v>
      </c>
      <c r="B144" s="36" t="s">
        <v>1547</v>
      </c>
      <c r="C144" s="24" t="s">
        <v>1548</v>
      </c>
      <c r="D144" s="36" t="s">
        <v>114</v>
      </c>
      <c r="E144" s="34" t="s">
        <v>1549</v>
      </c>
      <c r="F144" s="36" t="s">
        <v>1550</v>
      </c>
      <c r="G144" s="24" t="s">
        <v>1583</v>
      </c>
      <c r="H144" s="24" t="s">
        <v>11</v>
      </c>
      <c r="I144" s="27">
        <v>805.13</v>
      </c>
      <c r="J144" s="27">
        <f t="shared" si="20"/>
        <v>80.513000000000005</v>
      </c>
      <c r="K144" s="27">
        <f t="shared" si="21"/>
        <v>724.61699999999996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  <c r="V144" s="27">
        <v>0</v>
      </c>
      <c r="W144" s="27">
        <v>0</v>
      </c>
      <c r="X144" s="27">
        <v>0</v>
      </c>
      <c r="Y144" s="27">
        <v>0</v>
      </c>
      <c r="Z144" s="27">
        <v>108.69</v>
      </c>
      <c r="AA144" s="27">
        <v>0</v>
      </c>
      <c r="AB144" s="27">
        <v>144.91999999999999</v>
      </c>
      <c r="AC144" s="27">
        <v>144.91999999999999</v>
      </c>
      <c r="AD144" s="27">
        <v>144.91999999999999</v>
      </c>
      <c r="AE144" s="27">
        <v>0</v>
      </c>
      <c r="AF144" s="27">
        <v>144.91999999999999</v>
      </c>
      <c r="AG144" s="27">
        <f t="shared" si="23"/>
        <v>688.36999999999989</v>
      </c>
      <c r="AH144" s="27">
        <f t="shared" si="17"/>
        <v>116.7600000000001</v>
      </c>
      <c r="AI144" s="30">
        <v>41017</v>
      </c>
      <c r="AJ144" s="24" t="s">
        <v>1694</v>
      </c>
      <c r="AK144" s="24" t="s">
        <v>1695</v>
      </c>
    </row>
    <row r="145" spans="1:37" s="14" customFormat="1" ht="50.1" customHeight="1">
      <c r="A145" s="24" t="s">
        <v>1551</v>
      </c>
      <c r="B145" s="36" t="s">
        <v>1547</v>
      </c>
      <c r="C145" s="24" t="s">
        <v>1548</v>
      </c>
      <c r="D145" s="36" t="s">
        <v>114</v>
      </c>
      <c r="E145" s="34" t="s">
        <v>1552</v>
      </c>
      <c r="F145" s="36" t="s">
        <v>1550</v>
      </c>
      <c r="G145" s="24" t="s">
        <v>1583</v>
      </c>
      <c r="H145" s="34" t="s">
        <v>11</v>
      </c>
      <c r="I145" s="27">
        <v>805.13</v>
      </c>
      <c r="J145" s="27">
        <f t="shared" si="20"/>
        <v>80.513000000000005</v>
      </c>
      <c r="K145" s="27">
        <f t="shared" si="21"/>
        <v>724.61699999999996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108.69</v>
      </c>
      <c r="AA145" s="27">
        <v>0</v>
      </c>
      <c r="AB145" s="27">
        <v>144.91999999999999</v>
      </c>
      <c r="AC145" s="27">
        <v>144.91999999999999</v>
      </c>
      <c r="AD145" s="27">
        <v>144.91999999999999</v>
      </c>
      <c r="AE145" s="27">
        <v>0</v>
      </c>
      <c r="AF145" s="27">
        <v>144.91999999999999</v>
      </c>
      <c r="AG145" s="27">
        <f t="shared" si="23"/>
        <v>688.36999999999989</v>
      </c>
      <c r="AH145" s="27">
        <f t="shared" si="17"/>
        <v>116.7600000000001</v>
      </c>
      <c r="AI145" s="30">
        <v>41017</v>
      </c>
      <c r="AJ145" s="24" t="s">
        <v>1694</v>
      </c>
      <c r="AK145" s="24" t="s">
        <v>1695</v>
      </c>
    </row>
    <row r="146" spans="1:37" s="14" customFormat="1" ht="50.1" customHeight="1">
      <c r="A146" s="24" t="s">
        <v>1553</v>
      </c>
      <c r="B146" s="36" t="s">
        <v>1547</v>
      </c>
      <c r="C146" s="24" t="s">
        <v>1548</v>
      </c>
      <c r="D146" s="36" t="s">
        <v>114</v>
      </c>
      <c r="E146" s="34" t="s">
        <v>1554</v>
      </c>
      <c r="F146" s="36" t="s">
        <v>1550</v>
      </c>
      <c r="G146" s="24" t="s">
        <v>1583</v>
      </c>
      <c r="H146" s="34" t="s">
        <v>11</v>
      </c>
      <c r="I146" s="27">
        <v>805.13</v>
      </c>
      <c r="J146" s="27">
        <f t="shared" si="20"/>
        <v>80.513000000000005</v>
      </c>
      <c r="K146" s="27">
        <f t="shared" si="21"/>
        <v>724.61699999999996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7">
        <v>0</v>
      </c>
      <c r="T146" s="27">
        <v>0</v>
      </c>
      <c r="U146" s="27">
        <v>0</v>
      </c>
      <c r="V146" s="27">
        <v>0</v>
      </c>
      <c r="W146" s="27">
        <v>0</v>
      </c>
      <c r="X146" s="27">
        <v>0</v>
      </c>
      <c r="Y146" s="27">
        <v>0</v>
      </c>
      <c r="Z146" s="27">
        <v>108.69</v>
      </c>
      <c r="AA146" s="27">
        <v>0</v>
      </c>
      <c r="AB146" s="27">
        <v>144.91999999999999</v>
      </c>
      <c r="AC146" s="27">
        <v>144.91999999999999</v>
      </c>
      <c r="AD146" s="27">
        <v>144.91999999999999</v>
      </c>
      <c r="AE146" s="27">
        <v>0</v>
      </c>
      <c r="AF146" s="27">
        <v>144.91999999999999</v>
      </c>
      <c r="AG146" s="27">
        <f t="shared" si="23"/>
        <v>688.36999999999989</v>
      </c>
      <c r="AH146" s="27">
        <f t="shared" si="17"/>
        <v>116.7600000000001</v>
      </c>
      <c r="AI146" s="30">
        <v>41017</v>
      </c>
      <c r="AJ146" s="24" t="s">
        <v>1696</v>
      </c>
      <c r="AK146" s="24" t="s">
        <v>1697</v>
      </c>
    </row>
    <row r="147" spans="1:37" s="14" customFormat="1" ht="50.1" customHeight="1">
      <c r="A147" s="24" t="s">
        <v>1555</v>
      </c>
      <c r="B147" s="36" t="s">
        <v>1547</v>
      </c>
      <c r="C147" s="24" t="s">
        <v>1548</v>
      </c>
      <c r="D147" s="36" t="s">
        <v>114</v>
      </c>
      <c r="E147" s="34" t="s">
        <v>1556</v>
      </c>
      <c r="F147" s="36" t="s">
        <v>1550</v>
      </c>
      <c r="G147" s="24" t="s">
        <v>1583</v>
      </c>
      <c r="H147" s="34" t="s">
        <v>11</v>
      </c>
      <c r="I147" s="27">
        <v>805.13</v>
      </c>
      <c r="J147" s="27">
        <f t="shared" si="20"/>
        <v>80.513000000000005</v>
      </c>
      <c r="K147" s="27">
        <f t="shared" si="21"/>
        <v>724.61699999999996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108.69</v>
      </c>
      <c r="AA147" s="27">
        <v>0</v>
      </c>
      <c r="AB147" s="27">
        <v>144.91999999999999</v>
      </c>
      <c r="AC147" s="27">
        <v>144.91999999999999</v>
      </c>
      <c r="AD147" s="27">
        <v>144.91999999999999</v>
      </c>
      <c r="AE147" s="27">
        <v>0</v>
      </c>
      <c r="AF147" s="27">
        <v>144.91999999999999</v>
      </c>
      <c r="AG147" s="27">
        <f t="shared" si="23"/>
        <v>688.36999999999989</v>
      </c>
      <c r="AH147" s="27">
        <f t="shared" si="17"/>
        <v>116.7600000000001</v>
      </c>
      <c r="AI147" s="30">
        <v>41017</v>
      </c>
      <c r="AJ147" s="24" t="s">
        <v>1881</v>
      </c>
      <c r="AK147" s="24" t="s">
        <v>1693</v>
      </c>
    </row>
    <row r="148" spans="1:37" s="14" customFormat="1" ht="50.1" customHeight="1">
      <c r="A148" s="24" t="s">
        <v>1557</v>
      </c>
      <c r="B148" s="36" t="s">
        <v>1547</v>
      </c>
      <c r="C148" s="24" t="s">
        <v>157</v>
      </c>
      <c r="D148" s="36" t="s">
        <v>114</v>
      </c>
      <c r="E148" s="38" t="s">
        <v>1558</v>
      </c>
      <c r="F148" s="36" t="s">
        <v>1550</v>
      </c>
      <c r="G148" s="24" t="s">
        <v>1583</v>
      </c>
      <c r="H148" s="38" t="s">
        <v>11</v>
      </c>
      <c r="I148" s="27">
        <v>693.28</v>
      </c>
      <c r="J148" s="27">
        <f t="shared" si="20"/>
        <v>69.328000000000003</v>
      </c>
      <c r="K148" s="27">
        <f t="shared" si="21"/>
        <v>623.952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7">
        <v>0</v>
      </c>
      <c r="T148" s="27">
        <v>0</v>
      </c>
      <c r="U148" s="27">
        <v>0</v>
      </c>
      <c r="V148" s="27">
        <v>0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72.790000000000006</v>
      </c>
      <c r="AC148" s="27">
        <v>72.790000000000006</v>
      </c>
      <c r="AD148" s="27">
        <v>176.79</v>
      </c>
      <c r="AE148" s="27">
        <v>0</v>
      </c>
      <c r="AF148" s="27">
        <v>176.79</v>
      </c>
      <c r="AG148" s="27">
        <f t="shared" si="23"/>
        <v>499.15999999999997</v>
      </c>
      <c r="AH148" s="27">
        <f t="shared" si="17"/>
        <v>194.12</v>
      </c>
      <c r="AI148" s="30">
        <v>41017</v>
      </c>
      <c r="AJ148" s="24" t="s">
        <v>1632</v>
      </c>
      <c r="AK148" s="24" t="s">
        <v>1693</v>
      </c>
    </row>
    <row r="149" spans="1:37" s="14" customFormat="1" ht="50.1" customHeight="1">
      <c r="A149" s="24" t="s">
        <v>1559</v>
      </c>
      <c r="B149" s="36" t="s">
        <v>1547</v>
      </c>
      <c r="C149" s="24" t="s">
        <v>157</v>
      </c>
      <c r="D149" s="36" t="s">
        <v>114</v>
      </c>
      <c r="E149" s="38" t="s">
        <v>1560</v>
      </c>
      <c r="F149" s="36" t="s">
        <v>1550</v>
      </c>
      <c r="G149" s="24" t="s">
        <v>1583</v>
      </c>
      <c r="H149" s="38" t="s">
        <v>11</v>
      </c>
      <c r="I149" s="27">
        <v>693.28</v>
      </c>
      <c r="J149" s="27">
        <f t="shared" si="20"/>
        <v>69.328000000000003</v>
      </c>
      <c r="K149" s="27">
        <f t="shared" si="21"/>
        <v>623.952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72.790000000000006</v>
      </c>
      <c r="AC149" s="27">
        <v>72.790000000000006</v>
      </c>
      <c r="AD149" s="27">
        <v>176.79</v>
      </c>
      <c r="AE149" s="27">
        <v>0</v>
      </c>
      <c r="AF149" s="27">
        <v>176.79</v>
      </c>
      <c r="AG149" s="27">
        <f t="shared" si="23"/>
        <v>499.15999999999997</v>
      </c>
      <c r="AH149" s="27">
        <f t="shared" si="17"/>
        <v>194.12</v>
      </c>
      <c r="AI149" s="30">
        <v>41017</v>
      </c>
      <c r="AJ149" s="24" t="s">
        <v>1877</v>
      </c>
      <c r="AK149" s="24" t="s">
        <v>1693</v>
      </c>
    </row>
    <row r="150" spans="1:37" s="14" customFormat="1" ht="50.1" customHeight="1">
      <c r="A150" s="24" t="s">
        <v>1561</v>
      </c>
      <c r="B150" s="36" t="s">
        <v>1547</v>
      </c>
      <c r="C150" s="24" t="s">
        <v>157</v>
      </c>
      <c r="D150" s="36" t="s">
        <v>114</v>
      </c>
      <c r="E150" s="38" t="s">
        <v>1562</v>
      </c>
      <c r="F150" s="36" t="s">
        <v>1550</v>
      </c>
      <c r="G150" s="24" t="s">
        <v>1583</v>
      </c>
      <c r="H150" s="38" t="s">
        <v>11</v>
      </c>
      <c r="I150" s="27">
        <v>693.28</v>
      </c>
      <c r="J150" s="27">
        <f t="shared" si="20"/>
        <v>69.328000000000003</v>
      </c>
      <c r="K150" s="27">
        <f t="shared" si="21"/>
        <v>623.952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72.790000000000006</v>
      </c>
      <c r="AC150" s="27">
        <v>72.790000000000006</v>
      </c>
      <c r="AD150" s="27">
        <v>176.79</v>
      </c>
      <c r="AE150" s="27">
        <v>0</v>
      </c>
      <c r="AF150" s="27">
        <v>176.79</v>
      </c>
      <c r="AG150" s="27">
        <f t="shared" si="23"/>
        <v>499.15999999999997</v>
      </c>
      <c r="AH150" s="27">
        <f t="shared" si="17"/>
        <v>194.12</v>
      </c>
      <c r="AI150" s="30">
        <v>41017</v>
      </c>
      <c r="AJ150" s="24" t="s">
        <v>1962</v>
      </c>
      <c r="AK150" s="24" t="s">
        <v>1875</v>
      </c>
    </row>
    <row r="151" spans="1:37" s="14" customFormat="1" ht="50.1" customHeight="1">
      <c r="A151" s="24" t="s">
        <v>1563</v>
      </c>
      <c r="B151" s="36" t="s">
        <v>1547</v>
      </c>
      <c r="C151" s="24" t="s">
        <v>157</v>
      </c>
      <c r="D151" s="36" t="s">
        <v>114</v>
      </c>
      <c r="E151" s="38" t="s">
        <v>1564</v>
      </c>
      <c r="F151" s="36" t="s">
        <v>1550</v>
      </c>
      <c r="G151" s="24" t="s">
        <v>1583</v>
      </c>
      <c r="H151" s="38" t="s">
        <v>11</v>
      </c>
      <c r="I151" s="27">
        <v>693.28</v>
      </c>
      <c r="J151" s="27">
        <f t="shared" si="20"/>
        <v>69.328000000000003</v>
      </c>
      <c r="K151" s="27">
        <f t="shared" si="21"/>
        <v>623.952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7">
        <v>0</v>
      </c>
      <c r="T151" s="27">
        <v>0</v>
      </c>
      <c r="U151" s="27">
        <v>0</v>
      </c>
      <c r="V151" s="27">
        <v>0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72.790000000000006</v>
      </c>
      <c r="AC151" s="27">
        <v>72.790000000000006</v>
      </c>
      <c r="AD151" s="27">
        <v>176.79</v>
      </c>
      <c r="AE151" s="27">
        <v>0</v>
      </c>
      <c r="AF151" s="27">
        <v>176.79</v>
      </c>
      <c r="AG151" s="27">
        <f t="shared" si="23"/>
        <v>499.15999999999997</v>
      </c>
      <c r="AH151" s="27">
        <f t="shared" si="17"/>
        <v>194.12</v>
      </c>
      <c r="AI151" s="30">
        <v>41017</v>
      </c>
      <c r="AJ151" s="24" t="s">
        <v>1698</v>
      </c>
      <c r="AK151" s="24" t="s">
        <v>1699</v>
      </c>
    </row>
    <row r="152" spans="1:37" s="14" customFormat="1" ht="50.1" customHeight="1">
      <c r="A152" s="24" t="s">
        <v>1565</v>
      </c>
      <c r="B152" s="36" t="s">
        <v>1547</v>
      </c>
      <c r="C152" s="24" t="s">
        <v>157</v>
      </c>
      <c r="D152" s="36" t="s">
        <v>114</v>
      </c>
      <c r="E152" s="38" t="s">
        <v>1566</v>
      </c>
      <c r="F152" s="36" t="s">
        <v>1550</v>
      </c>
      <c r="G152" s="24" t="s">
        <v>1583</v>
      </c>
      <c r="H152" s="38" t="s">
        <v>11</v>
      </c>
      <c r="I152" s="27">
        <v>693.28</v>
      </c>
      <c r="J152" s="27">
        <f t="shared" si="20"/>
        <v>69.328000000000003</v>
      </c>
      <c r="K152" s="27">
        <f t="shared" si="21"/>
        <v>623.952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  <c r="V152" s="27">
        <v>0</v>
      </c>
      <c r="W152" s="27">
        <v>0</v>
      </c>
      <c r="X152" s="27">
        <v>0</v>
      </c>
      <c r="Y152" s="27">
        <v>0</v>
      </c>
      <c r="Z152" s="27">
        <v>0</v>
      </c>
      <c r="AA152" s="27">
        <v>0</v>
      </c>
      <c r="AB152" s="27">
        <v>72.790000000000006</v>
      </c>
      <c r="AC152" s="27">
        <v>72.790000000000006</v>
      </c>
      <c r="AD152" s="27">
        <v>176.79</v>
      </c>
      <c r="AE152" s="27">
        <v>0</v>
      </c>
      <c r="AF152" s="27">
        <v>176.79</v>
      </c>
      <c r="AG152" s="27">
        <f t="shared" si="23"/>
        <v>499.15999999999997</v>
      </c>
      <c r="AH152" s="27">
        <f t="shared" si="17"/>
        <v>194.12</v>
      </c>
      <c r="AI152" s="30">
        <v>41017</v>
      </c>
      <c r="AJ152" s="24" t="s">
        <v>2032</v>
      </c>
      <c r="AK152" s="24" t="s">
        <v>447</v>
      </c>
    </row>
    <row r="153" spans="1:37" s="14" customFormat="1" ht="50.1" customHeight="1">
      <c r="A153" s="24" t="s">
        <v>1574</v>
      </c>
      <c r="B153" s="24" t="s">
        <v>1575</v>
      </c>
      <c r="C153" s="24" t="s">
        <v>1567</v>
      </c>
      <c r="D153" s="24" t="s">
        <v>1568</v>
      </c>
      <c r="E153" s="24" t="s">
        <v>1576</v>
      </c>
      <c r="F153" s="24" t="s">
        <v>1573</v>
      </c>
      <c r="G153" s="24" t="s">
        <v>1583</v>
      </c>
      <c r="H153" s="38" t="s">
        <v>35</v>
      </c>
      <c r="I153" s="27">
        <v>1100</v>
      </c>
      <c r="J153" s="27">
        <f t="shared" si="20"/>
        <v>110</v>
      </c>
      <c r="K153" s="27">
        <f t="shared" si="21"/>
        <v>990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66</v>
      </c>
      <c r="AA153" s="27">
        <v>0</v>
      </c>
      <c r="AB153" s="27">
        <v>198</v>
      </c>
      <c r="AC153" s="27">
        <v>198</v>
      </c>
      <c r="AD153" s="27">
        <v>198</v>
      </c>
      <c r="AE153" s="27">
        <v>0</v>
      </c>
      <c r="AF153" s="27">
        <v>198</v>
      </c>
      <c r="AG153" s="27">
        <f>SUM(L153:AF153)</f>
        <v>858</v>
      </c>
      <c r="AH153" s="27">
        <f t="shared" si="17"/>
        <v>242</v>
      </c>
      <c r="AI153" s="30">
        <v>41171</v>
      </c>
      <c r="AJ153" s="24" t="s">
        <v>1813</v>
      </c>
      <c r="AK153" s="24" t="s">
        <v>239</v>
      </c>
    </row>
    <row r="154" spans="1:37" s="14" customFormat="1" ht="50.1" customHeight="1">
      <c r="A154" s="24" t="s">
        <v>1577</v>
      </c>
      <c r="B154" s="24" t="s">
        <v>1578</v>
      </c>
      <c r="C154" s="24" t="s">
        <v>1567</v>
      </c>
      <c r="D154" s="24" t="s">
        <v>1568</v>
      </c>
      <c r="E154" s="24" t="s">
        <v>1579</v>
      </c>
      <c r="F154" s="24" t="s">
        <v>1573</v>
      </c>
      <c r="G154" s="24" t="s">
        <v>1583</v>
      </c>
      <c r="H154" s="38" t="s">
        <v>35</v>
      </c>
      <c r="I154" s="27">
        <v>1100</v>
      </c>
      <c r="J154" s="27">
        <f t="shared" si="20"/>
        <v>110</v>
      </c>
      <c r="K154" s="27">
        <f t="shared" si="21"/>
        <v>990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66</v>
      </c>
      <c r="AA154" s="27">
        <v>0</v>
      </c>
      <c r="AB154" s="27">
        <v>198</v>
      </c>
      <c r="AC154" s="27">
        <v>198</v>
      </c>
      <c r="AD154" s="27">
        <v>198</v>
      </c>
      <c r="AE154" s="27">
        <v>0</v>
      </c>
      <c r="AF154" s="27">
        <v>198</v>
      </c>
      <c r="AG154" s="27">
        <f t="shared" ref="AG154:AG155" si="24">SUM(L154:AF154)</f>
        <v>858</v>
      </c>
      <c r="AH154" s="27">
        <f t="shared" si="17"/>
        <v>242</v>
      </c>
      <c r="AI154" s="30">
        <v>41171</v>
      </c>
      <c r="AJ154" s="24" t="s">
        <v>228</v>
      </c>
      <c r="AK154" s="24" t="s">
        <v>1873</v>
      </c>
    </row>
    <row r="155" spans="1:37" s="14" customFormat="1" ht="50.1" customHeight="1">
      <c r="A155" s="24" t="s">
        <v>1580</v>
      </c>
      <c r="B155" s="24" t="s">
        <v>1581</v>
      </c>
      <c r="C155" s="24" t="s">
        <v>1567</v>
      </c>
      <c r="D155" s="24" t="s">
        <v>1568</v>
      </c>
      <c r="E155" s="24" t="s">
        <v>1582</v>
      </c>
      <c r="F155" s="24" t="s">
        <v>1573</v>
      </c>
      <c r="G155" s="24" t="s">
        <v>1583</v>
      </c>
      <c r="H155" s="38" t="s">
        <v>35</v>
      </c>
      <c r="I155" s="27">
        <v>1100</v>
      </c>
      <c r="J155" s="27">
        <f t="shared" si="20"/>
        <v>110</v>
      </c>
      <c r="K155" s="27">
        <f t="shared" si="21"/>
        <v>990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66</v>
      </c>
      <c r="AA155" s="27">
        <v>0</v>
      </c>
      <c r="AB155" s="27">
        <v>198</v>
      </c>
      <c r="AC155" s="27">
        <v>198</v>
      </c>
      <c r="AD155" s="27">
        <v>198</v>
      </c>
      <c r="AE155" s="27">
        <v>0</v>
      </c>
      <c r="AF155" s="27">
        <v>198</v>
      </c>
      <c r="AG155" s="27">
        <f t="shared" si="24"/>
        <v>858</v>
      </c>
      <c r="AH155" s="27">
        <f t="shared" si="17"/>
        <v>242</v>
      </c>
      <c r="AI155" s="30">
        <v>41171</v>
      </c>
      <c r="AJ155" s="24" t="s">
        <v>1874</v>
      </c>
      <c r="AK155" s="24" t="s">
        <v>1875</v>
      </c>
    </row>
    <row r="156" spans="1:37" s="14" customFormat="1" ht="50.1" customHeight="1">
      <c r="A156" s="25" t="s">
        <v>569</v>
      </c>
      <c r="B156" s="25" t="s">
        <v>570</v>
      </c>
      <c r="C156" s="25" t="s">
        <v>15</v>
      </c>
      <c r="D156" s="25" t="s">
        <v>106</v>
      </c>
      <c r="E156" s="25" t="s">
        <v>571</v>
      </c>
      <c r="F156" s="25" t="s">
        <v>520</v>
      </c>
      <c r="G156" s="25" t="s">
        <v>1403</v>
      </c>
      <c r="H156" s="25" t="s">
        <v>126</v>
      </c>
      <c r="I156" s="27">
        <v>299471</v>
      </c>
      <c r="J156" s="27">
        <f t="shared" si="20"/>
        <v>29947.100000000002</v>
      </c>
      <c r="K156" s="27">
        <f t="shared" si="21"/>
        <v>269523.90000000002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f>53904.78+4492.05+53904.78+53904.78-3032.46</f>
        <v>163173.93000000002</v>
      </c>
      <c r="T156" s="27">
        <v>53904.78</v>
      </c>
      <c r="U156" s="26">
        <v>49412.73</v>
      </c>
      <c r="V156" s="27">
        <v>3032.46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f t="shared" ref="AG156:AG178" si="25">SUM(L156:AF156)</f>
        <v>269523.90000000002</v>
      </c>
      <c r="AH156" s="27">
        <f t="shared" si="17"/>
        <v>29947.099999999977</v>
      </c>
      <c r="AI156" s="24" t="s">
        <v>568</v>
      </c>
      <c r="AJ156" s="24" t="s">
        <v>1416</v>
      </c>
      <c r="AK156" s="24" t="s">
        <v>1636</v>
      </c>
    </row>
    <row r="157" spans="1:37" s="14" customFormat="1" ht="50.1" customHeight="1">
      <c r="A157" s="25" t="s">
        <v>574</v>
      </c>
      <c r="B157" s="25" t="s">
        <v>2019</v>
      </c>
      <c r="C157" s="25" t="s">
        <v>134</v>
      </c>
      <c r="D157" s="25" t="s">
        <v>93</v>
      </c>
      <c r="E157" s="25" t="s">
        <v>575</v>
      </c>
      <c r="F157" s="25" t="s">
        <v>576</v>
      </c>
      <c r="G157" s="25" t="s">
        <v>1403</v>
      </c>
      <c r="H157" s="25" t="s">
        <v>577</v>
      </c>
      <c r="I157" s="27">
        <v>1300</v>
      </c>
      <c r="J157" s="27">
        <f t="shared" si="20"/>
        <v>130</v>
      </c>
      <c r="K157" s="27">
        <f t="shared" si="21"/>
        <v>1170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0</v>
      </c>
      <c r="S157" s="27">
        <v>0</v>
      </c>
      <c r="T157" s="27">
        <v>0</v>
      </c>
      <c r="U157" s="26">
        <v>0</v>
      </c>
      <c r="V157" s="27">
        <v>119.6</v>
      </c>
      <c r="W157" s="27">
        <v>234</v>
      </c>
      <c r="X157" s="27">
        <v>234</v>
      </c>
      <c r="Y157" s="27">
        <v>234</v>
      </c>
      <c r="Z157" s="27">
        <v>234</v>
      </c>
      <c r="AA157" s="27">
        <v>0</v>
      </c>
      <c r="AB157" s="27">
        <v>114.4</v>
      </c>
      <c r="AC157" s="27">
        <v>0</v>
      </c>
      <c r="AD157" s="27">
        <v>0</v>
      </c>
      <c r="AE157" s="27">
        <v>0</v>
      </c>
      <c r="AF157" s="27">
        <v>0</v>
      </c>
      <c r="AG157" s="27">
        <f t="shared" si="25"/>
        <v>1170</v>
      </c>
      <c r="AH157" s="27">
        <f t="shared" si="17"/>
        <v>130</v>
      </c>
      <c r="AI157" s="24" t="s">
        <v>578</v>
      </c>
      <c r="AJ157" s="24" t="s">
        <v>1416</v>
      </c>
      <c r="AK157" s="24" t="s">
        <v>1618</v>
      </c>
    </row>
    <row r="158" spans="1:37" s="14" customFormat="1" ht="50.1" customHeight="1">
      <c r="A158" s="25" t="s">
        <v>579</v>
      </c>
      <c r="B158" s="25" t="s">
        <v>2020</v>
      </c>
      <c r="C158" s="25" t="s">
        <v>134</v>
      </c>
      <c r="D158" s="25" t="s">
        <v>93</v>
      </c>
      <c r="E158" s="25" t="s">
        <v>580</v>
      </c>
      <c r="F158" s="25" t="s">
        <v>576</v>
      </c>
      <c r="G158" s="25" t="s">
        <v>1403</v>
      </c>
      <c r="H158" s="25" t="s">
        <v>577</v>
      </c>
      <c r="I158" s="27">
        <v>1300</v>
      </c>
      <c r="J158" s="27">
        <f t="shared" si="20"/>
        <v>130</v>
      </c>
      <c r="K158" s="27">
        <f t="shared" si="21"/>
        <v>1170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6">
        <v>0</v>
      </c>
      <c r="V158" s="27">
        <v>119.6</v>
      </c>
      <c r="W158" s="27">
        <v>234</v>
      </c>
      <c r="X158" s="27">
        <v>234</v>
      </c>
      <c r="Y158" s="27">
        <v>234</v>
      </c>
      <c r="Z158" s="27">
        <v>234</v>
      </c>
      <c r="AA158" s="27">
        <v>0</v>
      </c>
      <c r="AB158" s="27">
        <v>114.4</v>
      </c>
      <c r="AC158" s="27">
        <v>0</v>
      </c>
      <c r="AD158" s="27">
        <v>0</v>
      </c>
      <c r="AE158" s="27">
        <v>0</v>
      </c>
      <c r="AF158" s="27">
        <v>0</v>
      </c>
      <c r="AG158" s="27">
        <f t="shared" si="25"/>
        <v>1170</v>
      </c>
      <c r="AH158" s="27">
        <f t="shared" si="17"/>
        <v>130</v>
      </c>
      <c r="AI158" s="24" t="s">
        <v>578</v>
      </c>
      <c r="AJ158" s="24" t="s">
        <v>1416</v>
      </c>
      <c r="AK158" s="24" t="s">
        <v>1618</v>
      </c>
    </row>
    <row r="159" spans="1:37" s="14" customFormat="1" ht="50.1" customHeight="1">
      <c r="A159" s="25" t="s">
        <v>521</v>
      </c>
      <c r="B159" s="25" t="s">
        <v>522</v>
      </c>
      <c r="C159" s="25" t="s">
        <v>15</v>
      </c>
      <c r="D159" s="25" t="s">
        <v>106</v>
      </c>
      <c r="E159" s="25" t="s">
        <v>523</v>
      </c>
      <c r="F159" s="25" t="s">
        <v>524</v>
      </c>
      <c r="G159" s="25" t="s">
        <v>1403</v>
      </c>
      <c r="H159" s="25" t="s">
        <v>11</v>
      </c>
      <c r="I159" s="27">
        <v>46750.47</v>
      </c>
      <c r="J159" s="27">
        <f t="shared" si="20"/>
        <v>4675.0470000000005</v>
      </c>
      <c r="K159" s="27">
        <f t="shared" si="21"/>
        <v>42075.423000000003</v>
      </c>
      <c r="L159" s="27">
        <v>0</v>
      </c>
      <c r="M159" s="27">
        <v>0</v>
      </c>
      <c r="N159" s="27">
        <v>0</v>
      </c>
      <c r="O159" s="27">
        <v>0</v>
      </c>
      <c r="P159" s="27">
        <v>4207.54</v>
      </c>
      <c r="Q159" s="27">
        <v>21738.959999999999</v>
      </c>
      <c r="R159" s="27">
        <v>8415.08</v>
      </c>
      <c r="S159" s="27">
        <v>7713.84</v>
      </c>
      <c r="T159" s="27">
        <v>0</v>
      </c>
      <c r="U159" s="26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f t="shared" si="25"/>
        <v>42075.42</v>
      </c>
      <c r="AH159" s="27">
        <f t="shared" ref="AH159:AH217" si="26">I159-AG159</f>
        <v>4675.0500000000029</v>
      </c>
      <c r="AI159" s="24" t="s">
        <v>111</v>
      </c>
      <c r="AJ159" s="24" t="s">
        <v>1416</v>
      </c>
      <c r="AK159" s="24" t="s">
        <v>1636</v>
      </c>
    </row>
    <row r="160" spans="1:37" s="14" customFormat="1" ht="50.1" customHeight="1">
      <c r="A160" s="25" t="s">
        <v>123</v>
      </c>
      <c r="B160" s="25" t="s">
        <v>121</v>
      </c>
      <c r="C160" s="25" t="s">
        <v>92</v>
      </c>
      <c r="D160" s="25" t="s">
        <v>114</v>
      </c>
      <c r="E160" s="25" t="s">
        <v>124</v>
      </c>
      <c r="F160" s="25" t="s">
        <v>125</v>
      </c>
      <c r="G160" s="25" t="s">
        <v>1403</v>
      </c>
      <c r="H160" s="25" t="s">
        <v>126</v>
      </c>
      <c r="I160" s="27">
        <v>1124.3499999999999</v>
      </c>
      <c r="J160" s="27">
        <f t="shared" si="20"/>
        <v>112.435</v>
      </c>
      <c r="K160" s="27">
        <f t="shared" si="21"/>
        <v>1011.915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105.69</v>
      </c>
      <c r="T160" s="27">
        <v>202.38</v>
      </c>
      <c r="U160" s="26">
        <v>202.38</v>
      </c>
      <c r="V160" s="27">
        <v>202.38</v>
      </c>
      <c r="W160" s="27">
        <v>202.38</v>
      </c>
      <c r="X160" s="27">
        <v>96.7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f t="shared" si="25"/>
        <v>1011.91</v>
      </c>
      <c r="AH160" s="27">
        <f t="shared" si="26"/>
        <v>112.43999999999994</v>
      </c>
      <c r="AI160" s="24" t="s">
        <v>96</v>
      </c>
      <c r="AJ160" s="24" t="s">
        <v>1416</v>
      </c>
      <c r="AK160" s="24" t="s">
        <v>1618</v>
      </c>
    </row>
    <row r="161" spans="1:37" s="14" customFormat="1" ht="50.1" customHeight="1">
      <c r="A161" s="24" t="s">
        <v>127</v>
      </c>
      <c r="B161" s="24" t="s">
        <v>121</v>
      </c>
      <c r="C161" s="24" t="s">
        <v>128</v>
      </c>
      <c r="D161" s="24" t="s">
        <v>129</v>
      </c>
      <c r="E161" s="36">
        <v>13002111</v>
      </c>
      <c r="F161" s="24" t="s">
        <v>130</v>
      </c>
      <c r="G161" s="25" t="s">
        <v>1403</v>
      </c>
      <c r="H161" s="24" t="s">
        <v>126</v>
      </c>
      <c r="I161" s="27">
        <v>1959</v>
      </c>
      <c r="J161" s="27">
        <f t="shared" si="20"/>
        <v>195.9</v>
      </c>
      <c r="K161" s="27">
        <f t="shared" si="21"/>
        <v>1763.1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6">
        <v>117.54</v>
      </c>
      <c r="V161" s="27">
        <v>352.92</v>
      </c>
      <c r="W161" s="27">
        <v>352.92</v>
      </c>
      <c r="X161" s="27">
        <v>352.92</v>
      </c>
      <c r="Y161" s="27">
        <v>352.92</v>
      </c>
      <c r="Z161" s="27">
        <v>233.88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>
        <f t="shared" si="25"/>
        <v>1763.1000000000004</v>
      </c>
      <c r="AH161" s="27">
        <f t="shared" si="26"/>
        <v>195.89999999999964</v>
      </c>
      <c r="AI161" s="24" t="s">
        <v>131</v>
      </c>
      <c r="AJ161" s="24" t="s">
        <v>1635</v>
      </c>
      <c r="AK161" s="24" t="s">
        <v>132</v>
      </c>
    </row>
    <row r="162" spans="1:37" s="14" customFormat="1" ht="50.1" customHeight="1">
      <c r="A162" s="24" t="s">
        <v>133</v>
      </c>
      <c r="B162" s="24" t="s">
        <v>121</v>
      </c>
      <c r="C162" s="24" t="s">
        <v>134</v>
      </c>
      <c r="D162" s="24" t="s">
        <v>114</v>
      </c>
      <c r="E162" s="24" t="s">
        <v>135</v>
      </c>
      <c r="F162" s="25" t="s">
        <v>136</v>
      </c>
      <c r="G162" s="25" t="s">
        <v>1403</v>
      </c>
      <c r="H162" s="24" t="s">
        <v>137</v>
      </c>
      <c r="I162" s="27">
        <v>1609.12</v>
      </c>
      <c r="J162" s="27">
        <f t="shared" si="20"/>
        <v>160.91200000000001</v>
      </c>
      <c r="K162" s="27">
        <f t="shared" si="21"/>
        <v>1448.2079999999999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6">
        <v>0</v>
      </c>
      <c r="V162" s="27">
        <v>197.12</v>
      </c>
      <c r="W162" s="27">
        <v>289.64</v>
      </c>
      <c r="X162" s="27">
        <v>289.64</v>
      </c>
      <c r="Y162" s="27">
        <v>289.64</v>
      </c>
      <c r="Z162" s="27">
        <v>289.64</v>
      </c>
      <c r="AA162" s="27">
        <v>0</v>
      </c>
      <c r="AB162" s="27">
        <v>92.53</v>
      </c>
      <c r="AC162" s="27">
        <v>0</v>
      </c>
      <c r="AD162" s="27">
        <v>0</v>
      </c>
      <c r="AE162" s="27">
        <v>0</v>
      </c>
      <c r="AF162" s="27">
        <v>0</v>
      </c>
      <c r="AG162" s="27">
        <f t="shared" si="25"/>
        <v>1448.2099999999998</v>
      </c>
      <c r="AH162" s="27">
        <f t="shared" si="26"/>
        <v>160.91000000000008</v>
      </c>
      <c r="AI162" s="24" t="s">
        <v>138</v>
      </c>
      <c r="AJ162" s="24" t="s">
        <v>1413</v>
      </c>
      <c r="AK162" s="24" t="s">
        <v>2113</v>
      </c>
    </row>
    <row r="163" spans="1:37" s="14" customFormat="1" ht="50.1" customHeight="1">
      <c r="A163" s="25" t="s">
        <v>139</v>
      </c>
      <c r="B163" s="25" t="s">
        <v>121</v>
      </c>
      <c r="C163" s="25" t="s">
        <v>134</v>
      </c>
      <c r="D163" s="25" t="s">
        <v>114</v>
      </c>
      <c r="E163" s="25" t="s">
        <v>140</v>
      </c>
      <c r="F163" s="25" t="s">
        <v>136</v>
      </c>
      <c r="G163" s="25" t="s">
        <v>1403</v>
      </c>
      <c r="H163" s="25" t="s">
        <v>137</v>
      </c>
      <c r="I163" s="27">
        <v>1609.12</v>
      </c>
      <c r="J163" s="27">
        <f t="shared" si="20"/>
        <v>160.91200000000001</v>
      </c>
      <c r="K163" s="27">
        <f t="shared" si="21"/>
        <v>1448.2079999999999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6">
        <v>0</v>
      </c>
      <c r="V163" s="27">
        <v>197.12</v>
      </c>
      <c r="W163" s="27">
        <v>289.64</v>
      </c>
      <c r="X163" s="27">
        <v>289.64</v>
      </c>
      <c r="Y163" s="27">
        <v>289.64</v>
      </c>
      <c r="Z163" s="27">
        <v>289.64</v>
      </c>
      <c r="AA163" s="27">
        <v>0</v>
      </c>
      <c r="AB163" s="27">
        <v>92.53</v>
      </c>
      <c r="AC163" s="27">
        <v>0</v>
      </c>
      <c r="AD163" s="27">
        <v>0</v>
      </c>
      <c r="AE163" s="27">
        <v>0</v>
      </c>
      <c r="AF163" s="27">
        <v>0</v>
      </c>
      <c r="AG163" s="27">
        <f t="shared" si="25"/>
        <v>1448.2099999999998</v>
      </c>
      <c r="AH163" s="27">
        <f t="shared" si="26"/>
        <v>160.91000000000008</v>
      </c>
      <c r="AI163" s="24" t="s">
        <v>138</v>
      </c>
      <c r="AJ163" s="24" t="s">
        <v>1416</v>
      </c>
      <c r="AK163" s="24" t="s">
        <v>1729</v>
      </c>
    </row>
    <row r="164" spans="1:37" s="14" customFormat="1" ht="50.1" customHeight="1">
      <c r="A164" s="24" t="s">
        <v>141</v>
      </c>
      <c r="B164" s="24" t="s">
        <v>121</v>
      </c>
      <c r="C164" s="24" t="s">
        <v>134</v>
      </c>
      <c r="D164" s="24" t="s">
        <v>114</v>
      </c>
      <c r="E164" s="24" t="s">
        <v>142</v>
      </c>
      <c r="F164" s="25" t="s">
        <v>136</v>
      </c>
      <c r="G164" s="25" t="s">
        <v>1403</v>
      </c>
      <c r="H164" s="24" t="s">
        <v>137</v>
      </c>
      <c r="I164" s="27">
        <v>1609.12</v>
      </c>
      <c r="J164" s="27">
        <f t="shared" si="20"/>
        <v>160.91200000000001</v>
      </c>
      <c r="K164" s="27">
        <f t="shared" si="21"/>
        <v>1448.2079999999999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6">
        <v>0</v>
      </c>
      <c r="V164" s="27">
        <v>197.12</v>
      </c>
      <c r="W164" s="27">
        <v>289.64</v>
      </c>
      <c r="X164" s="27">
        <v>289.64</v>
      </c>
      <c r="Y164" s="27">
        <v>289.64</v>
      </c>
      <c r="Z164" s="27">
        <v>289.64</v>
      </c>
      <c r="AA164" s="27">
        <v>0</v>
      </c>
      <c r="AB164" s="27">
        <v>92.53</v>
      </c>
      <c r="AC164" s="27">
        <v>0</v>
      </c>
      <c r="AD164" s="27">
        <v>0</v>
      </c>
      <c r="AE164" s="27">
        <v>0</v>
      </c>
      <c r="AF164" s="27">
        <v>0</v>
      </c>
      <c r="AG164" s="27">
        <f t="shared" si="25"/>
        <v>1448.2099999999998</v>
      </c>
      <c r="AH164" s="27">
        <f t="shared" si="26"/>
        <v>160.91000000000008</v>
      </c>
      <c r="AI164" s="24" t="s">
        <v>138</v>
      </c>
      <c r="AJ164" s="24" t="s">
        <v>1632</v>
      </c>
      <c r="AK164" s="24" t="s">
        <v>1631</v>
      </c>
    </row>
    <row r="165" spans="1:37" s="14" customFormat="1" ht="50.1" customHeight="1">
      <c r="A165" s="25" t="s">
        <v>143</v>
      </c>
      <c r="B165" s="25" t="s">
        <v>121</v>
      </c>
      <c r="C165" s="25" t="s">
        <v>134</v>
      </c>
      <c r="D165" s="25" t="s">
        <v>114</v>
      </c>
      <c r="E165" s="25" t="s">
        <v>144</v>
      </c>
      <c r="F165" s="25" t="s">
        <v>136</v>
      </c>
      <c r="G165" s="25" t="s">
        <v>1403</v>
      </c>
      <c r="H165" s="25" t="s">
        <v>137</v>
      </c>
      <c r="I165" s="27">
        <v>1609.12</v>
      </c>
      <c r="J165" s="27">
        <f t="shared" si="20"/>
        <v>160.91200000000001</v>
      </c>
      <c r="K165" s="27">
        <f t="shared" si="21"/>
        <v>1448.2079999999999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6">
        <v>0</v>
      </c>
      <c r="V165" s="27">
        <v>197.12</v>
      </c>
      <c r="W165" s="27">
        <v>289.64</v>
      </c>
      <c r="X165" s="27">
        <v>289.64</v>
      </c>
      <c r="Y165" s="27">
        <v>289.64</v>
      </c>
      <c r="Z165" s="27">
        <v>289.64</v>
      </c>
      <c r="AA165" s="27">
        <v>0</v>
      </c>
      <c r="AB165" s="27">
        <v>92.53</v>
      </c>
      <c r="AC165" s="27">
        <v>0</v>
      </c>
      <c r="AD165" s="27">
        <v>0</v>
      </c>
      <c r="AE165" s="27">
        <v>0</v>
      </c>
      <c r="AF165" s="27">
        <v>0</v>
      </c>
      <c r="AG165" s="27">
        <f t="shared" si="25"/>
        <v>1448.2099999999998</v>
      </c>
      <c r="AH165" s="27">
        <f t="shared" si="26"/>
        <v>160.91000000000008</v>
      </c>
      <c r="AI165" s="24" t="s">
        <v>138</v>
      </c>
      <c r="AJ165" s="24" t="s">
        <v>2232</v>
      </c>
      <c r="AK165" s="24" t="s">
        <v>1672</v>
      </c>
    </row>
    <row r="166" spans="1:37" s="14" customFormat="1" ht="50.1" customHeight="1">
      <c r="A166" s="25" t="s">
        <v>146</v>
      </c>
      <c r="B166" s="25" t="s">
        <v>121</v>
      </c>
      <c r="C166" s="25" t="s">
        <v>134</v>
      </c>
      <c r="D166" s="25" t="s">
        <v>114</v>
      </c>
      <c r="E166" s="25" t="s">
        <v>147</v>
      </c>
      <c r="F166" s="25" t="s">
        <v>136</v>
      </c>
      <c r="G166" s="25" t="s">
        <v>1403</v>
      </c>
      <c r="H166" s="25" t="s">
        <v>137</v>
      </c>
      <c r="I166" s="27">
        <v>1609.12</v>
      </c>
      <c r="J166" s="27">
        <f t="shared" si="20"/>
        <v>160.91200000000001</v>
      </c>
      <c r="K166" s="27">
        <f t="shared" si="21"/>
        <v>1448.2079999999999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6">
        <v>0</v>
      </c>
      <c r="V166" s="27">
        <v>197.12</v>
      </c>
      <c r="W166" s="27">
        <v>289.64</v>
      </c>
      <c r="X166" s="27">
        <v>289.64</v>
      </c>
      <c r="Y166" s="27">
        <v>289.64</v>
      </c>
      <c r="Z166" s="27">
        <v>289.64</v>
      </c>
      <c r="AA166" s="27">
        <v>0</v>
      </c>
      <c r="AB166" s="27">
        <v>92.53</v>
      </c>
      <c r="AC166" s="27">
        <v>0</v>
      </c>
      <c r="AD166" s="27">
        <v>0</v>
      </c>
      <c r="AE166" s="27">
        <v>0</v>
      </c>
      <c r="AF166" s="27">
        <v>0</v>
      </c>
      <c r="AG166" s="27">
        <f t="shared" si="25"/>
        <v>1448.2099999999998</v>
      </c>
      <c r="AH166" s="27">
        <f t="shared" si="26"/>
        <v>160.91000000000008</v>
      </c>
      <c r="AI166" s="24" t="s">
        <v>138</v>
      </c>
      <c r="AJ166" s="24" t="s">
        <v>1416</v>
      </c>
      <c r="AK166" s="24" t="s">
        <v>1618</v>
      </c>
    </row>
    <row r="167" spans="1:37" s="14" customFormat="1" ht="50.1" customHeight="1">
      <c r="A167" s="24" t="s">
        <v>148</v>
      </c>
      <c r="B167" s="24" t="s">
        <v>121</v>
      </c>
      <c r="C167" s="24" t="s">
        <v>134</v>
      </c>
      <c r="D167" s="24" t="s">
        <v>114</v>
      </c>
      <c r="E167" s="24" t="s">
        <v>149</v>
      </c>
      <c r="F167" s="25" t="s">
        <v>136</v>
      </c>
      <c r="G167" s="25" t="s">
        <v>1403</v>
      </c>
      <c r="H167" s="24" t="s">
        <v>137</v>
      </c>
      <c r="I167" s="27">
        <v>1609.12</v>
      </c>
      <c r="J167" s="27">
        <f t="shared" si="20"/>
        <v>160.91200000000001</v>
      </c>
      <c r="K167" s="27">
        <f t="shared" si="21"/>
        <v>1448.2079999999999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6">
        <v>0</v>
      </c>
      <c r="V167" s="27">
        <v>197.12</v>
      </c>
      <c r="W167" s="27">
        <v>289.64</v>
      </c>
      <c r="X167" s="27">
        <v>289.64</v>
      </c>
      <c r="Y167" s="27">
        <v>289.64</v>
      </c>
      <c r="Z167" s="27">
        <v>289.64</v>
      </c>
      <c r="AA167" s="27">
        <v>0</v>
      </c>
      <c r="AB167" s="27">
        <v>92.53</v>
      </c>
      <c r="AC167" s="27">
        <v>0</v>
      </c>
      <c r="AD167" s="27">
        <v>0</v>
      </c>
      <c r="AE167" s="27">
        <v>0</v>
      </c>
      <c r="AF167" s="27">
        <v>0</v>
      </c>
      <c r="AG167" s="27">
        <f t="shared" si="25"/>
        <v>1448.2099999999998</v>
      </c>
      <c r="AH167" s="27">
        <f t="shared" si="26"/>
        <v>160.91000000000008</v>
      </c>
      <c r="AI167" s="24" t="s">
        <v>138</v>
      </c>
      <c r="AJ167" s="24" t="s">
        <v>2208</v>
      </c>
      <c r="AK167" s="24" t="s">
        <v>1958</v>
      </c>
    </row>
    <row r="168" spans="1:37" s="14" customFormat="1" ht="50.1" customHeight="1">
      <c r="A168" s="25" t="s">
        <v>150</v>
      </c>
      <c r="B168" s="25" t="s">
        <v>121</v>
      </c>
      <c r="C168" s="25" t="s">
        <v>134</v>
      </c>
      <c r="D168" s="25" t="s">
        <v>114</v>
      </c>
      <c r="E168" s="25" t="s">
        <v>151</v>
      </c>
      <c r="F168" s="25" t="s">
        <v>136</v>
      </c>
      <c r="G168" s="25" t="s">
        <v>1403</v>
      </c>
      <c r="H168" s="25" t="s">
        <v>137</v>
      </c>
      <c r="I168" s="27">
        <v>1609.12</v>
      </c>
      <c r="J168" s="27">
        <f t="shared" si="20"/>
        <v>160.91200000000001</v>
      </c>
      <c r="K168" s="27">
        <f t="shared" si="21"/>
        <v>1448.2079999999999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6">
        <v>0</v>
      </c>
      <c r="V168" s="27">
        <v>197.12</v>
      </c>
      <c r="W168" s="27">
        <v>289.64</v>
      </c>
      <c r="X168" s="27">
        <v>289.64</v>
      </c>
      <c r="Y168" s="27">
        <v>289.64</v>
      </c>
      <c r="Z168" s="27">
        <v>289.64</v>
      </c>
      <c r="AA168" s="27">
        <v>0</v>
      </c>
      <c r="AB168" s="27">
        <v>92.53</v>
      </c>
      <c r="AC168" s="27">
        <v>0</v>
      </c>
      <c r="AD168" s="27">
        <v>0</v>
      </c>
      <c r="AE168" s="27">
        <v>0</v>
      </c>
      <c r="AF168" s="27">
        <v>0</v>
      </c>
      <c r="AG168" s="27">
        <f t="shared" si="25"/>
        <v>1448.2099999999998</v>
      </c>
      <c r="AH168" s="27">
        <f t="shared" si="26"/>
        <v>160.91000000000008</v>
      </c>
      <c r="AI168" s="24" t="s">
        <v>138</v>
      </c>
      <c r="AJ168" s="24" t="s">
        <v>1416</v>
      </c>
      <c r="AK168" s="24" t="s">
        <v>1618</v>
      </c>
    </row>
    <row r="169" spans="1:37" s="14" customFormat="1" ht="50.1" customHeight="1">
      <c r="A169" s="24" t="s">
        <v>152</v>
      </c>
      <c r="B169" s="24" t="s">
        <v>121</v>
      </c>
      <c r="C169" s="24" t="s">
        <v>134</v>
      </c>
      <c r="D169" s="24" t="s">
        <v>114</v>
      </c>
      <c r="E169" s="24" t="s">
        <v>153</v>
      </c>
      <c r="F169" s="25" t="s">
        <v>136</v>
      </c>
      <c r="G169" s="25" t="s">
        <v>1403</v>
      </c>
      <c r="H169" s="24" t="s">
        <v>137</v>
      </c>
      <c r="I169" s="27">
        <v>1609.12</v>
      </c>
      <c r="J169" s="27">
        <f t="shared" si="20"/>
        <v>160.91200000000001</v>
      </c>
      <c r="K169" s="27">
        <f t="shared" si="21"/>
        <v>1448.2079999999999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6">
        <v>0</v>
      </c>
      <c r="V169" s="27">
        <v>197.12</v>
      </c>
      <c r="W169" s="27">
        <v>289.64</v>
      </c>
      <c r="X169" s="27">
        <v>289.64</v>
      </c>
      <c r="Y169" s="27">
        <v>289.64</v>
      </c>
      <c r="Z169" s="27">
        <v>289.64</v>
      </c>
      <c r="AA169" s="27">
        <v>0</v>
      </c>
      <c r="AB169" s="27">
        <v>92.53</v>
      </c>
      <c r="AC169" s="27">
        <v>0</v>
      </c>
      <c r="AD169" s="27">
        <v>0</v>
      </c>
      <c r="AE169" s="27">
        <v>0</v>
      </c>
      <c r="AF169" s="27">
        <v>0</v>
      </c>
      <c r="AG169" s="27">
        <f t="shared" si="25"/>
        <v>1448.2099999999998</v>
      </c>
      <c r="AH169" s="27">
        <f t="shared" si="26"/>
        <v>160.91000000000008</v>
      </c>
      <c r="AI169" s="24" t="s">
        <v>138</v>
      </c>
      <c r="AJ169" s="24" t="s">
        <v>145</v>
      </c>
      <c r="AK169" s="24" t="s">
        <v>285</v>
      </c>
    </row>
    <row r="170" spans="1:37" s="14" customFormat="1" ht="50.1" customHeight="1">
      <c r="A170" s="25" t="s">
        <v>154</v>
      </c>
      <c r="B170" s="25" t="s">
        <v>121</v>
      </c>
      <c r="C170" s="25" t="s">
        <v>134</v>
      </c>
      <c r="D170" s="25" t="s">
        <v>114</v>
      </c>
      <c r="E170" s="25" t="s">
        <v>155</v>
      </c>
      <c r="F170" s="25" t="s">
        <v>136</v>
      </c>
      <c r="G170" s="25" t="s">
        <v>1403</v>
      </c>
      <c r="H170" s="25" t="s">
        <v>137</v>
      </c>
      <c r="I170" s="27">
        <v>1609.12</v>
      </c>
      <c r="J170" s="27">
        <f t="shared" si="20"/>
        <v>160.91200000000001</v>
      </c>
      <c r="K170" s="27">
        <f t="shared" si="21"/>
        <v>1448.2079999999999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6">
        <v>0</v>
      </c>
      <c r="V170" s="27">
        <v>197.12</v>
      </c>
      <c r="W170" s="27">
        <v>289.64</v>
      </c>
      <c r="X170" s="27">
        <v>289.64</v>
      </c>
      <c r="Y170" s="27">
        <v>289.64</v>
      </c>
      <c r="Z170" s="27">
        <v>289.64</v>
      </c>
      <c r="AA170" s="27">
        <v>0</v>
      </c>
      <c r="AB170" s="27">
        <v>92.53</v>
      </c>
      <c r="AC170" s="27">
        <v>0</v>
      </c>
      <c r="AD170" s="27">
        <v>0</v>
      </c>
      <c r="AE170" s="27">
        <v>0</v>
      </c>
      <c r="AF170" s="27">
        <v>0</v>
      </c>
      <c r="AG170" s="27">
        <f t="shared" si="25"/>
        <v>1448.2099999999998</v>
      </c>
      <c r="AH170" s="27">
        <f t="shared" si="26"/>
        <v>160.91000000000008</v>
      </c>
      <c r="AI170" s="24" t="s">
        <v>138</v>
      </c>
      <c r="AJ170" s="24" t="s">
        <v>1416</v>
      </c>
      <c r="AK170" s="24" t="s">
        <v>1618</v>
      </c>
    </row>
    <row r="171" spans="1:37" s="14" customFormat="1" ht="50.1" customHeight="1">
      <c r="A171" s="25" t="s">
        <v>156</v>
      </c>
      <c r="B171" s="25" t="s">
        <v>121</v>
      </c>
      <c r="C171" s="25" t="s">
        <v>157</v>
      </c>
      <c r="D171" s="25" t="s">
        <v>158</v>
      </c>
      <c r="E171" s="25" t="s">
        <v>159</v>
      </c>
      <c r="F171" s="25" t="s">
        <v>160</v>
      </c>
      <c r="G171" s="25" t="s">
        <v>1403</v>
      </c>
      <c r="H171" s="25" t="s">
        <v>11</v>
      </c>
      <c r="I171" s="27">
        <v>1173.6199999999999</v>
      </c>
      <c r="J171" s="27">
        <f t="shared" si="20"/>
        <v>117.36199999999999</v>
      </c>
      <c r="K171" s="27">
        <f t="shared" si="21"/>
        <v>1056.2579999999998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6">
        <v>0</v>
      </c>
      <c r="V171" s="27">
        <v>0</v>
      </c>
      <c r="W171" s="27">
        <v>0</v>
      </c>
      <c r="X171" s="27">
        <v>52.81</v>
      </c>
      <c r="Y171" s="27">
        <v>211.25</v>
      </c>
      <c r="Z171" s="27">
        <v>211.25</v>
      </c>
      <c r="AA171" s="27">
        <v>0</v>
      </c>
      <c r="AB171" s="27">
        <v>211.25</v>
      </c>
      <c r="AC171" s="27">
        <v>211.25</v>
      </c>
      <c r="AD171" s="27">
        <v>158.44999999999999</v>
      </c>
      <c r="AE171" s="27">
        <v>0</v>
      </c>
      <c r="AF171" s="27">
        <v>0</v>
      </c>
      <c r="AG171" s="27">
        <f t="shared" si="25"/>
        <v>1056.26</v>
      </c>
      <c r="AH171" s="27">
        <f t="shared" si="26"/>
        <v>117.3599999999999</v>
      </c>
      <c r="AI171" s="24" t="s">
        <v>161</v>
      </c>
      <c r="AJ171" s="24" t="s">
        <v>1416</v>
      </c>
      <c r="AK171" s="24" t="s">
        <v>1618</v>
      </c>
    </row>
    <row r="172" spans="1:37" s="14" customFormat="1" ht="50.1" customHeight="1">
      <c r="A172" s="24" t="s">
        <v>163</v>
      </c>
      <c r="B172" s="24" t="s">
        <v>121</v>
      </c>
      <c r="C172" s="24" t="s">
        <v>157</v>
      </c>
      <c r="D172" s="24" t="s">
        <v>158</v>
      </c>
      <c r="E172" s="24" t="s">
        <v>164</v>
      </c>
      <c r="F172" s="25" t="s">
        <v>160</v>
      </c>
      <c r="G172" s="25" t="s">
        <v>1403</v>
      </c>
      <c r="H172" s="24" t="s">
        <v>11</v>
      </c>
      <c r="I172" s="27">
        <v>1173.6199999999999</v>
      </c>
      <c r="J172" s="27">
        <f t="shared" si="20"/>
        <v>117.36199999999999</v>
      </c>
      <c r="K172" s="27">
        <f t="shared" si="21"/>
        <v>1056.2579999999998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27">
        <v>0</v>
      </c>
      <c r="R172" s="26">
        <v>0</v>
      </c>
      <c r="S172" s="26">
        <v>0</v>
      </c>
      <c r="T172" s="26">
        <v>0</v>
      </c>
      <c r="U172" s="26">
        <v>0</v>
      </c>
      <c r="V172" s="27">
        <v>0</v>
      </c>
      <c r="W172" s="27">
        <v>0</v>
      </c>
      <c r="X172" s="27">
        <v>52.81</v>
      </c>
      <c r="Y172" s="27">
        <v>211.25</v>
      </c>
      <c r="Z172" s="27">
        <v>211.25</v>
      </c>
      <c r="AA172" s="27">
        <v>0</v>
      </c>
      <c r="AB172" s="27">
        <v>211.25</v>
      </c>
      <c r="AC172" s="27">
        <v>211.25</v>
      </c>
      <c r="AD172" s="27">
        <v>158.44999999999999</v>
      </c>
      <c r="AE172" s="27">
        <v>0</v>
      </c>
      <c r="AF172" s="27">
        <v>0</v>
      </c>
      <c r="AG172" s="27">
        <f t="shared" si="25"/>
        <v>1056.26</v>
      </c>
      <c r="AH172" s="27">
        <f t="shared" si="26"/>
        <v>117.3599999999999</v>
      </c>
      <c r="AI172" s="24" t="s">
        <v>161</v>
      </c>
      <c r="AJ172" s="24" t="s">
        <v>2021</v>
      </c>
      <c r="AK172" s="24" t="s">
        <v>1396</v>
      </c>
    </row>
    <row r="173" spans="1:37" s="14" customFormat="1" ht="50.1" customHeight="1">
      <c r="A173" s="24" t="s">
        <v>165</v>
      </c>
      <c r="B173" s="24" t="s">
        <v>121</v>
      </c>
      <c r="C173" s="24" t="s">
        <v>157</v>
      </c>
      <c r="D173" s="24" t="s">
        <v>158</v>
      </c>
      <c r="E173" s="24" t="s">
        <v>166</v>
      </c>
      <c r="F173" s="25" t="s">
        <v>160</v>
      </c>
      <c r="G173" s="25" t="s">
        <v>1403</v>
      </c>
      <c r="H173" s="24" t="s">
        <v>11</v>
      </c>
      <c r="I173" s="27">
        <v>1173.6199999999999</v>
      </c>
      <c r="J173" s="27">
        <f t="shared" si="20"/>
        <v>117.36199999999999</v>
      </c>
      <c r="K173" s="27">
        <f t="shared" si="21"/>
        <v>1056.2579999999998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7">
        <v>0</v>
      </c>
      <c r="T173" s="27">
        <v>0</v>
      </c>
      <c r="U173" s="26">
        <v>0</v>
      </c>
      <c r="V173" s="26">
        <v>0</v>
      </c>
      <c r="W173" s="26">
        <v>0</v>
      </c>
      <c r="X173" s="26">
        <v>52.81</v>
      </c>
      <c r="Y173" s="26">
        <v>211.25</v>
      </c>
      <c r="Z173" s="27">
        <v>211.25</v>
      </c>
      <c r="AA173" s="27">
        <v>0</v>
      </c>
      <c r="AB173" s="26">
        <v>211.25</v>
      </c>
      <c r="AC173" s="27">
        <v>211.25</v>
      </c>
      <c r="AD173" s="27">
        <v>158.44999999999999</v>
      </c>
      <c r="AE173" s="27">
        <v>0</v>
      </c>
      <c r="AF173" s="27">
        <v>0</v>
      </c>
      <c r="AG173" s="27">
        <f t="shared" si="25"/>
        <v>1056.26</v>
      </c>
      <c r="AH173" s="27">
        <f t="shared" si="26"/>
        <v>117.3599999999999</v>
      </c>
      <c r="AI173" s="24" t="s">
        <v>161</v>
      </c>
      <c r="AJ173" s="24" t="s">
        <v>1657</v>
      </c>
      <c r="AK173" s="24" t="s">
        <v>254</v>
      </c>
    </row>
    <row r="174" spans="1:37" s="14" customFormat="1" ht="50.1" customHeight="1">
      <c r="A174" s="25" t="s">
        <v>167</v>
      </c>
      <c r="B174" s="25" t="s">
        <v>121</v>
      </c>
      <c r="C174" s="25" t="s">
        <v>157</v>
      </c>
      <c r="D174" s="25" t="s">
        <v>158</v>
      </c>
      <c r="E174" s="25" t="s">
        <v>168</v>
      </c>
      <c r="F174" s="25" t="s">
        <v>160</v>
      </c>
      <c r="G174" s="25" t="s">
        <v>1403</v>
      </c>
      <c r="H174" s="25" t="s">
        <v>11</v>
      </c>
      <c r="I174" s="27">
        <v>1173.6199999999999</v>
      </c>
      <c r="J174" s="27">
        <f t="shared" si="20"/>
        <v>117.36199999999999</v>
      </c>
      <c r="K174" s="27">
        <f t="shared" si="21"/>
        <v>1056.2579999999998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6">
        <v>0</v>
      </c>
      <c r="V174" s="27">
        <v>0</v>
      </c>
      <c r="W174" s="27">
        <v>0</v>
      </c>
      <c r="X174" s="27">
        <v>52.81</v>
      </c>
      <c r="Y174" s="27">
        <v>211.25</v>
      </c>
      <c r="Z174" s="27">
        <v>211.25</v>
      </c>
      <c r="AA174" s="27">
        <v>0</v>
      </c>
      <c r="AB174" s="27">
        <v>211.25</v>
      </c>
      <c r="AC174" s="26">
        <v>211.25</v>
      </c>
      <c r="AD174" s="27">
        <v>158.44999999999999</v>
      </c>
      <c r="AE174" s="27">
        <v>0</v>
      </c>
      <c r="AF174" s="27">
        <v>0</v>
      </c>
      <c r="AG174" s="27">
        <f t="shared" si="25"/>
        <v>1056.26</v>
      </c>
      <c r="AH174" s="27">
        <f t="shared" si="26"/>
        <v>117.3599999999999</v>
      </c>
      <c r="AI174" s="24" t="s">
        <v>161</v>
      </c>
      <c r="AJ174" s="25" t="s">
        <v>1416</v>
      </c>
      <c r="AK174" s="24" t="s">
        <v>1618</v>
      </c>
    </row>
    <row r="175" spans="1:37" s="14" customFormat="1" ht="50.1" customHeight="1">
      <c r="A175" s="24" t="s">
        <v>169</v>
      </c>
      <c r="B175" s="24" t="s">
        <v>121</v>
      </c>
      <c r="C175" s="24" t="s">
        <v>170</v>
      </c>
      <c r="D175" s="24" t="s">
        <v>114</v>
      </c>
      <c r="E175" s="24" t="s">
        <v>171</v>
      </c>
      <c r="F175" s="25" t="s">
        <v>172</v>
      </c>
      <c r="G175" s="25" t="s">
        <v>1403</v>
      </c>
      <c r="H175" s="24" t="s">
        <v>11</v>
      </c>
      <c r="I175" s="27">
        <v>1390</v>
      </c>
      <c r="J175" s="27">
        <f t="shared" si="20"/>
        <v>139</v>
      </c>
      <c r="K175" s="27">
        <f t="shared" si="21"/>
        <v>1251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6">
        <v>0</v>
      </c>
      <c r="V175" s="27">
        <v>0</v>
      </c>
      <c r="W175" s="27">
        <v>0</v>
      </c>
      <c r="X175" s="27">
        <v>0</v>
      </c>
      <c r="Y175" s="27">
        <v>250.2</v>
      </c>
      <c r="Z175" s="27">
        <v>250.2</v>
      </c>
      <c r="AA175" s="27">
        <v>0</v>
      </c>
      <c r="AB175" s="27">
        <v>250.2</v>
      </c>
      <c r="AC175" s="27">
        <v>250.2</v>
      </c>
      <c r="AD175" s="27">
        <v>250.2</v>
      </c>
      <c r="AE175" s="27">
        <v>0</v>
      </c>
      <c r="AF175" s="27">
        <v>0</v>
      </c>
      <c r="AG175" s="27">
        <f t="shared" si="25"/>
        <v>1251</v>
      </c>
      <c r="AH175" s="27">
        <f t="shared" si="26"/>
        <v>139</v>
      </c>
      <c r="AI175" s="24" t="s">
        <v>161</v>
      </c>
      <c r="AJ175" s="24" t="s">
        <v>1645</v>
      </c>
      <c r="AK175" s="24" t="s">
        <v>1710</v>
      </c>
    </row>
    <row r="176" spans="1:37" s="14" customFormat="1" ht="50.1" customHeight="1">
      <c r="A176" s="24" t="s">
        <v>173</v>
      </c>
      <c r="B176" s="24" t="s">
        <v>121</v>
      </c>
      <c r="C176" s="24" t="s">
        <v>174</v>
      </c>
      <c r="D176" s="24" t="s">
        <v>117</v>
      </c>
      <c r="E176" s="24" t="s">
        <v>175</v>
      </c>
      <c r="F176" s="25" t="s">
        <v>176</v>
      </c>
      <c r="G176" s="25" t="s">
        <v>1403</v>
      </c>
      <c r="H176" s="24" t="s">
        <v>126</v>
      </c>
      <c r="I176" s="27">
        <v>799</v>
      </c>
      <c r="J176" s="27">
        <f t="shared" si="20"/>
        <v>79.900000000000006</v>
      </c>
      <c r="K176" s="27">
        <f t="shared" si="21"/>
        <v>719.1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6">
        <v>0</v>
      </c>
      <c r="V176" s="27">
        <v>0</v>
      </c>
      <c r="W176" s="27">
        <v>0</v>
      </c>
      <c r="X176" s="27">
        <v>0</v>
      </c>
      <c r="Y176" s="27">
        <v>71.91</v>
      </c>
      <c r="Z176" s="27">
        <v>143.82</v>
      </c>
      <c r="AA176" s="27">
        <v>0</v>
      </c>
      <c r="AB176" s="27">
        <v>143.82</v>
      </c>
      <c r="AC176" s="27">
        <v>143.82</v>
      </c>
      <c r="AD176" s="27">
        <v>143.82</v>
      </c>
      <c r="AE176" s="27">
        <v>0</v>
      </c>
      <c r="AF176" s="27">
        <v>71.91</v>
      </c>
      <c r="AG176" s="27">
        <f t="shared" si="25"/>
        <v>719.09999999999991</v>
      </c>
      <c r="AH176" s="27">
        <f t="shared" si="26"/>
        <v>79.900000000000091</v>
      </c>
      <c r="AI176" s="24" t="s">
        <v>177</v>
      </c>
      <c r="AJ176" s="24" t="s">
        <v>178</v>
      </c>
      <c r="AK176" s="24" t="s">
        <v>179</v>
      </c>
    </row>
    <row r="177" spans="1:37" s="14" customFormat="1" ht="50.1" customHeight="1">
      <c r="A177" s="25" t="s">
        <v>180</v>
      </c>
      <c r="B177" s="25" t="s">
        <v>121</v>
      </c>
      <c r="C177" s="25" t="s">
        <v>174</v>
      </c>
      <c r="D177" s="25" t="s">
        <v>117</v>
      </c>
      <c r="E177" s="25" t="s">
        <v>181</v>
      </c>
      <c r="F177" s="25" t="s">
        <v>176</v>
      </c>
      <c r="G177" s="25" t="s">
        <v>1403</v>
      </c>
      <c r="H177" s="25" t="s">
        <v>126</v>
      </c>
      <c r="I177" s="27">
        <v>799</v>
      </c>
      <c r="J177" s="27">
        <f t="shared" si="20"/>
        <v>79.900000000000006</v>
      </c>
      <c r="K177" s="27">
        <f t="shared" si="21"/>
        <v>719.1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6">
        <v>0</v>
      </c>
      <c r="V177" s="27">
        <v>0</v>
      </c>
      <c r="W177" s="27">
        <v>0</v>
      </c>
      <c r="X177" s="27">
        <v>0</v>
      </c>
      <c r="Y177" s="27">
        <v>71.91</v>
      </c>
      <c r="Z177" s="27">
        <v>143.82</v>
      </c>
      <c r="AA177" s="27">
        <v>0</v>
      </c>
      <c r="AB177" s="27">
        <v>143.82</v>
      </c>
      <c r="AC177" s="27">
        <v>143.82</v>
      </c>
      <c r="AD177" s="27">
        <v>143.82</v>
      </c>
      <c r="AE177" s="27">
        <v>0</v>
      </c>
      <c r="AF177" s="27">
        <v>71.91</v>
      </c>
      <c r="AG177" s="27">
        <f t="shared" si="25"/>
        <v>719.09999999999991</v>
      </c>
      <c r="AH177" s="27">
        <f t="shared" si="26"/>
        <v>79.900000000000091</v>
      </c>
      <c r="AI177" s="24" t="s">
        <v>177</v>
      </c>
      <c r="AJ177" s="24" t="s">
        <v>1416</v>
      </c>
      <c r="AK177" s="24" t="s">
        <v>1618</v>
      </c>
    </row>
    <row r="178" spans="1:37" s="14" customFormat="1" ht="50.1" customHeight="1">
      <c r="A178" s="24" t="s">
        <v>911</v>
      </c>
      <c r="B178" s="24" t="s">
        <v>121</v>
      </c>
      <c r="C178" s="24" t="s">
        <v>929</v>
      </c>
      <c r="D178" s="24" t="s">
        <v>117</v>
      </c>
      <c r="E178" s="24" t="s">
        <v>920</v>
      </c>
      <c r="F178" s="25" t="s">
        <v>930</v>
      </c>
      <c r="G178" s="25" t="s">
        <v>1403</v>
      </c>
      <c r="H178" s="24" t="s">
        <v>931</v>
      </c>
      <c r="I178" s="27">
        <v>2801.06</v>
      </c>
      <c r="J178" s="27">
        <f t="shared" si="20"/>
        <v>280.10599999999999</v>
      </c>
      <c r="K178" s="27">
        <f t="shared" si="21"/>
        <v>2520.9539999999997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6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77.03</v>
      </c>
      <c r="AA178" s="27">
        <v>0</v>
      </c>
      <c r="AB178" s="27">
        <v>504.19</v>
      </c>
      <c r="AC178" s="27">
        <v>504.19</v>
      </c>
      <c r="AD178" s="27">
        <v>504.19</v>
      </c>
      <c r="AE178" s="27">
        <v>0</v>
      </c>
      <c r="AF178" s="27">
        <v>504.19</v>
      </c>
      <c r="AG178" s="27">
        <f t="shared" si="25"/>
        <v>2093.79</v>
      </c>
      <c r="AH178" s="27">
        <f t="shared" si="26"/>
        <v>707.27</v>
      </c>
      <c r="AI178" s="24" t="s">
        <v>932</v>
      </c>
      <c r="AJ178" s="24" t="s">
        <v>1661</v>
      </c>
      <c r="AK178" s="24" t="s">
        <v>1662</v>
      </c>
    </row>
    <row r="179" spans="1:37" s="14" customFormat="1" ht="50.1" customHeight="1">
      <c r="A179" s="25" t="s">
        <v>912</v>
      </c>
      <c r="B179" s="25" t="s">
        <v>121</v>
      </c>
      <c r="C179" s="25" t="s">
        <v>929</v>
      </c>
      <c r="D179" s="25" t="s">
        <v>117</v>
      </c>
      <c r="E179" s="25" t="s">
        <v>921</v>
      </c>
      <c r="F179" s="25" t="s">
        <v>930</v>
      </c>
      <c r="G179" s="25" t="s">
        <v>1403</v>
      </c>
      <c r="H179" s="25" t="s">
        <v>931</v>
      </c>
      <c r="I179" s="27">
        <v>2801.06</v>
      </c>
      <c r="J179" s="27">
        <f t="shared" si="20"/>
        <v>280.10599999999999</v>
      </c>
      <c r="K179" s="27">
        <f t="shared" si="21"/>
        <v>2520.9539999999997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6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77.03</v>
      </c>
      <c r="AA179" s="27">
        <v>0</v>
      </c>
      <c r="AB179" s="27">
        <v>504.19</v>
      </c>
      <c r="AC179" s="27">
        <v>504.19</v>
      </c>
      <c r="AD179" s="27">
        <v>504.19</v>
      </c>
      <c r="AE179" s="27">
        <v>0</v>
      </c>
      <c r="AF179" s="27">
        <v>504.19</v>
      </c>
      <c r="AG179" s="27">
        <f t="shared" ref="AG179:AG190" si="27">SUM(L179:AF179)</f>
        <v>2093.79</v>
      </c>
      <c r="AH179" s="27">
        <f t="shared" si="26"/>
        <v>707.27</v>
      </c>
      <c r="AI179" s="24" t="s">
        <v>932</v>
      </c>
      <c r="AJ179" s="24" t="s">
        <v>1416</v>
      </c>
      <c r="AK179" s="24" t="s">
        <v>1618</v>
      </c>
    </row>
    <row r="180" spans="1:37" s="14" customFormat="1" ht="50.1" customHeight="1">
      <c r="A180" s="24" t="s">
        <v>913</v>
      </c>
      <c r="B180" s="24" t="s">
        <v>121</v>
      </c>
      <c r="C180" s="24" t="s">
        <v>929</v>
      </c>
      <c r="D180" s="24" t="s">
        <v>117</v>
      </c>
      <c r="E180" s="24" t="s">
        <v>922</v>
      </c>
      <c r="F180" s="25" t="s">
        <v>930</v>
      </c>
      <c r="G180" s="25" t="s">
        <v>1403</v>
      </c>
      <c r="H180" s="24" t="s">
        <v>931</v>
      </c>
      <c r="I180" s="27">
        <v>2801.06</v>
      </c>
      <c r="J180" s="27">
        <f t="shared" si="20"/>
        <v>280.10599999999999</v>
      </c>
      <c r="K180" s="27">
        <f t="shared" si="21"/>
        <v>2520.9539999999997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6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77.03</v>
      </c>
      <c r="AA180" s="27">
        <v>0</v>
      </c>
      <c r="AB180" s="27">
        <v>504.19</v>
      </c>
      <c r="AC180" s="27">
        <v>504.19</v>
      </c>
      <c r="AD180" s="27">
        <v>504.19</v>
      </c>
      <c r="AE180" s="27">
        <v>0</v>
      </c>
      <c r="AF180" s="27">
        <v>504.19</v>
      </c>
      <c r="AG180" s="27">
        <f t="shared" si="27"/>
        <v>2093.79</v>
      </c>
      <c r="AH180" s="27">
        <f t="shared" si="26"/>
        <v>707.27</v>
      </c>
      <c r="AI180" s="24" t="s">
        <v>932</v>
      </c>
      <c r="AJ180" s="24" t="s">
        <v>1955</v>
      </c>
      <c r="AK180" s="24" t="s">
        <v>1622</v>
      </c>
    </row>
    <row r="181" spans="1:37" s="14" customFormat="1" ht="50.1" customHeight="1">
      <c r="A181" s="24" t="s">
        <v>914</v>
      </c>
      <c r="B181" s="24" t="s">
        <v>121</v>
      </c>
      <c r="C181" s="24" t="s">
        <v>929</v>
      </c>
      <c r="D181" s="24" t="s">
        <v>117</v>
      </c>
      <c r="E181" s="24" t="s">
        <v>923</v>
      </c>
      <c r="F181" s="25" t="s">
        <v>930</v>
      </c>
      <c r="G181" s="25" t="s">
        <v>1403</v>
      </c>
      <c r="H181" s="24" t="s">
        <v>931</v>
      </c>
      <c r="I181" s="27">
        <v>2801.06</v>
      </c>
      <c r="J181" s="27">
        <f t="shared" si="20"/>
        <v>280.10599999999999</v>
      </c>
      <c r="K181" s="27">
        <f t="shared" si="21"/>
        <v>2520.9539999999997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6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77.03</v>
      </c>
      <c r="AA181" s="27">
        <v>0</v>
      </c>
      <c r="AB181" s="27">
        <v>504.19</v>
      </c>
      <c r="AC181" s="27">
        <v>504.19</v>
      </c>
      <c r="AD181" s="27">
        <v>504.19</v>
      </c>
      <c r="AE181" s="27">
        <v>0</v>
      </c>
      <c r="AF181" s="27">
        <v>504.19</v>
      </c>
      <c r="AG181" s="27">
        <f t="shared" si="27"/>
        <v>2093.79</v>
      </c>
      <c r="AH181" s="27">
        <f t="shared" si="26"/>
        <v>707.27</v>
      </c>
      <c r="AI181" s="24" t="s">
        <v>932</v>
      </c>
      <c r="AJ181" s="24" t="s">
        <v>89</v>
      </c>
      <c r="AK181" s="24" t="s">
        <v>195</v>
      </c>
    </row>
    <row r="182" spans="1:37" s="14" customFormat="1" ht="50.1" customHeight="1">
      <c r="A182" s="24" t="s">
        <v>915</v>
      </c>
      <c r="B182" s="24" t="s">
        <v>121</v>
      </c>
      <c r="C182" s="24" t="s">
        <v>929</v>
      </c>
      <c r="D182" s="24" t="s">
        <v>117</v>
      </c>
      <c r="E182" s="24" t="s">
        <v>924</v>
      </c>
      <c r="F182" s="25" t="s">
        <v>930</v>
      </c>
      <c r="G182" s="25" t="s">
        <v>1403</v>
      </c>
      <c r="H182" s="24" t="s">
        <v>931</v>
      </c>
      <c r="I182" s="27">
        <v>2801.06</v>
      </c>
      <c r="J182" s="27">
        <f t="shared" si="20"/>
        <v>280.10599999999999</v>
      </c>
      <c r="K182" s="27">
        <f t="shared" si="21"/>
        <v>2520.9539999999997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6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77.03</v>
      </c>
      <c r="AA182" s="27">
        <v>0</v>
      </c>
      <c r="AB182" s="27">
        <v>504.19</v>
      </c>
      <c r="AC182" s="27">
        <v>504.19</v>
      </c>
      <c r="AD182" s="27">
        <v>504.19</v>
      </c>
      <c r="AE182" s="27">
        <v>0</v>
      </c>
      <c r="AF182" s="27">
        <v>504.19</v>
      </c>
      <c r="AG182" s="27">
        <f t="shared" si="27"/>
        <v>2093.79</v>
      </c>
      <c r="AH182" s="27">
        <f t="shared" si="26"/>
        <v>707.27</v>
      </c>
      <c r="AI182" s="24" t="s">
        <v>932</v>
      </c>
      <c r="AJ182" s="24" t="s">
        <v>1663</v>
      </c>
      <c r="AK182" s="24" t="s">
        <v>422</v>
      </c>
    </row>
    <row r="183" spans="1:37" s="14" customFormat="1" ht="50.1" customHeight="1">
      <c r="A183" s="25" t="s">
        <v>916</v>
      </c>
      <c r="B183" s="25" t="s">
        <v>121</v>
      </c>
      <c r="C183" s="24" t="s">
        <v>929</v>
      </c>
      <c r="D183" s="25" t="s">
        <v>117</v>
      </c>
      <c r="E183" s="25" t="s">
        <v>925</v>
      </c>
      <c r="F183" s="25" t="s">
        <v>930</v>
      </c>
      <c r="G183" s="25" t="s">
        <v>1403</v>
      </c>
      <c r="H183" s="25" t="s">
        <v>931</v>
      </c>
      <c r="I183" s="27">
        <v>2801.06</v>
      </c>
      <c r="J183" s="27">
        <f t="shared" si="20"/>
        <v>280.10599999999999</v>
      </c>
      <c r="K183" s="27">
        <f t="shared" si="21"/>
        <v>2520.9539999999997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6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77.03</v>
      </c>
      <c r="AA183" s="27">
        <v>0</v>
      </c>
      <c r="AB183" s="27">
        <v>504.19</v>
      </c>
      <c r="AC183" s="27">
        <v>504.19</v>
      </c>
      <c r="AD183" s="27">
        <v>504.19</v>
      </c>
      <c r="AE183" s="27">
        <v>0</v>
      </c>
      <c r="AF183" s="27">
        <v>504.19</v>
      </c>
      <c r="AG183" s="27">
        <f t="shared" si="27"/>
        <v>2093.79</v>
      </c>
      <c r="AH183" s="27">
        <f t="shared" si="26"/>
        <v>707.27</v>
      </c>
      <c r="AI183" s="24" t="s">
        <v>932</v>
      </c>
      <c r="AJ183" s="24" t="s">
        <v>1679</v>
      </c>
      <c r="AK183" s="24" t="s">
        <v>2213</v>
      </c>
    </row>
    <row r="184" spans="1:37" s="14" customFormat="1" ht="50.1" customHeight="1">
      <c r="A184" s="24" t="s">
        <v>917</v>
      </c>
      <c r="B184" s="24" t="s">
        <v>121</v>
      </c>
      <c r="C184" s="24" t="s">
        <v>929</v>
      </c>
      <c r="D184" s="24" t="s">
        <v>117</v>
      </c>
      <c r="E184" s="24" t="s">
        <v>926</v>
      </c>
      <c r="F184" s="25" t="s">
        <v>930</v>
      </c>
      <c r="G184" s="25" t="s">
        <v>1403</v>
      </c>
      <c r="H184" s="24" t="s">
        <v>931</v>
      </c>
      <c r="I184" s="27">
        <v>2801.06</v>
      </c>
      <c r="J184" s="27">
        <f t="shared" si="20"/>
        <v>280.10599999999999</v>
      </c>
      <c r="K184" s="27">
        <f t="shared" si="21"/>
        <v>2520.9539999999997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6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77.03</v>
      </c>
      <c r="AA184" s="27">
        <v>0</v>
      </c>
      <c r="AB184" s="27">
        <v>504.19</v>
      </c>
      <c r="AC184" s="27">
        <v>504.19</v>
      </c>
      <c r="AD184" s="27">
        <v>504.19</v>
      </c>
      <c r="AE184" s="27">
        <v>0</v>
      </c>
      <c r="AF184" s="27">
        <v>504.19</v>
      </c>
      <c r="AG184" s="27">
        <f t="shared" si="27"/>
        <v>2093.79</v>
      </c>
      <c r="AH184" s="27">
        <f t="shared" si="26"/>
        <v>707.27</v>
      </c>
      <c r="AI184" s="24" t="s">
        <v>932</v>
      </c>
      <c r="AJ184" s="24" t="s">
        <v>228</v>
      </c>
      <c r="AK184" s="24" t="s">
        <v>1630</v>
      </c>
    </row>
    <row r="185" spans="1:37" s="14" customFormat="1" ht="50.1" customHeight="1">
      <c r="A185" s="24" t="s">
        <v>918</v>
      </c>
      <c r="B185" s="24" t="s">
        <v>121</v>
      </c>
      <c r="C185" s="24" t="s">
        <v>929</v>
      </c>
      <c r="D185" s="24" t="s">
        <v>117</v>
      </c>
      <c r="E185" s="24" t="s">
        <v>927</v>
      </c>
      <c r="F185" s="25" t="s">
        <v>930</v>
      </c>
      <c r="G185" s="25" t="s">
        <v>1403</v>
      </c>
      <c r="H185" s="24" t="s">
        <v>931</v>
      </c>
      <c r="I185" s="27">
        <v>2801.06</v>
      </c>
      <c r="J185" s="27">
        <f t="shared" si="20"/>
        <v>280.10599999999999</v>
      </c>
      <c r="K185" s="27">
        <f t="shared" si="21"/>
        <v>2520.9539999999997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6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77.03</v>
      </c>
      <c r="AA185" s="27">
        <v>0</v>
      </c>
      <c r="AB185" s="27">
        <v>504.19</v>
      </c>
      <c r="AC185" s="27">
        <v>504.19</v>
      </c>
      <c r="AD185" s="27">
        <v>504.19</v>
      </c>
      <c r="AE185" s="27">
        <v>0</v>
      </c>
      <c r="AF185" s="27">
        <v>504.19</v>
      </c>
      <c r="AG185" s="27">
        <f t="shared" si="27"/>
        <v>2093.79</v>
      </c>
      <c r="AH185" s="27">
        <f t="shared" si="26"/>
        <v>707.27</v>
      </c>
      <c r="AI185" s="24" t="s">
        <v>932</v>
      </c>
      <c r="AJ185" s="24" t="s">
        <v>1670</v>
      </c>
      <c r="AK185" s="24" t="s">
        <v>933</v>
      </c>
    </row>
    <row r="186" spans="1:37" s="14" customFormat="1" ht="50.1" customHeight="1">
      <c r="A186" s="24" t="s">
        <v>919</v>
      </c>
      <c r="B186" s="24" t="s">
        <v>121</v>
      </c>
      <c r="C186" s="24" t="s">
        <v>929</v>
      </c>
      <c r="D186" s="24" t="s">
        <v>117</v>
      </c>
      <c r="E186" s="24" t="s">
        <v>928</v>
      </c>
      <c r="F186" s="25" t="s">
        <v>930</v>
      </c>
      <c r="G186" s="25" t="s">
        <v>1403</v>
      </c>
      <c r="H186" s="24" t="s">
        <v>931</v>
      </c>
      <c r="I186" s="27">
        <v>2801.06</v>
      </c>
      <c r="J186" s="27">
        <f t="shared" si="20"/>
        <v>280.10599999999999</v>
      </c>
      <c r="K186" s="27">
        <f t="shared" si="21"/>
        <v>2520.9539999999997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6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77.03</v>
      </c>
      <c r="AA186" s="27">
        <v>0</v>
      </c>
      <c r="AB186" s="27">
        <v>504.19</v>
      </c>
      <c r="AC186" s="27">
        <v>504.19</v>
      </c>
      <c r="AD186" s="27">
        <v>504.19</v>
      </c>
      <c r="AE186" s="27">
        <v>0</v>
      </c>
      <c r="AF186" s="27">
        <v>504.19</v>
      </c>
      <c r="AG186" s="27">
        <f t="shared" si="27"/>
        <v>2093.79</v>
      </c>
      <c r="AH186" s="27">
        <f t="shared" si="26"/>
        <v>707.27</v>
      </c>
      <c r="AI186" s="24" t="s">
        <v>932</v>
      </c>
      <c r="AJ186" s="24" t="s">
        <v>1937</v>
      </c>
      <c r="AK186" s="24" t="s">
        <v>1938</v>
      </c>
    </row>
    <row r="187" spans="1:37" s="14" customFormat="1" ht="50.1" customHeight="1">
      <c r="A187" s="25" t="s">
        <v>1360</v>
      </c>
      <c r="B187" s="25" t="s">
        <v>121</v>
      </c>
      <c r="C187" s="25" t="s">
        <v>174</v>
      </c>
      <c r="D187" s="25" t="s">
        <v>1364</v>
      </c>
      <c r="E187" s="25" t="s">
        <v>1365</v>
      </c>
      <c r="F187" s="25" t="s">
        <v>1369</v>
      </c>
      <c r="G187" s="25" t="s">
        <v>1403</v>
      </c>
      <c r="H187" s="25" t="s">
        <v>35</v>
      </c>
      <c r="I187" s="27">
        <v>2399.9499999999998</v>
      </c>
      <c r="J187" s="27">
        <f t="shared" si="20"/>
        <v>239.995</v>
      </c>
      <c r="K187" s="27">
        <f t="shared" si="21"/>
        <v>2159.9549999999999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6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72</v>
      </c>
      <c r="AC187" s="27">
        <v>431.99</v>
      </c>
      <c r="AD187" s="27">
        <v>431.99</v>
      </c>
      <c r="AE187" s="27">
        <v>0</v>
      </c>
      <c r="AF187" s="27">
        <v>431.99</v>
      </c>
      <c r="AG187" s="27">
        <f t="shared" si="27"/>
        <v>1367.97</v>
      </c>
      <c r="AH187" s="27">
        <f t="shared" si="26"/>
        <v>1031.9799999999998</v>
      </c>
      <c r="AI187" s="24" t="s">
        <v>1370</v>
      </c>
      <c r="AJ187" s="24" t="s">
        <v>1395</v>
      </c>
      <c r="AK187" s="24" t="s">
        <v>1938</v>
      </c>
    </row>
    <row r="188" spans="1:37" s="14" customFormat="1" ht="50.1" customHeight="1">
      <c r="A188" s="25" t="s">
        <v>1361</v>
      </c>
      <c r="B188" s="25" t="s">
        <v>121</v>
      </c>
      <c r="C188" s="25" t="s">
        <v>174</v>
      </c>
      <c r="D188" s="25" t="s">
        <v>1364</v>
      </c>
      <c r="E188" s="25" t="s">
        <v>1366</v>
      </c>
      <c r="F188" s="25" t="s">
        <v>1369</v>
      </c>
      <c r="G188" s="25" t="s">
        <v>1403</v>
      </c>
      <c r="H188" s="25" t="s">
        <v>35</v>
      </c>
      <c r="I188" s="27">
        <v>2312</v>
      </c>
      <c r="J188" s="27">
        <f t="shared" si="20"/>
        <v>231.20000000000002</v>
      </c>
      <c r="K188" s="27">
        <f t="shared" si="21"/>
        <v>2080.8000000000002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7">
        <v>0</v>
      </c>
      <c r="T188" s="27">
        <v>0</v>
      </c>
      <c r="U188" s="26">
        <v>0</v>
      </c>
      <c r="V188" s="27">
        <v>0</v>
      </c>
      <c r="W188" s="27">
        <v>0</v>
      </c>
      <c r="X188" s="27">
        <v>0</v>
      </c>
      <c r="Y188" s="27">
        <v>0</v>
      </c>
      <c r="Z188" s="27">
        <v>0</v>
      </c>
      <c r="AA188" s="27">
        <v>0</v>
      </c>
      <c r="AB188" s="27">
        <v>0</v>
      </c>
      <c r="AC188" s="27">
        <v>35.840000000000003</v>
      </c>
      <c r="AD188" s="27">
        <v>416.16</v>
      </c>
      <c r="AE188" s="27">
        <v>0</v>
      </c>
      <c r="AF188" s="27">
        <v>416.16</v>
      </c>
      <c r="AG188" s="27">
        <f t="shared" si="27"/>
        <v>868.16000000000008</v>
      </c>
      <c r="AH188" s="27">
        <f>I188-AG188</f>
        <v>1443.84</v>
      </c>
      <c r="AI188" s="24" t="s">
        <v>1402</v>
      </c>
      <c r="AJ188" s="24" t="s">
        <v>1955</v>
      </c>
      <c r="AK188" s="24" t="s">
        <v>2107</v>
      </c>
    </row>
    <row r="189" spans="1:37" s="14" customFormat="1" ht="50.1" customHeight="1">
      <c r="A189" s="25" t="s">
        <v>1362</v>
      </c>
      <c r="B189" s="25" t="s">
        <v>121</v>
      </c>
      <c r="C189" s="25" t="s">
        <v>174</v>
      </c>
      <c r="D189" s="25" t="s">
        <v>1364</v>
      </c>
      <c r="E189" s="25" t="s">
        <v>1367</v>
      </c>
      <c r="F189" s="25" t="s">
        <v>1369</v>
      </c>
      <c r="G189" s="25" t="s">
        <v>1403</v>
      </c>
      <c r="H189" s="25" t="s">
        <v>35</v>
      </c>
      <c r="I189" s="27">
        <v>2399.9499999999998</v>
      </c>
      <c r="J189" s="27">
        <f t="shared" si="20"/>
        <v>239.995</v>
      </c>
      <c r="K189" s="27">
        <f t="shared" si="21"/>
        <v>2159.9549999999999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6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72</v>
      </c>
      <c r="AC189" s="27">
        <v>431.99</v>
      </c>
      <c r="AD189" s="27">
        <v>431.99</v>
      </c>
      <c r="AE189" s="27">
        <v>0</v>
      </c>
      <c r="AF189" s="27">
        <v>431.99</v>
      </c>
      <c r="AG189" s="27">
        <f t="shared" si="27"/>
        <v>1367.97</v>
      </c>
      <c r="AH189" s="27">
        <f t="shared" si="26"/>
        <v>1031.9799999999998</v>
      </c>
      <c r="AI189" s="24" t="s">
        <v>1370</v>
      </c>
      <c r="AJ189" s="24" t="s">
        <v>1646</v>
      </c>
      <c r="AK189" s="24" t="s">
        <v>162</v>
      </c>
    </row>
    <row r="190" spans="1:37" s="14" customFormat="1" ht="50.1" customHeight="1">
      <c r="A190" s="25" t="s">
        <v>1363</v>
      </c>
      <c r="B190" s="25" t="s">
        <v>121</v>
      </c>
      <c r="C190" s="25" t="s">
        <v>174</v>
      </c>
      <c r="D190" s="25" t="s">
        <v>1364</v>
      </c>
      <c r="E190" s="25" t="s">
        <v>1368</v>
      </c>
      <c r="F190" s="25" t="s">
        <v>1369</v>
      </c>
      <c r="G190" s="25" t="s">
        <v>1403</v>
      </c>
      <c r="H190" s="25" t="s">
        <v>35</v>
      </c>
      <c r="I190" s="27">
        <v>2399.9499999999998</v>
      </c>
      <c r="J190" s="27">
        <f t="shared" si="20"/>
        <v>239.995</v>
      </c>
      <c r="K190" s="27">
        <f t="shared" si="21"/>
        <v>2159.9549999999999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6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72</v>
      </c>
      <c r="AC190" s="27">
        <v>431.99</v>
      </c>
      <c r="AD190" s="27">
        <v>431.99</v>
      </c>
      <c r="AE190" s="27">
        <v>0</v>
      </c>
      <c r="AF190" s="27">
        <v>431.99</v>
      </c>
      <c r="AG190" s="27">
        <f t="shared" si="27"/>
        <v>1367.97</v>
      </c>
      <c r="AH190" s="27">
        <f>I190-AG190</f>
        <v>1031.9799999999998</v>
      </c>
      <c r="AI190" s="24" t="s">
        <v>1370</v>
      </c>
      <c r="AJ190" s="24" t="s">
        <v>1416</v>
      </c>
      <c r="AK190" s="24" t="s">
        <v>1729</v>
      </c>
    </row>
    <row r="191" spans="1:37" s="14" customFormat="1" ht="50.1" customHeight="1">
      <c r="A191" s="24" t="s">
        <v>2215</v>
      </c>
      <c r="B191" s="24" t="s">
        <v>887</v>
      </c>
      <c r="C191" s="24" t="s">
        <v>174</v>
      </c>
      <c r="D191" s="24" t="s">
        <v>114</v>
      </c>
      <c r="E191" s="24" t="s">
        <v>2216</v>
      </c>
      <c r="F191" s="24" t="s">
        <v>2217</v>
      </c>
      <c r="G191" s="24" t="s">
        <v>1403</v>
      </c>
      <c r="H191" s="38" t="s">
        <v>35</v>
      </c>
      <c r="I191" s="27">
        <v>2978.68</v>
      </c>
      <c r="J191" s="27">
        <f t="shared" si="20"/>
        <v>297.86799999999999</v>
      </c>
      <c r="K191" s="27">
        <f t="shared" si="21"/>
        <v>2680.8119999999999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f>I191-AG191</f>
        <v>2978.68</v>
      </c>
      <c r="AI191" s="30">
        <v>42705</v>
      </c>
      <c r="AJ191" s="24" t="s">
        <v>1416</v>
      </c>
      <c r="AK191" s="24" t="s">
        <v>1729</v>
      </c>
    </row>
    <row r="192" spans="1:37" s="14" customFormat="1" ht="50.1" customHeight="1">
      <c r="A192" s="25" t="s">
        <v>115</v>
      </c>
      <c r="B192" s="25" t="s">
        <v>109</v>
      </c>
      <c r="C192" s="25" t="s">
        <v>15</v>
      </c>
      <c r="D192" s="25" t="s">
        <v>106</v>
      </c>
      <c r="E192" s="25" t="s">
        <v>116</v>
      </c>
      <c r="F192" s="25" t="s">
        <v>110</v>
      </c>
      <c r="G192" s="25" t="s">
        <v>1403</v>
      </c>
      <c r="H192" s="25" t="s">
        <v>19</v>
      </c>
      <c r="I192" s="27">
        <v>1585.98</v>
      </c>
      <c r="J192" s="27">
        <f t="shared" si="20"/>
        <v>158.59800000000001</v>
      </c>
      <c r="K192" s="27">
        <f t="shared" si="21"/>
        <v>1427.3820000000001</v>
      </c>
      <c r="L192" s="27">
        <v>0</v>
      </c>
      <c r="M192" s="27">
        <v>0</v>
      </c>
      <c r="N192" s="27">
        <v>0</v>
      </c>
      <c r="O192" s="27">
        <v>0</v>
      </c>
      <c r="P192" s="27">
        <v>142.74</v>
      </c>
      <c r="Q192" s="27">
        <v>737.49</v>
      </c>
      <c r="R192" s="27">
        <v>285.48</v>
      </c>
      <c r="S192" s="27">
        <v>261.67</v>
      </c>
      <c r="T192" s="27">
        <v>0</v>
      </c>
      <c r="U192" s="26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f t="shared" ref="AG192:AG217" si="28">SUM(L192:AF192)</f>
        <v>1427.38</v>
      </c>
      <c r="AH192" s="27">
        <f t="shared" si="26"/>
        <v>158.59999999999991</v>
      </c>
      <c r="AI192" s="24" t="s">
        <v>111</v>
      </c>
      <c r="AJ192" s="24" t="s">
        <v>145</v>
      </c>
      <c r="AK192" s="24" t="s">
        <v>204</v>
      </c>
    </row>
    <row r="193" spans="1:37" s="14" customFormat="1" ht="50.1" customHeight="1">
      <c r="A193" s="25" t="s">
        <v>112</v>
      </c>
      <c r="B193" s="25" t="s">
        <v>109</v>
      </c>
      <c r="C193" s="25" t="s">
        <v>15</v>
      </c>
      <c r="D193" s="25" t="s">
        <v>106</v>
      </c>
      <c r="E193" s="25" t="s">
        <v>113</v>
      </c>
      <c r="F193" s="25" t="s">
        <v>110</v>
      </c>
      <c r="G193" s="25" t="s">
        <v>1403</v>
      </c>
      <c r="H193" s="25" t="s">
        <v>19</v>
      </c>
      <c r="I193" s="27">
        <v>1585.98</v>
      </c>
      <c r="J193" s="27">
        <f t="shared" si="20"/>
        <v>158.59800000000001</v>
      </c>
      <c r="K193" s="27">
        <f t="shared" si="21"/>
        <v>1427.3820000000001</v>
      </c>
      <c r="L193" s="27">
        <v>0</v>
      </c>
      <c r="M193" s="27">
        <v>0</v>
      </c>
      <c r="N193" s="27">
        <v>0</v>
      </c>
      <c r="O193" s="27">
        <v>0</v>
      </c>
      <c r="P193" s="27">
        <v>142.74</v>
      </c>
      <c r="Q193" s="27">
        <v>737.49</v>
      </c>
      <c r="R193" s="27">
        <v>285.48</v>
      </c>
      <c r="S193" s="27">
        <v>261.67</v>
      </c>
      <c r="T193" s="27">
        <v>0</v>
      </c>
      <c r="U193" s="26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f t="shared" si="28"/>
        <v>1427.38</v>
      </c>
      <c r="AH193" s="27">
        <f t="shared" si="26"/>
        <v>158.59999999999991</v>
      </c>
      <c r="AI193" s="24" t="s">
        <v>111</v>
      </c>
      <c r="AJ193" s="24" t="s">
        <v>145</v>
      </c>
      <c r="AK193" s="24" t="s">
        <v>204</v>
      </c>
    </row>
    <row r="194" spans="1:37" s="14" customFormat="1" ht="50.1" customHeight="1">
      <c r="A194" s="25" t="s">
        <v>553</v>
      </c>
      <c r="B194" s="25" t="s">
        <v>554</v>
      </c>
      <c r="C194" s="25" t="s">
        <v>555</v>
      </c>
      <c r="D194" s="25" t="s">
        <v>117</v>
      </c>
      <c r="E194" s="25" t="s">
        <v>556</v>
      </c>
      <c r="F194" s="25" t="s">
        <v>557</v>
      </c>
      <c r="G194" s="25" t="s">
        <v>1403</v>
      </c>
      <c r="H194" s="25" t="s">
        <v>11</v>
      </c>
      <c r="I194" s="27">
        <v>1140</v>
      </c>
      <c r="J194" s="27">
        <f t="shared" si="20"/>
        <v>114</v>
      </c>
      <c r="K194" s="27">
        <f t="shared" si="21"/>
        <v>1026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205.2</v>
      </c>
      <c r="T194" s="27">
        <v>205.2</v>
      </c>
      <c r="U194" s="26">
        <v>205.2</v>
      </c>
      <c r="V194" s="27">
        <v>205.2</v>
      </c>
      <c r="W194" s="27">
        <v>205.2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f t="shared" si="28"/>
        <v>1026</v>
      </c>
      <c r="AH194" s="27">
        <f t="shared" si="26"/>
        <v>114</v>
      </c>
      <c r="AI194" s="24" t="s">
        <v>552</v>
      </c>
      <c r="AJ194" s="24" t="s">
        <v>1416</v>
      </c>
      <c r="AK194" s="24" t="s">
        <v>1618</v>
      </c>
    </row>
    <row r="195" spans="1:37" s="14" customFormat="1" ht="50.1" customHeight="1">
      <c r="A195" s="25" t="s">
        <v>189</v>
      </c>
      <c r="B195" s="25" t="s">
        <v>109</v>
      </c>
      <c r="C195" s="25" t="s">
        <v>15</v>
      </c>
      <c r="D195" s="25" t="s">
        <v>186</v>
      </c>
      <c r="E195" s="25" t="s">
        <v>190</v>
      </c>
      <c r="F195" s="25" t="s">
        <v>187</v>
      </c>
      <c r="G195" s="25" t="s">
        <v>1403</v>
      </c>
      <c r="H195" s="25" t="s">
        <v>11</v>
      </c>
      <c r="I195" s="27">
        <v>1275</v>
      </c>
      <c r="J195" s="27">
        <f t="shared" si="20"/>
        <v>127.5</v>
      </c>
      <c r="K195" s="27">
        <f t="shared" si="21"/>
        <v>1147.5</v>
      </c>
      <c r="L195" s="27">
        <v>0</v>
      </c>
      <c r="M195" s="27">
        <v>0</v>
      </c>
      <c r="N195" s="27">
        <v>0</v>
      </c>
      <c r="O195" s="27">
        <v>0</v>
      </c>
      <c r="P195" s="27">
        <v>57.38</v>
      </c>
      <c r="Q195" s="27">
        <v>229.5</v>
      </c>
      <c r="R195" s="27">
        <v>229.5</v>
      </c>
      <c r="S195" s="27">
        <v>229.5</v>
      </c>
      <c r="T195" s="27">
        <v>229.5</v>
      </c>
      <c r="U195" s="26">
        <v>172.12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f t="shared" si="28"/>
        <v>1147.5</v>
      </c>
      <c r="AH195" s="27">
        <f t="shared" si="26"/>
        <v>127.5</v>
      </c>
      <c r="AI195" s="24" t="s">
        <v>188</v>
      </c>
      <c r="AJ195" s="24" t="s">
        <v>1416</v>
      </c>
      <c r="AK195" s="24" t="s">
        <v>1636</v>
      </c>
    </row>
    <row r="196" spans="1:37" s="14" customFormat="1" ht="50.1" customHeight="1">
      <c r="A196" s="24" t="s">
        <v>191</v>
      </c>
      <c r="B196" s="24" t="s">
        <v>109</v>
      </c>
      <c r="C196" s="24" t="s">
        <v>15</v>
      </c>
      <c r="D196" s="24" t="s">
        <v>186</v>
      </c>
      <c r="E196" s="24" t="s">
        <v>192</v>
      </c>
      <c r="F196" s="24" t="s">
        <v>187</v>
      </c>
      <c r="G196" s="25" t="s">
        <v>1403</v>
      </c>
      <c r="H196" s="24" t="s">
        <v>11</v>
      </c>
      <c r="I196" s="27">
        <v>1275</v>
      </c>
      <c r="J196" s="27">
        <f t="shared" ref="J196:J248" si="29">+I196*0.1</f>
        <v>127.5</v>
      </c>
      <c r="K196" s="27">
        <f t="shared" ref="K196:K248" si="30">+I196-J196</f>
        <v>1147.5</v>
      </c>
      <c r="L196" s="27">
        <v>0</v>
      </c>
      <c r="M196" s="27">
        <v>0</v>
      </c>
      <c r="N196" s="27">
        <v>0</v>
      </c>
      <c r="O196" s="27">
        <v>0</v>
      </c>
      <c r="P196" s="27">
        <v>57.38</v>
      </c>
      <c r="Q196" s="27">
        <v>229.5</v>
      </c>
      <c r="R196" s="27">
        <v>229.5</v>
      </c>
      <c r="S196" s="27">
        <v>229.5</v>
      </c>
      <c r="T196" s="27">
        <v>229.5</v>
      </c>
      <c r="U196" s="26">
        <v>172.12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f t="shared" si="28"/>
        <v>1147.5</v>
      </c>
      <c r="AH196" s="27">
        <f t="shared" si="26"/>
        <v>127.5</v>
      </c>
      <c r="AI196" s="24" t="s">
        <v>188</v>
      </c>
      <c r="AJ196" s="24" t="s">
        <v>1679</v>
      </c>
      <c r="AK196" s="24" t="s">
        <v>1649</v>
      </c>
    </row>
    <row r="197" spans="1:37" s="14" customFormat="1" ht="50.1" customHeight="1">
      <c r="A197" s="24" t="s">
        <v>182</v>
      </c>
      <c r="B197" s="24" t="s">
        <v>183</v>
      </c>
      <c r="C197" s="24" t="s">
        <v>15</v>
      </c>
      <c r="D197" s="24" t="s">
        <v>106</v>
      </c>
      <c r="E197" s="24" t="s">
        <v>184</v>
      </c>
      <c r="F197" s="24" t="s">
        <v>185</v>
      </c>
      <c r="G197" s="25" t="s">
        <v>1403</v>
      </c>
      <c r="H197" s="24" t="s">
        <v>126</v>
      </c>
      <c r="I197" s="27">
        <v>11326.84</v>
      </c>
      <c r="J197" s="27">
        <f t="shared" si="29"/>
        <v>1132.684</v>
      </c>
      <c r="K197" s="27">
        <f t="shared" si="30"/>
        <v>10194.156000000001</v>
      </c>
      <c r="L197" s="27">
        <v>0</v>
      </c>
      <c r="M197" s="27">
        <v>0</v>
      </c>
      <c r="N197" s="27">
        <v>0</v>
      </c>
      <c r="O197" s="27">
        <v>0</v>
      </c>
      <c r="P197" s="27">
        <v>339.8</v>
      </c>
      <c r="Q197" s="27">
        <v>2038.83</v>
      </c>
      <c r="R197" s="27">
        <v>2038.83</v>
      </c>
      <c r="S197" s="27">
        <v>2038.83</v>
      </c>
      <c r="T197" s="27">
        <v>2038.83</v>
      </c>
      <c r="U197" s="26">
        <v>1699.04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f t="shared" si="28"/>
        <v>10194.16</v>
      </c>
      <c r="AH197" s="27">
        <f t="shared" si="26"/>
        <v>1132.6800000000003</v>
      </c>
      <c r="AI197" s="24" t="s">
        <v>21</v>
      </c>
      <c r="AJ197" s="24" t="s">
        <v>145</v>
      </c>
      <c r="AK197" s="24" t="s">
        <v>204</v>
      </c>
    </row>
    <row r="198" spans="1:37" s="14" customFormat="1" ht="50.1" customHeight="1">
      <c r="A198" s="25" t="s">
        <v>193</v>
      </c>
      <c r="B198" s="25" t="s">
        <v>109</v>
      </c>
      <c r="C198" s="25" t="s">
        <v>15</v>
      </c>
      <c r="D198" s="25" t="s">
        <v>186</v>
      </c>
      <c r="E198" s="25" t="s">
        <v>194</v>
      </c>
      <c r="F198" s="25" t="s">
        <v>187</v>
      </c>
      <c r="G198" s="25" t="s">
        <v>1403</v>
      </c>
      <c r="H198" s="25" t="s">
        <v>11</v>
      </c>
      <c r="I198" s="27">
        <v>1275</v>
      </c>
      <c r="J198" s="27">
        <f t="shared" si="29"/>
        <v>127.5</v>
      </c>
      <c r="K198" s="27">
        <f t="shared" si="30"/>
        <v>1147.5</v>
      </c>
      <c r="L198" s="27">
        <v>0</v>
      </c>
      <c r="M198" s="27">
        <v>0</v>
      </c>
      <c r="N198" s="27">
        <v>0</v>
      </c>
      <c r="O198" s="27">
        <v>0</v>
      </c>
      <c r="P198" s="27">
        <v>57.38</v>
      </c>
      <c r="Q198" s="27">
        <v>229.5</v>
      </c>
      <c r="R198" s="27">
        <v>229.5</v>
      </c>
      <c r="S198" s="27">
        <v>229.5</v>
      </c>
      <c r="T198" s="27">
        <v>229.5</v>
      </c>
      <c r="U198" s="26">
        <v>172.12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f t="shared" si="28"/>
        <v>1147.5</v>
      </c>
      <c r="AH198" s="27">
        <f t="shared" si="26"/>
        <v>127.5</v>
      </c>
      <c r="AI198" s="24" t="s">
        <v>188</v>
      </c>
      <c r="AJ198" s="24" t="s">
        <v>1416</v>
      </c>
      <c r="AK198" s="24" t="s">
        <v>1636</v>
      </c>
    </row>
    <row r="199" spans="1:37" s="14" customFormat="1" ht="50.1" customHeight="1">
      <c r="A199" s="25" t="s">
        <v>196</v>
      </c>
      <c r="B199" s="25" t="s">
        <v>109</v>
      </c>
      <c r="C199" s="25" t="s">
        <v>15</v>
      </c>
      <c r="D199" s="25" t="s">
        <v>186</v>
      </c>
      <c r="E199" s="25" t="s">
        <v>197</v>
      </c>
      <c r="F199" s="25" t="s">
        <v>187</v>
      </c>
      <c r="G199" s="25" t="s">
        <v>1403</v>
      </c>
      <c r="H199" s="25" t="s">
        <v>11</v>
      </c>
      <c r="I199" s="27">
        <v>1275</v>
      </c>
      <c r="J199" s="27">
        <f t="shared" si="29"/>
        <v>127.5</v>
      </c>
      <c r="K199" s="27">
        <f t="shared" si="30"/>
        <v>1147.5</v>
      </c>
      <c r="L199" s="27">
        <v>0</v>
      </c>
      <c r="M199" s="27">
        <v>0</v>
      </c>
      <c r="N199" s="27">
        <v>0</v>
      </c>
      <c r="O199" s="27">
        <v>0</v>
      </c>
      <c r="P199" s="27">
        <v>57.38</v>
      </c>
      <c r="Q199" s="27">
        <v>229.5</v>
      </c>
      <c r="R199" s="27">
        <v>229.5</v>
      </c>
      <c r="S199" s="27">
        <v>229.5</v>
      </c>
      <c r="T199" s="27">
        <v>229.5</v>
      </c>
      <c r="U199" s="26">
        <v>172.12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f t="shared" si="28"/>
        <v>1147.5</v>
      </c>
      <c r="AH199" s="27">
        <f t="shared" si="26"/>
        <v>127.5</v>
      </c>
      <c r="AI199" s="24" t="s">
        <v>188</v>
      </c>
      <c r="AJ199" s="24" t="s">
        <v>1416</v>
      </c>
      <c r="AK199" s="24" t="s">
        <v>1636</v>
      </c>
    </row>
    <row r="200" spans="1:37" s="14" customFormat="1" ht="50.1" customHeight="1">
      <c r="A200" s="25" t="s">
        <v>198</v>
      </c>
      <c r="B200" s="25" t="s">
        <v>109</v>
      </c>
      <c r="C200" s="25" t="s">
        <v>15</v>
      </c>
      <c r="D200" s="25" t="s">
        <v>186</v>
      </c>
      <c r="E200" s="25" t="s">
        <v>199</v>
      </c>
      <c r="F200" s="25" t="s">
        <v>187</v>
      </c>
      <c r="G200" s="25" t="s">
        <v>1403</v>
      </c>
      <c r="H200" s="25" t="s">
        <v>11</v>
      </c>
      <c r="I200" s="27">
        <v>1275</v>
      </c>
      <c r="J200" s="27">
        <f t="shared" si="29"/>
        <v>127.5</v>
      </c>
      <c r="K200" s="27">
        <f t="shared" si="30"/>
        <v>1147.5</v>
      </c>
      <c r="L200" s="27">
        <v>0</v>
      </c>
      <c r="M200" s="27">
        <v>0</v>
      </c>
      <c r="N200" s="27">
        <v>0</v>
      </c>
      <c r="O200" s="27">
        <v>0</v>
      </c>
      <c r="P200" s="27">
        <v>57.38</v>
      </c>
      <c r="Q200" s="27">
        <v>229.5</v>
      </c>
      <c r="R200" s="27">
        <v>229.5</v>
      </c>
      <c r="S200" s="27">
        <v>229.5</v>
      </c>
      <c r="T200" s="27">
        <v>229.5</v>
      </c>
      <c r="U200" s="26">
        <v>172.12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f t="shared" si="28"/>
        <v>1147.5</v>
      </c>
      <c r="AH200" s="27">
        <f t="shared" si="26"/>
        <v>127.5</v>
      </c>
      <c r="AI200" s="24" t="s">
        <v>188</v>
      </c>
      <c r="AJ200" s="24" t="s">
        <v>1416</v>
      </c>
      <c r="AK200" s="24" t="s">
        <v>1636</v>
      </c>
    </row>
    <row r="201" spans="1:37" s="14" customFormat="1" ht="50.1" customHeight="1">
      <c r="A201" s="25" t="s">
        <v>558</v>
      </c>
      <c r="B201" s="25" t="s">
        <v>554</v>
      </c>
      <c r="C201" s="25" t="s">
        <v>555</v>
      </c>
      <c r="D201" s="25" t="s">
        <v>117</v>
      </c>
      <c r="E201" s="25" t="s">
        <v>559</v>
      </c>
      <c r="F201" s="25" t="s">
        <v>557</v>
      </c>
      <c r="G201" s="25" t="s">
        <v>1403</v>
      </c>
      <c r="H201" s="25" t="s">
        <v>11</v>
      </c>
      <c r="I201" s="27">
        <v>1140</v>
      </c>
      <c r="J201" s="27">
        <f t="shared" si="29"/>
        <v>114</v>
      </c>
      <c r="K201" s="27">
        <f t="shared" si="30"/>
        <v>1026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212.04</v>
      </c>
      <c r="T201" s="27">
        <v>205.2</v>
      </c>
      <c r="U201" s="26">
        <v>205.2</v>
      </c>
      <c r="V201" s="27">
        <v>205.2</v>
      </c>
      <c r="W201" s="27">
        <v>198.36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f t="shared" si="28"/>
        <v>1026</v>
      </c>
      <c r="AH201" s="27">
        <f t="shared" si="26"/>
        <v>114</v>
      </c>
      <c r="AI201" s="24" t="s">
        <v>552</v>
      </c>
      <c r="AJ201" s="24" t="s">
        <v>1416</v>
      </c>
      <c r="AK201" s="24" t="s">
        <v>1636</v>
      </c>
    </row>
    <row r="202" spans="1:37" s="14" customFormat="1" ht="50.1" customHeight="1">
      <c r="A202" s="25" t="s">
        <v>200</v>
      </c>
      <c r="B202" s="25" t="s">
        <v>109</v>
      </c>
      <c r="C202" s="25" t="s">
        <v>15</v>
      </c>
      <c r="D202" s="25" t="s">
        <v>186</v>
      </c>
      <c r="E202" s="25" t="s">
        <v>201</v>
      </c>
      <c r="F202" s="25" t="s">
        <v>187</v>
      </c>
      <c r="G202" s="25" t="s">
        <v>1403</v>
      </c>
      <c r="H202" s="25" t="s">
        <v>11</v>
      </c>
      <c r="I202" s="27">
        <v>1275</v>
      </c>
      <c r="J202" s="27">
        <f t="shared" si="29"/>
        <v>127.5</v>
      </c>
      <c r="K202" s="27">
        <f t="shared" si="30"/>
        <v>1147.5</v>
      </c>
      <c r="L202" s="27">
        <v>0</v>
      </c>
      <c r="M202" s="27">
        <v>0</v>
      </c>
      <c r="N202" s="27">
        <v>0</v>
      </c>
      <c r="O202" s="27">
        <v>0</v>
      </c>
      <c r="P202" s="27">
        <v>57.38</v>
      </c>
      <c r="Q202" s="27">
        <v>229.5</v>
      </c>
      <c r="R202" s="27">
        <v>229.5</v>
      </c>
      <c r="S202" s="27">
        <v>229.5</v>
      </c>
      <c r="T202" s="27">
        <v>229.5</v>
      </c>
      <c r="U202" s="26">
        <v>172.12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f t="shared" si="28"/>
        <v>1147.5</v>
      </c>
      <c r="AH202" s="27">
        <f t="shared" si="26"/>
        <v>127.5</v>
      </c>
      <c r="AI202" s="24" t="s">
        <v>188</v>
      </c>
      <c r="AJ202" s="24" t="s">
        <v>1416</v>
      </c>
      <c r="AK202" s="24" t="s">
        <v>1636</v>
      </c>
    </row>
    <row r="203" spans="1:37" s="14" customFormat="1" ht="50.1" customHeight="1">
      <c r="A203" s="25" t="s">
        <v>560</v>
      </c>
      <c r="B203" s="25" t="s">
        <v>554</v>
      </c>
      <c r="C203" s="25" t="s">
        <v>555</v>
      </c>
      <c r="D203" s="25" t="s">
        <v>117</v>
      </c>
      <c r="E203" s="25" t="s">
        <v>561</v>
      </c>
      <c r="F203" s="25" t="s">
        <v>557</v>
      </c>
      <c r="G203" s="25" t="s">
        <v>1403</v>
      </c>
      <c r="H203" s="25" t="s">
        <v>11</v>
      </c>
      <c r="I203" s="27">
        <v>1140</v>
      </c>
      <c r="J203" s="27">
        <f t="shared" si="29"/>
        <v>114</v>
      </c>
      <c r="K203" s="27">
        <f t="shared" si="30"/>
        <v>1026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212.04</v>
      </c>
      <c r="T203" s="27">
        <v>205.2</v>
      </c>
      <c r="U203" s="26">
        <v>205.2</v>
      </c>
      <c r="V203" s="27">
        <v>205.2</v>
      </c>
      <c r="W203" s="27">
        <v>198.36</v>
      </c>
      <c r="X203" s="27">
        <v>0</v>
      </c>
      <c r="Y203" s="27">
        <v>0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f t="shared" si="28"/>
        <v>1026</v>
      </c>
      <c r="AH203" s="27">
        <f t="shared" si="26"/>
        <v>114</v>
      </c>
      <c r="AI203" s="24" t="s">
        <v>552</v>
      </c>
      <c r="AJ203" s="24" t="s">
        <v>1416</v>
      </c>
      <c r="AK203" s="24" t="s">
        <v>1636</v>
      </c>
    </row>
    <row r="204" spans="1:37" s="14" customFormat="1" ht="50.1" customHeight="1">
      <c r="A204" s="25" t="s">
        <v>202</v>
      </c>
      <c r="B204" s="25" t="s">
        <v>109</v>
      </c>
      <c r="C204" s="25" t="s">
        <v>15</v>
      </c>
      <c r="D204" s="25" t="s">
        <v>186</v>
      </c>
      <c r="E204" s="25" t="s">
        <v>203</v>
      </c>
      <c r="F204" s="25" t="s">
        <v>187</v>
      </c>
      <c r="G204" s="25" t="s">
        <v>1403</v>
      </c>
      <c r="H204" s="25" t="s">
        <v>11</v>
      </c>
      <c r="I204" s="27">
        <v>1275</v>
      </c>
      <c r="J204" s="27">
        <f t="shared" si="29"/>
        <v>127.5</v>
      </c>
      <c r="K204" s="27">
        <f t="shared" si="30"/>
        <v>1147.5</v>
      </c>
      <c r="L204" s="27">
        <v>0</v>
      </c>
      <c r="M204" s="27">
        <v>0</v>
      </c>
      <c r="N204" s="27">
        <v>0</v>
      </c>
      <c r="O204" s="27">
        <v>0</v>
      </c>
      <c r="P204" s="27">
        <v>57.38</v>
      </c>
      <c r="Q204" s="27">
        <v>229.5</v>
      </c>
      <c r="R204" s="27">
        <v>229.5</v>
      </c>
      <c r="S204" s="27">
        <v>229.5</v>
      </c>
      <c r="T204" s="27">
        <v>229.5</v>
      </c>
      <c r="U204" s="26">
        <v>172.12</v>
      </c>
      <c r="V204" s="27">
        <v>0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0</v>
      </c>
      <c r="AG204" s="27">
        <f t="shared" si="28"/>
        <v>1147.5</v>
      </c>
      <c r="AH204" s="27">
        <f t="shared" si="26"/>
        <v>127.5</v>
      </c>
      <c r="AI204" s="24" t="s">
        <v>188</v>
      </c>
      <c r="AJ204" s="24" t="s">
        <v>1416</v>
      </c>
      <c r="AK204" s="24" t="s">
        <v>1636</v>
      </c>
    </row>
    <row r="205" spans="1:37" s="14" customFormat="1" ht="50.1" customHeight="1">
      <c r="A205" s="25" t="s">
        <v>562</v>
      </c>
      <c r="B205" s="25" t="s">
        <v>554</v>
      </c>
      <c r="C205" s="25" t="s">
        <v>555</v>
      </c>
      <c r="D205" s="25" t="s">
        <v>117</v>
      </c>
      <c r="E205" s="25" t="s">
        <v>563</v>
      </c>
      <c r="F205" s="25" t="s">
        <v>557</v>
      </c>
      <c r="G205" s="25" t="s">
        <v>1403</v>
      </c>
      <c r="H205" s="25" t="s">
        <v>11</v>
      </c>
      <c r="I205" s="27">
        <v>1140</v>
      </c>
      <c r="J205" s="27">
        <f t="shared" si="29"/>
        <v>114</v>
      </c>
      <c r="K205" s="27">
        <f t="shared" si="30"/>
        <v>1026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212.04</v>
      </c>
      <c r="T205" s="27">
        <v>205.2</v>
      </c>
      <c r="U205" s="26">
        <v>205.2</v>
      </c>
      <c r="V205" s="27">
        <v>205.2</v>
      </c>
      <c r="W205" s="27">
        <v>198.36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f t="shared" si="28"/>
        <v>1026</v>
      </c>
      <c r="AH205" s="27">
        <f t="shared" si="26"/>
        <v>114</v>
      </c>
      <c r="AI205" s="24" t="s">
        <v>552</v>
      </c>
      <c r="AJ205" s="24" t="s">
        <v>1416</v>
      </c>
      <c r="AK205" s="24" t="s">
        <v>1729</v>
      </c>
    </row>
    <row r="206" spans="1:37" s="14" customFormat="1" ht="50.1" customHeight="1">
      <c r="A206" s="25" t="s">
        <v>566</v>
      </c>
      <c r="B206" s="25" t="s">
        <v>105</v>
      </c>
      <c r="C206" s="25" t="s">
        <v>555</v>
      </c>
      <c r="D206" s="25" t="s">
        <v>117</v>
      </c>
      <c r="E206" s="25" t="s">
        <v>567</v>
      </c>
      <c r="F206" s="25" t="s">
        <v>229</v>
      </c>
      <c r="G206" s="25" t="s">
        <v>1403</v>
      </c>
      <c r="H206" s="25" t="s">
        <v>11</v>
      </c>
      <c r="I206" s="27">
        <v>1128</v>
      </c>
      <c r="J206" s="27">
        <f t="shared" si="29"/>
        <v>112.80000000000001</v>
      </c>
      <c r="K206" s="27">
        <f t="shared" si="30"/>
        <v>1015.2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94.745285999999993</v>
      </c>
      <c r="T206" s="27">
        <v>203.04</v>
      </c>
      <c r="U206" s="26">
        <v>203.04</v>
      </c>
      <c r="V206" s="27">
        <v>203.04</v>
      </c>
      <c r="W206" s="27">
        <v>203.04</v>
      </c>
      <c r="X206" s="27">
        <v>108.29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f t="shared" si="28"/>
        <v>1015.1952859999999</v>
      </c>
      <c r="AH206" s="27">
        <f t="shared" si="26"/>
        <v>112.8047140000001</v>
      </c>
      <c r="AI206" s="24" t="s">
        <v>122</v>
      </c>
      <c r="AJ206" s="24" t="s">
        <v>1416</v>
      </c>
      <c r="AK206" s="24" t="s">
        <v>1636</v>
      </c>
    </row>
    <row r="207" spans="1:37" s="14" customFormat="1" ht="50.1" customHeight="1">
      <c r="A207" s="25" t="s">
        <v>564</v>
      </c>
      <c r="B207" s="25" t="s">
        <v>554</v>
      </c>
      <c r="C207" s="25" t="s">
        <v>555</v>
      </c>
      <c r="D207" s="25" t="s">
        <v>117</v>
      </c>
      <c r="E207" s="25" t="s">
        <v>565</v>
      </c>
      <c r="F207" s="25" t="s">
        <v>557</v>
      </c>
      <c r="G207" s="25" t="s">
        <v>1403</v>
      </c>
      <c r="H207" s="25" t="s">
        <v>11</v>
      </c>
      <c r="I207" s="27">
        <v>1140</v>
      </c>
      <c r="J207" s="27">
        <f t="shared" si="29"/>
        <v>114</v>
      </c>
      <c r="K207" s="27">
        <f t="shared" si="30"/>
        <v>1026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212.04</v>
      </c>
      <c r="T207" s="27">
        <v>205.2</v>
      </c>
      <c r="U207" s="26">
        <v>205.2</v>
      </c>
      <c r="V207" s="27">
        <v>205.2</v>
      </c>
      <c r="W207" s="27">
        <v>198.36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f t="shared" si="28"/>
        <v>1026</v>
      </c>
      <c r="AH207" s="27">
        <f t="shared" si="26"/>
        <v>114</v>
      </c>
      <c r="AI207" s="24" t="s">
        <v>552</v>
      </c>
      <c r="AJ207" s="24" t="s">
        <v>406</v>
      </c>
      <c r="AK207" s="24" t="s">
        <v>1650</v>
      </c>
    </row>
    <row r="208" spans="1:37" s="14" customFormat="1" ht="50.1" customHeight="1">
      <c r="A208" s="25" t="s">
        <v>237</v>
      </c>
      <c r="B208" s="25" t="s">
        <v>109</v>
      </c>
      <c r="C208" s="25" t="s">
        <v>120</v>
      </c>
      <c r="D208" s="25" t="s">
        <v>232</v>
      </c>
      <c r="E208" s="25" t="s">
        <v>238</v>
      </c>
      <c r="F208" s="25" t="s">
        <v>233</v>
      </c>
      <c r="G208" s="25" t="s">
        <v>1403</v>
      </c>
      <c r="H208" s="25" t="s">
        <v>126</v>
      </c>
      <c r="I208" s="27">
        <v>923</v>
      </c>
      <c r="J208" s="27">
        <f t="shared" si="29"/>
        <v>92.300000000000011</v>
      </c>
      <c r="K208" s="27">
        <f t="shared" si="30"/>
        <v>830.7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6">
        <v>69.23</v>
      </c>
      <c r="V208" s="27">
        <v>166.14</v>
      </c>
      <c r="W208" s="27">
        <v>166.14</v>
      </c>
      <c r="X208" s="27">
        <v>166.14</v>
      </c>
      <c r="Y208" s="27">
        <v>166.14</v>
      </c>
      <c r="Z208" s="27">
        <v>96.91</v>
      </c>
      <c r="AA208" s="27">
        <v>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f t="shared" si="28"/>
        <v>830.69999999999993</v>
      </c>
      <c r="AH208" s="27">
        <f t="shared" si="26"/>
        <v>92.300000000000068</v>
      </c>
      <c r="AI208" s="24" t="s">
        <v>234</v>
      </c>
      <c r="AJ208" s="24" t="s">
        <v>1813</v>
      </c>
      <c r="AK208" s="24" t="s">
        <v>2170</v>
      </c>
    </row>
    <row r="209" spans="1:37" s="14" customFormat="1" ht="50.1" customHeight="1">
      <c r="A209" s="25" t="s">
        <v>240</v>
      </c>
      <c r="B209" s="25" t="s">
        <v>109</v>
      </c>
      <c r="C209" s="25" t="s">
        <v>120</v>
      </c>
      <c r="D209" s="25" t="s">
        <v>232</v>
      </c>
      <c r="E209" s="25" t="s">
        <v>241</v>
      </c>
      <c r="F209" s="25" t="s">
        <v>233</v>
      </c>
      <c r="G209" s="25" t="s">
        <v>1403</v>
      </c>
      <c r="H209" s="25" t="s">
        <v>126</v>
      </c>
      <c r="I209" s="27">
        <v>923</v>
      </c>
      <c r="J209" s="27">
        <f t="shared" si="29"/>
        <v>92.300000000000011</v>
      </c>
      <c r="K209" s="27">
        <f t="shared" si="30"/>
        <v>830.7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6">
        <v>69.23</v>
      </c>
      <c r="V209" s="27">
        <v>166.14</v>
      </c>
      <c r="W209" s="27">
        <v>166.14</v>
      </c>
      <c r="X209" s="27">
        <v>166.14</v>
      </c>
      <c r="Y209" s="27">
        <v>166.14</v>
      </c>
      <c r="Z209" s="27">
        <v>96.91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f t="shared" si="28"/>
        <v>830.69999999999993</v>
      </c>
      <c r="AH209" s="27">
        <f t="shared" si="26"/>
        <v>92.300000000000068</v>
      </c>
      <c r="AI209" s="24" t="s">
        <v>234</v>
      </c>
      <c r="AJ209" s="24" t="s">
        <v>1416</v>
      </c>
      <c r="AK209" s="24" t="s">
        <v>2014</v>
      </c>
    </row>
    <row r="210" spans="1:37" s="14" customFormat="1" ht="50.1" customHeight="1">
      <c r="A210" s="24" t="s">
        <v>243</v>
      </c>
      <c r="B210" s="24" t="s">
        <v>109</v>
      </c>
      <c r="C210" s="24" t="s">
        <v>120</v>
      </c>
      <c r="D210" s="24" t="s">
        <v>232</v>
      </c>
      <c r="E210" s="24" t="s">
        <v>244</v>
      </c>
      <c r="F210" s="24" t="s">
        <v>233</v>
      </c>
      <c r="G210" s="25" t="s">
        <v>1403</v>
      </c>
      <c r="H210" s="24" t="s">
        <v>126</v>
      </c>
      <c r="I210" s="27">
        <v>923</v>
      </c>
      <c r="J210" s="27">
        <f t="shared" si="29"/>
        <v>92.300000000000011</v>
      </c>
      <c r="K210" s="27">
        <f t="shared" si="30"/>
        <v>830.7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6">
        <v>69.23</v>
      </c>
      <c r="V210" s="27">
        <v>166.14</v>
      </c>
      <c r="W210" s="27">
        <v>166.14</v>
      </c>
      <c r="X210" s="27">
        <v>166.14</v>
      </c>
      <c r="Y210" s="27">
        <v>166.14</v>
      </c>
      <c r="Z210" s="27">
        <v>96.91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f t="shared" si="28"/>
        <v>830.69999999999993</v>
      </c>
      <c r="AH210" s="27">
        <f t="shared" si="26"/>
        <v>92.300000000000068</v>
      </c>
      <c r="AI210" s="24" t="s">
        <v>234</v>
      </c>
      <c r="AJ210" s="24" t="s">
        <v>1416</v>
      </c>
      <c r="AK210" s="24" t="s">
        <v>1729</v>
      </c>
    </row>
    <row r="211" spans="1:37" s="14" customFormat="1" ht="50.1" customHeight="1">
      <c r="A211" s="24" t="s">
        <v>245</v>
      </c>
      <c r="B211" s="24" t="s">
        <v>109</v>
      </c>
      <c r="C211" s="24" t="s">
        <v>120</v>
      </c>
      <c r="D211" s="24" t="s">
        <v>232</v>
      </c>
      <c r="E211" s="24" t="s">
        <v>246</v>
      </c>
      <c r="F211" s="24" t="s">
        <v>233</v>
      </c>
      <c r="G211" s="25" t="s">
        <v>1403</v>
      </c>
      <c r="H211" s="24" t="s">
        <v>126</v>
      </c>
      <c r="I211" s="27">
        <v>923</v>
      </c>
      <c r="J211" s="27">
        <f t="shared" si="29"/>
        <v>92.300000000000011</v>
      </c>
      <c r="K211" s="27">
        <f t="shared" si="30"/>
        <v>830.7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6">
        <v>69.23</v>
      </c>
      <c r="V211" s="27">
        <v>166.14</v>
      </c>
      <c r="W211" s="27">
        <v>166.14</v>
      </c>
      <c r="X211" s="27">
        <v>166.14</v>
      </c>
      <c r="Y211" s="27">
        <v>166.14</v>
      </c>
      <c r="Z211" s="27">
        <v>96.91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f t="shared" si="28"/>
        <v>830.69999999999993</v>
      </c>
      <c r="AH211" s="27">
        <f t="shared" si="26"/>
        <v>92.300000000000068</v>
      </c>
      <c r="AI211" s="24" t="s">
        <v>234</v>
      </c>
      <c r="AJ211" s="24" t="s">
        <v>1416</v>
      </c>
      <c r="AK211" s="24" t="s">
        <v>1729</v>
      </c>
    </row>
    <row r="212" spans="1:37" s="14" customFormat="1" ht="50.1" customHeight="1">
      <c r="A212" s="24" t="s">
        <v>247</v>
      </c>
      <c r="B212" s="24" t="s">
        <v>109</v>
      </c>
      <c r="C212" s="24" t="s">
        <v>134</v>
      </c>
      <c r="D212" s="24" t="s">
        <v>114</v>
      </c>
      <c r="E212" s="24" t="s">
        <v>248</v>
      </c>
      <c r="F212" s="24" t="s">
        <v>249</v>
      </c>
      <c r="G212" s="25" t="s">
        <v>1403</v>
      </c>
      <c r="H212" s="24" t="s">
        <v>126</v>
      </c>
      <c r="I212" s="27">
        <v>1372.95</v>
      </c>
      <c r="J212" s="27">
        <f t="shared" si="29"/>
        <v>137.29500000000002</v>
      </c>
      <c r="K212" s="27">
        <f t="shared" si="30"/>
        <v>1235.655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6">
        <v>0</v>
      </c>
      <c r="V212" s="27">
        <v>168.19</v>
      </c>
      <c r="W212" s="27">
        <v>247.13</v>
      </c>
      <c r="X212" s="27">
        <v>247.13</v>
      </c>
      <c r="Y212" s="27">
        <v>247.13</v>
      </c>
      <c r="Z212" s="27">
        <v>247.13</v>
      </c>
      <c r="AA212" s="27">
        <v>0</v>
      </c>
      <c r="AB212" s="27">
        <v>78.94</v>
      </c>
      <c r="AC212" s="27">
        <v>0</v>
      </c>
      <c r="AD212" s="27">
        <v>0</v>
      </c>
      <c r="AE212" s="27">
        <v>0</v>
      </c>
      <c r="AF212" s="27">
        <v>0</v>
      </c>
      <c r="AG212" s="27">
        <f t="shared" si="28"/>
        <v>1235.6500000000001</v>
      </c>
      <c r="AH212" s="27">
        <f t="shared" si="26"/>
        <v>137.29999999999995</v>
      </c>
      <c r="AI212" s="24" t="s">
        <v>138</v>
      </c>
      <c r="AJ212" s="24" t="s">
        <v>228</v>
      </c>
      <c r="AK212" s="24" t="s">
        <v>1630</v>
      </c>
    </row>
    <row r="213" spans="1:37" s="14" customFormat="1" ht="50.1" customHeight="1">
      <c r="A213" s="24" t="s">
        <v>250</v>
      </c>
      <c r="B213" s="24" t="s">
        <v>109</v>
      </c>
      <c r="C213" s="24" t="s">
        <v>134</v>
      </c>
      <c r="D213" s="24" t="s">
        <v>114</v>
      </c>
      <c r="E213" s="24" t="s">
        <v>251</v>
      </c>
      <c r="F213" s="24" t="s">
        <v>249</v>
      </c>
      <c r="G213" s="25" t="s">
        <v>1403</v>
      </c>
      <c r="H213" s="24" t="s">
        <v>126</v>
      </c>
      <c r="I213" s="27">
        <v>1372.95</v>
      </c>
      <c r="J213" s="27">
        <f t="shared" si="29"/>
        <v>137.29500000000002</v>
      </c>
      <c r="K213" s="27">
        <f t="shared" si="30"/>
        <v>1235.655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6">
        <v>0</v>
      </c>
      <c r="V213" s="27">
        <v>168.19</v>
      </c>
      <c r="W213" s="27">
        <v>247.13</v>
      </c>
      <c r="X213" s="27">
        <v>247.13</v>
      </c>
      <c r="Y213" s="27">
        <v>247.13</v>
      </c>
      <c r="Z213" s="27">
        <v>247.13</v>
      </c>
      <c r="AA213" s="27">
        <v>0</v>
      </c>
      <c r="AB213" s="27">
        <v>78.94</v>
      </c>
      <c r="AC213" s="27">
        <v>0</v>
      </c>
      <c r="AD213" s="27">
        <v>0</v>
      </c>
      <c r="AE213" s="27">
        <v>0</v>
      </c>
      <c r="AF213" s="27">
        <v>0</v>
      </c>
      <c r="AG213" s="27">
        <f t="shared" si="28"/>
        <v>1235.6500000000001</v>
      </c>
      <c r="AH213" s="27">
        <f t="shared" si="26"/>
        <v>137.29999999999995</v>
      </c>
      <c r="AI213" s="24" t="s">
        <v>138</v>
      </c>
      <c r="AJ213" s="24" t="s">
        <v>1865</v>
      </c>
      <c r="AK213" s="24" t="s">
        <v>1593</v>
      </c>
    </row>
    <row r="214" spans="1:37" s="14" customFormat="1" ht="50.1" customHeight="1">
      <c r="A214" s="24" t="s">
        <v>252</v>
      </c>
      <c r="B214" s="24" t="s">
        <v>109</v>
      </c>
      <c r="C214" s="24" t="s">
        <v>134</v>
      </c>
      <c r="D214" s="24" t="s">
        <v>114</v>
      </c>
      <c r="E214" s="24" t="s">
        <v>253</v>
      </c>
      <c r="F214" s="24" t="s">
        <v>249</v>
      </c>
      <c r="G214" s="25" t="s">
        <v>1403</v>
      </c>
      <c r="H214" s="24" t="s">
        <v>126</v>
      </c>
      <c r="I214" s="27">
        <v>1372.95</v>
      </c>
      <c r="J214" s="27">
        <f>+I214*0.1</f>
        <v>137.29500000000002</v>
      </c>
      <c r="K214" s="27">
        <f t="shared" si="30"/>
        <v>1235.655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6">
        <v>0</v>
      </c>
      <c r="V214" s="27">
        <v>168.19</v>
      </c>
      <c r="W214" s="27">
        <v>247.13</v>
      </c>
      <c r="X214" s="27">
        <v>247.13</v>
      </c>
      <c r="Y214" s="27">
        <v>247.13</v>
      </c>
      <c r="Z214" s="27">
        <v>247.13</v>
      </c>
      <c r="AA214" s="27">
        <v>0</v>
      </c>
      <c r="AB214" s="27">
        <v>78.94</v>
      </c>
      <c r="AC214" s="27">
        <v>0</v>
      </c>
      <c r="AD214" s="27">
        <v>0</v>
      </c>
      <c r="AE214" s="27">
        <v>0</v>
      </c>
      <c r="AF214" s="27">
        <v>0</v>
      </c>
      <c r="AG214" s="27">
        <f t="shared" si="28"/>
        <v>1235.6500000000001</v>
      </c>
      <c r="AH214" s="27">
        <f t="shared" si="26"/>
        <v>137.29999999999995</v>
      </c>
      <c r="AI214" s="24" t="s">
        <v>138</v>
      </c>
      <c r="AJ214" s="24" t="s">
        <v>1416</v>
      </c>
      <c r="AK214" s="24" t="s">
        <v>1729</v>
      </c>
    </row>
    <row r="215" spans="1:37" s="14" customFormat="1" ht="50.1" customHeight="1">
      <c r="A215" s="24" t="s">
        <v>255</v>
      </c>
      <c r="B215" s="24" t="s">
        <v>109</v>
      </c>
      <c r="C215" s="24" t="s">
        <v>134</v>
      </c>
      <c r="D215" s="24" t="s">
        <v>114</v>
      </c>
      <c r="E215" s="24" t="s">
        <v>256</v>
      </c>
      <c r="F215" s="24" t="s">
        <v>249</v>
      </c>
      <c r="G215" s="25" t="s">
        <v>1403</v>
      </c>
      <c r="H215" s="24" t="s">
        <v>126</v>
      </c>
      <c r="I215" s="27">
        <v>1372.95</v>
      </c>
      <c r="J215" s="27">
        <f t="shared" si="29"/>
        <v>137.29500000000002</v>
      </c>
      <c r="K215" s="27">
        <f t="shared" si="30"/>
        <v>1235.655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6">
        <v>0</v>
      </c>
      <c r="V215" s="27">
        <v>168.19</v>
      </c>
      <c r="W215" s="27">
        <v>247.13</v>
      </c>
      <c r="X215" s="27">
        <v>247.13</v>
      </c>
      <c r="Y215" s="27">
        <v>247.13</v>
      </c>
      <c r="Z215" s="27">
        <v>247.13</v>
      </c>
      <c r="AA215" s="27">
        <v>0</v>
      </c>
      <c r="AB215" s="27">
        <v>78.94</v>
      </c>
      <c r="AC215" s="27">
        <v>0</v>
      </c>
      <c r="AD215" s="27">
        <v>0</v>
      </c>
      <c r="AE215" s="27">
        <v>0</v>
      </c>
      <c r="AF215" s="27">
        <v>0</v>
      </c>
      <c r="AG215" s="27">
        <f t="shared" si="28"/>
        <v>1235.6500000000001</v>
      </c>
      <c r="AH215" s="27">
        <f t="shared" si="26"/>
        <v>137.29999999999995</v>
      </c>
      <c r="AI215" s="24" t="s">
        <v>138</v>
      </c>
      <c r="AJ215" s="24" t="s">
        <v>1416</v>
      </c>
      <c r="AK215" s="24" t="s">
        <v>1729</v>
      </c>
    </row>
    <row r="216" spans="1:37" s="14" customFormat="1" ht="50.1" customHeight="1">
      <c r="A216" s="25" t="s">
        <v>257</v>
      </c>
      <c r="B216" s="25" t="s">
        <v>109</v>
      </c>
      <c r="C216" s="25" t="s">
        <v>134</v>
      </c>
      <c r="D216" s="25" t="s">
        <v>114</v>
      </c>
      <c r="E216" s="25" t="s">
        <v>258</v>
      </c>
      <c r="F216" s="25" t="s">
        <v>249</v>
      </c>
      <c r="G216" s="25" t="s">
        <v>1403</v>
      </c>
      <c r="H216" s="25" t="s">
        <v>126</v>
      </c>
      <c r="I216" s="27">
        <v>1372.95</v>
      </c>
      <c r="J216" s="27">
        <f t="shared" si="29"/>
        <v>137.29500000000002</v>
      </c>
      <c r="K216" s="27">
        <f t="shared" si="30"/>
        <v>1235.655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6">
        <v>0</v>
      </c>
      <c r="V216" s="27">
        <v>168.19</v>
      </c>
      <c r="W216" s="27">
        <v>247.13</v>
      </c>
      <c r="X216" s="27">
        <v>247.13</v>
      </c>
      <c r="Y216" s="27">
        <v>247.13</v>
      </c>
      <c r="Z216" s="27">
        <v>247.13</v>
      </c>
      <c r="AA216" s="27">
        <v>0</v>
      </c>
      <c r="AB216" s="27">
        <v>78.94</v>
      </c>
      <c r="AC216" s="27">
        <v>0</v>
      </c>
      <c r="AD216" s="27">
        <v>0</v>
      </c>
      <c r="AE216" s="27">
        <v>0</v>
      </c>
      <c r="AF216" s="27">
        <v>0</v>
      </c>
      <c r="AG216" s="27">
        <f t="shared" si="28"/>
        <v>1235.6500000000001</v>
      </c>
      <c r="AH216" s="27">
        <f t="shared" si="26"/>
        <v>137.29999999999995</v>
      </c>
      <c r="AI216" s="24" t="s">
        <v>138</v>
      </c>
      <c r="AJ216" s="24" t="s">
        <v>1416</v>
      </c>
      <c r="AK216" s="24" t="s">
        <v>1618</v>
      </c>
    </row>
    <row r="217" spans="1:37" s="14" customFormat="1" ht="50.1" customHeight="1">
      <c r="A217" s="24" t="s">
        <v>259</v>
      </c>
      <c r="B217" s="24" t="s">
        <v>109</v>
      </c>
      <c r="C217" s="24" t="s">
        <v>134</v>
      </c>
      <c r="D217" s="24" t="s">
        <v>114</v>
      </c>
      <c r="E217" s="24" t="s">
        <v>260</v>
      </c>
      <c r="F217" s="24" t="s">
        <v>249</v>
      </c>
      <c r="G217" s="25" t="s">
        <v>1403</v>
      </c>
      <c r="H217" s="24" t="s">
        <v>126</v>
      </c>
      <c r="I217" s="27">
        <v>1372.95</v>
      </c>
      <c r="J217" s="27">
        <f t="shared" si="29"/>
        <v>137.29500000000002</v>
      </c>
      <c r="K217" s="27">
        <f t="shared" si="30"/>
        <v>1235.655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6">
        <v>0</v>
      </c>
      <c r="V217" s="27">
        <v>168.19</v>
      </c>
      <c r="W217" s="27">
        <v>247.13</v>
      </c>
      <c r="X217" s="27">
        <v>247.13</v>
      </c>
      <c r="Y217" s="27">
        <v>247.13</v>
      </c>
      <c r="Z217" s="27">
        <v>247.13</v>
      </c>
      <c r="AA217" s="27">
        <v>0</v>
      </c>
      <c r="AB217" s="27">
        <v>78.94</v>
      </c>
      <c r="AC217" s="27">
        <v>0</v>
      </c>
      <c r="AD217" s="27">
        <v>0</v>
      </c>
      <c r="AE217" s="27">
        <v>0</v>
      </c>
      <c r="AF217" s="27">
        <v>0</v>
      </c>
      <c r="AG217" s="27">
        <f t="shared" si="28"/>
        <v>1235.6500000000001</v>
      </c>
      <c r="AH217" s="27">
        <f t="shared" si="26"/>
        <v>137.29999999999995</v>
      </c>
      <c r="AI217" s="24" t="s">
        <v>138</v>
      </c>
      <c r="AJ217" s="24" t="s">
        <v>1896</v>
      </c>
      <c r="AK217" s="24" t="s">
        <v>1407</v>
      </c>
    </row>
    <row r="218" spans="1:37" s="14" customFormat="1" ht="50.1" customHeight="1">
      <c r="A218" s="24" t="s">
        <v>261</v>
      </c>
      <c r="B218" s="24" t="s">
        <v>109</v>
      </c>
      <c r="C218" s="24" t="s">
        <v>134</v>
      </c>
      <c r="D218" s="24" t="s">
        <v>114</v>
      </c>
      <c r="E218" s="24" t="s">
        <v>262</v>
      </c>
      <c r="F218" s="24" t="s">
        <v>249</v>
      </c>
      <c r="G218" s="25" t="s">
        <v>1403</v>
      </c>
      <c r="H218" s="24" t="s">
        <v>126</v>
      </c>
      <c r="I218" s="27">
        <v>1372.95</v>
      </c>
      <c r="J218" s="27">
        <f t="shared" si="29"/>
        <v>137.29500000000002</v>
      </c>
      <c r="K218" s="27">
        <f t="shared" si="30"/>
        <v>1235.655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6">
        <v>0</v>
      </c>
      <c r="V218" s="27">
        <v>168.19</v>
      </c>
      <c r="W218" s="27">
        <v>247.13</v>
      </c>
      <c r="X218" s="27">
        <v>247.13</v>
      </c>
      <c r="Y218" s="27">
        <v>247.13</v>
      </c>
      <c r="Z218" s="27">
        <v>247.13</v>
      </c>
      <c r="AA218" s="27">
        <v>0</v>
      </c>
      <c r="AB218" s="27">
        <v>78.94</v>
      </c>
      <c r="AC218" s="27">
        <v>0</v>
      </c>
      <c r="AD218" s="27">
        <v>0</v>
      </c>
      <c r="AE218" s="27">
        <v>0</v>
      </c>
      <c r="AF218" s="27">
        <v>0</v>
      </c>
      <c r="AG218" s="27">
        <f t="shared" ref="AG218:AG241" si="31">SUM(L218:AF218)</f>
        <v>1235.6500000000001</v>
      </c>
      <c r="AH218" s="27">
        <f t="shared" ref="AH218:AH279" si="32">I218-AG218</f>
        <v>137.29999999999995</v>
      </c>
      <c r="AI218" s="24" t="s">
        <v>138</v>
      </c>
      <c r="AJ218" s="24" t="s">
        <v>1408</v>
      </c>
      <c r="AK218" s="24" t="s">
        <v>2096</v>
      </c>
    </row>
    <row r="219" spans="1:37" s="14" customFormat="1" ht="50.1" customHeight="1">
      <c r="A219" s="25" t="s">
        <v>265</v>
      </c>
      <c r="B219" s="25" t="s">
        <v>2238</v>
      </c>
      <c r="C219" s="25" t="s">
        <v>134</v>
      </c>
      <c r="D219" s="25" t="s">
        <v>114</v>
      </c>
      <c r="E219" s="25" t="s">
        <v>266</v>
      </c>
      <c r="F219" s="25" t="s">
        <v>249</v>
      </c>
      <c r="G219" s="25" t="s">
        <v>1403</v>
      </c>
      <c r="H219" s="25" t="s">
        <v>126</v>
      </c>
      <c r="I219" s="27">
        <v>1372.95</v>
      </c>
      <c r="J219" s="27">
        <f t="shared" si="29"/>
        <v>137.29500000000002</v>
      </c>
      <c r="K219" s="27">
        <f t="shared" si="30"/>
        <v>1235.655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6">
        <v>0</v>
      </c>
      <c r="V219" s="27">
        <v>168.19</v>
      </c>
      <c r="W219" s="27">
        <v>247.13</v>
      </c>
      <c r="X219" s="27">
        <v>247.13</v>
      </c>
      <c r="Y219" s="27">
        <v>247.13</v>
      </c>
      <c r="Z219" s="27">
        <v>247.13</v>
      </c>
      <c r="AA219" s="27">
        <v>0</v>
      </c>
      <c r="AB219" s="27">
        <v>78.94</v>
      </c>
      <c r="AC219" s="27">
        <v>0</v>
      </c>
      <c r="AD219" s="27">
        <v>0</v>
      </c>
      <c r="AE219" s="27">
        <v>0</v>
      </c>
      <c r="AF219" s="27">
        <v>0</v>
      </c>
      <c r="AG219" s="27">
        <f t="shared" si="31"/>
        <v>1235.6500000000001</v>
      </c>
      <c r="AH219" s="27">
        <f t="shared" si="32"/>
        <v>137.29999999999995</v>
      </c>
      <c r="AI219" s="24" t="s">
        <v>138</v>
      </c>
      <c r="AJ219" s="24" t="s">
        <v>1972</v>
      </c>
      <c r="AK219" s="24" t="s">
        <v>422</v>
      </c>
    </row>
    <row r="220" spans="1:37" s="14" customFormat="1" ht="50.1" customHeight="1">
      <c r="A220" s="24" t="s">
        <v>267</v>
      </c>
      <c r="B220" s="24" t="s">
        <v>109</v>
      </c>
      <c r="C220" s="24" t="s">
        <v>134</v>
      </c>
      <c r="D220" s="24" t="s">
        <v>114</v>
      </c>
      <c r="E220" s="24" t="s">
        <v>268</v>
      </c>
      <c r="F220" s="24" t="s">
        <v>249</v>
      </c>
      <c r="G220" s="25" t="s">
        <v>1403</v>
      </c>
      <c r="H220" s="24" t="s">
        <v>126</v>
      </c>
      <c r="I220" s="27">
        <v>1372.95</v>
      </c>
      <c r="J220" s="27">
        <f t="shared" si="29"/>
        <v>137.29500000000002</v>
      </c>
      <c r="K220" s="27">
        <f t="shared" si="30"/>
        <v>1235.655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6">
        <v>0</v>
      </c>
      <c r="V220" s="27">
        <v>168.19</v>
      </c>
      <c r="W220" s="27">
        <v>247.13</v>
      </c>
      <c r="X220" s="27">
        <v>247.13</v>
      </c>
      <c r="Y220" s="27">
        <v>247.13</v>
      </c>
      <c r="Z220" s="27">
        <v>247.13</v>
      </c>
      <c r="AA220" s="27">
        <v>0</v>
      </c>
      <c r="AB220" s="27">
        <v>78.94</v>
      </c>
      <c r="AC220" s="27">
        <v>0</v>
      </c>
      <c r="AD220" s="27">
        <v>0</v>
      </c>
      <c r="AE220" s="27">
        <v>0</v>
      </c>
      <c r="AF220" s="27">
        <v>0</v>
      </c>
      <c r="AG220" s="27">
        <f t="shared" si="31"/>
        <v>1235.6500000000001</v>
      </c>
      <c r="AH220" s="27">
        <f t="shared" si="32"/>
        <v>137.29999999999995</v>
      </c>
      <c r="AI220" s="24" t="s">
        <v>138</v>
      </c>
      <c r="AJ220" s="24" t="s">
        <v>1957</v>
      </c>
      <c r="AK220" s="24" t="s">
        <v>195</v>
      </c>
    </row>
    <row r="221" spans="1:37" s="14" customFormat="1" ht="50.1" customHeight="1">
      <c r="A221" s="24" t="s">
        <v>269</v>
      </c>
      <c r="B221" s="24" t="s">
        <v>109</v>
      </c>
      <c r="C221" s="24" t="s">
        <v>134</v>
      </c>
      <c r="D221" s="24" t="s">
        <v>114</v>
      </c>
      <c r="E221" s="24" t="s">
        <v>270</v>
      </c>
      <c r="F221" s="24" t="s">
        <v>249</v>
      </c>
      <c r="G221" s="25" t="s">
        <v>1403</v>
      </c>
      <c r="H221" s="24" t="s">
        <v>126</v>
      </c>
      <c r="I221" s="27">
        <v>1372.95</v>
      </c>
      <c r="J221" s="27">
        <f t="shared" si="29"/>
        <v>137.29500000000002</v>
      </c>
      <c r="K221" s="27">
        <f t="shared" si="30"/>
        <v>1235.655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6">
        <v>0</v>
      </c>
      <c r="V221" s="27">
        <v>168.19</v>
      </c>
      <c r="W221" s="27">
        <v>247.13</v>
      </c>
      <c r="X221" s="27">
        <v>247.13</v>
      </c>
      <c r="Y221" s="27">
        <v>247.13</v>
      </c>
      <c r="Z221" s="27">
        <v>247.13</v>
      </c>
      <c r="AA221" s="27">
        <v>0</v>
      </c>
      <c r="AB221" s="27">
        <v>78.94</v>
      </c>
      <c r="AC221" s="27">
        <v>0</v>
      </c>
      <c r="AD221" s="27">
        <v>0</v>
      </c>
      <c r="AE221" s="27">
        <v>0</v>
      </c>
      <c r="AF221" s="27">
        <v>0</v>
      </c>
      <c r="AG221" s="27">
        <f t="shared" si="31"/>
        <v>1235.6500000000001</v>
      </c>
      <c r="AH221" s="27">
        <f t="shared" si="32"/>
        <v>137.29999999999995</v>
      </c>
      <c r="AI221" s="24" t="s">
        <v>138</v>
      </c>
      <c r="AJ221" s="24" t="s">
        <v>2182</v>
      </c>
      <c r="AK221" s="24" t="s">
        <v>271</v>
      </c>
    </row>
    <row r="222" spans="1:37" s="14" customFormat="1" ht="50.1" customHeight="1">
      <c r="A222" s="24" t="s">
        <v>272</v>
      </c>
      <c r="B222" s="24" t="s">
        <v>109</v>
      </c>
      <c r="C222" s="24" t="s">
        <v>134</v>
      </c>
      <c r="D222" s="24" t="s">
        <v>114</v>
      </c>
      <c r="E222" s="24" t="s">
        <v>273</v>
      </c>
      <c r="F222" s="24" t="s">
        <v>249</v>
      </c>
      <c r="G222" s="25" t="s">
        <v>1403</v>
      </c>
      <c r="H222" s="24" t="s">
        <v>126</v>
      </c>
      <c r="I222" s="27">
        <v>1372.95</v>
      </c>
      <c r="J222" s="27">
        <f t="shared" si="29"/>
        <v>137.29500000000002</v>
      </c>
      <c r="K222" s="27">
        <f t="shared" si="30"/>
        <v>1235.655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6">
        <v>0</v>
      </c>
      <c r="V222" s="27">
        <v>168.19</v>
      </c>
      <c r="W222" s="27">
        <v>247.13</v>
      </c>
      <c r="X222" s="27">
        <v>247.13</v>
      </c>
      <c r="Y222" s="27">
        <v>247.13</v>
      </c>
      <c r="Z222" s="27">
        <v>247.13</v>
      </c>
      <c r="AA222" s="27">
        <v>0</v>
      </c>
      <c r="AB222" s="27">
        <v>78.94</v>
      </c>
      <c r="AC222" s="27">
        <v>0</v>
      </c>
      <c r="AD222" s="27">
        <v>0</v>
      </c>
      <c r="AE222" s="27">
        <v>0</v>
      </c>
      <c r="AF222" s="27">
        <v>0</v>
      </c>
      <c r="AG222" s="27">
        <f t="shared" si="31"/>
        <v>1235.6500000000001</v>
      </c>
      <c r="AH222" s="27">
        <f t="shared" si="32"/>
        <v>137.29999999999995</v>
      </c>
      <c r="AI222" s="24" t="s">
        <v>138</v>
      </c>
      <c r="AJ222" s="24" t="s">
        <v>1718</v>
      </c>
      <c r="AK222" s="24" t="s">
        <v>1391</v>
      </c>
    </row>
    <row r="223" spans="1:37" s="14" customFormat="1" ht="50.1" customHeight="1">
      <c r="A223" s="24" t="s">
        <v>275</v>
      </c>
      <c r="B223" s="24" t="s">
        <v>109</v>
      </c>
      <c r="C223" s="24" t="s">
        <v>134</v>
      </c>
      <c r="D223" s="24" t="s">
        <v>114</v>
      </c>
      <c r="E223" s="24" t="s">
        <v>276</v>
      </c>
      <c r="F223" s="24" t="s">
        <v>249</v>
      </c>
      <c r="G223" s="25" t="s">
        <v>1403</v>
      </c>
      <c r="H223" s="24" t="s">
        <v>126</v>
      </c>
      <c r="I223" s="27">
        <v>1494.99</v>
      </c>
      <c r="J223" s="27">
        <f t="shared" si="29"/>
        <v>149.499</v>
      </c>
      <c r="K223" s="27">
        <f t="shared" si="30"/>
        <v>1345.491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6">
        <v>0</v>
      </c>
      <c r="V223" s="27">
        <v>183.14</v>
      </c>
      <c r="W223" s="27">
        <v>269.10000000000002</v>
      </c>
      <c r="X223" s="27">
        <v>269.10000000000002</v>
      </c>
      <c r="Y223" s="27">
        <v>269.10000000000002</v>
      </c>
      <c r="Z223" s="27">
        <v>269.10000000000002</v>
      </c>
      <c r="AA223" s="27">
        <v>0</v>
      </c>
      <c r="AB223" s="27">
        <v>85.95</v>
      </c>
      <c r="AC223" s="27">
        <v>0</v>
      </c>
      <c r="AD223" s="27">
        <v>0</v>
      </c>
      <c r="AE223" s="27">
        <v>0</v>
      </c>
      <c r="AF223" s="27">
        <v>0</v>
      </c>
      <c r="AG223" s="27">
        <f t="shared" si="31"/>
        <v>1345.49</v>
      </c>
      <c r="AH223" s="27">
        <f t="shared" si="32"/>
        <v>149.5</v>
      </c>
      <c r="AI223" s="24" t="s">
        <v>138</v>
      </c>
      <c r="AJ223" s="24" t="s">
        <v>1893</v>
      </c>
      <c r="AK223" s="24" t="s">
        <v>1407</v>
      </c>
    </row>
    <row r="224" spans="1:37" s="14" customFormat="1" ht="50.1" customHeight="1">
      <c r="A224" s="24" t="s">
        <v>277</v>
      </c>
      <c r="B224" s="24" t="s">
        <v>109</v>
      </c>
      <c r="C224" s="24" t="s">
        <v>134</v>
      </c>
      <c r="D224" s="24" t="s">
        <v>114</v>
      </c>
      <c r="E224" s="24" t="s">
        <v>278</v>
      </c>
      <c r="F224" s="24" t="s">
        <v>249</v>
      </c>
      <c r="G224" s="25" t="s">
        <v>1403</v>
      </c>
      <c r="H224" s="24" t="s">
        <v>126</v>
      </c>
      <c r="I224" s="27">
        <v>1372.95</v>
      </c>
      <c r="J224" s="27">
        <f t="shared" si="29"/>
        <v>137.29500000000002</v>
      </c>
      <c r="K224" s="27">
        <f t="shared" si="30"/>
        <v>1235.655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6">
        <v>0</v>
      </c>
      <c r="V224" s="27">
        <v>168.19</v>
      </c>
      <c r="W224" s="27">
        <v>247.13</v>
      </c>
      <c r="X224" s="27">
        <v>247.13</v>
      </c>
      <c r="Y224" s="27">
        <v>247.13</v>
      </c>
      <c r="Z224" s="27">
        <v>247.13</v>
      </c>
      <c r="AA224" s="27">
        <v>0</v>
      </c>
      <c r="AB224" s="27">
        <v>78.94</v>
      </c>
      <c r="AC224" s="27">
        <v>0</v>
      </c>
      <c r="AD224" s="27">
        <v>0</v>
      </c>
      <c r="AE224" s="27">
        <v>0</v>
      </c>
      <c r="AF224" s="27">
        <v>0</v>
      </c>
      <c r="AG224" s="27">
        <f t="shared" si="31"/>
        <v>1235.6500000000001</v>
      </c>
      <c r="AH224" s="27">
        <f t="shared" si="32"/>
        <v>137.29999999999995</v>
      </c>
      <c r="AI224" s="24" t="s">
        <v>138</v>
      </c>
      <c r="AJ224" s="24" t="s">
        <v>279</v>
      </c>
      <c r="AK224" s="24" t="s">
        <v>1624</v>
      </c>
    </row>
    <row r="225" spans="1:37" s="14" customFormat="1" ht="50.1" customHeight="1">
      <c r="A225" s="25" t="s">
        <v>280</v>
      </c>
      <c r="B225" s="25" t="s">
        <v>109</v>
      </c>
      <c r="C225" s="25" t="s">
        <v>134</v>
      </c>
      <c r="D225" s="25" t="s">
        <v>114</v>
      </c>
      <c r="E225" s="25" t="s">
        <v>281</v>
      </c>
      <c r="F225" s="25" t="s">
        <v>249</v>
      </c>
      <c r="G225" s="25" t="s">
        <v>1403</v>
      </c>
      <c r="H225" s="25" t="s">
        <v>126</v>
      </c>
      <c r="I225" s="27">
        <v>1372.95</v>
      </c>
      <c r="J225" s="27">
        <f t="shared" si="29"/>
        <v>137.29500000000002</v>
      </c>
      <c r="K225" s="27">
        <f t="shared" si="30"/>
        <v>1235.655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6">
        <v>0</v>
      </c>
      <c r="V225" s="27">
        <v>168.19</v>
      </c>
      <c r="W225" s="27">
        <v>247.13</v>
      </c>
      <c r="X225" s="27">
        <v>247.13</v>
      </c>
      <c r="Y225" s="27">
        <v>247.13</v>
      </c>
      <c r="Z225" s="27">
        <v>247.13</v>
      </c>
      <c r="AA225" s="27">
        <v>0</v>
      </c>
      <c r="AB225" s="27">
        <v>78.94</v>
      </c>
      <c r="AC225" s="27">
        <v>0</v>
      </c>
      <c r="AD225" s="27">
        <v>0</v>
      </c>
      <c r="AE225" s="27">
        <v>0</v>
      </c>
      <c r="AF225" s="27">
        <v>0</v>
      </c>
      <c r="AG225" s="27">
        <f t="shared" si="31"/>
        <v>1235.6500000000001</v>
      </c>
      <c r="AH225" s="27">
        <f t="shared" si="32"/>
        <v>137.29999999999995</v>
      </c>
      <c r="AI225" s="24" t="s">
        <v>138</v>
      </c>
      <c r="AJ225" s="24" t="s">
        <v>1416</v>
      </c>
      <c r="AK225" s="24" t="s">
        <v>1636</v>
      </c>
    </row>
    <row r="226" spans="1:37" s="14" customFormat="1" ht="50.1" customHeight="1">
      <c r="A226" s="24" t="s">
        <v>282</v>
      </c>
      <c r="B226" s="24" t="s">
        <v>109</v>
      </c>
      <c r="C226" s="24" t="s">
        <v>134</v>
      </c>
      <c r="D226" s="24" t="s">
        <v>114</v>
      </c>
      <c r="E226" s="24" t="s">
        <v>283</v>
      </c>
      <c r="F226" s="24" t="s">
        <v>249</v>
      </c>
      <c r="G226" s="25" t="s">
        <v>1403</v>
      </c>
      <c r="H226" s="24" t="s">
        <v>126</v>
      </c>
      <c r="I226" s="27">
        <v>1372.95</v>
      </c>
      <c r="J226" s="27">
        <f t="shared" si="29"/>
        <v>137.29500000000002</v>
      </c>
      <c r="K226" s="27">
        <f t="shared" si="30"/>
        <v>1235.655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6">
        <v>0</v>
      </c>
      <c r="V226" s="27">
        <v>168.19</v>
      </c>
      <c r="W226" s="27">
        <v>247.13</v>
      </c>
      <c r="X226" s="27">
        <v>247.13</v>
      </c>
      <c r="Y226" s="27">
        <v>247.13</v>
      </c>
      <c r="Z226" s="27">
        <v>247.13</v>
      </c>
      <c r="AA226" s="27">
        <v>0</v>
      </c>
      <c r="AB226" s="27">
        <v>78.94</v>
      </c>
      <c r="AC226" s="27">
        <v>0</v>
      </c>
      <c r="AD226" s="27">
        <v>0</v>
      </c>
      <c r="AE226" s="27">
        <v>0</v>
      </c>
      <c r="AF226" s="27">
        <v>0</v>
      </c>
      <c r="AG226" s="27">
        <f t="shared" si="31"/>
        <v>1235.6500000000001</v>
      </c>
      <c r="AH226" s="27">
        <f t="shared" si="32"/>
        <v>137.29999999999995</v>
      </c>
      <c r="AI226" s="24" t="s">
        <v>138</v>
      </c>
      <c r="AJ226" s="24" t="s">
        <v>1685</v>
      </c>
      <c r="AK226" s="24" t="s">
        <v>1638</v>
      </c>
    </row>
    <row r="227" spans="1:37" s="14" customFormat="1" ht="50.1" customHeight="1">
      <c r="A227" s="24" t="s">
        <v>286</v>
      </c>
      <c r="B227" s="24" t="s">
        <v>109</v>
      </c>
      <c r="C227" s="24" t="s">
        <v>134</v>
      </c>
      <c r="D227" s="24" t="s">
        <v>114</v>
      </c>
      <c r="E227" s="24" t="s">
        <v>287</v>
      </c>
      <c r="F227" s="24" t="s">
        <v>249</v>
      </c>
      <c r="G227" s="25" t="s">
        <v>1403</v>
      </c>
      <c r="H227" s="24" t="s">
        <v>126</v>
      </c>
      <c r="I227" s="27">
        <v>1372.95</v>
      </c>
      <c r="J227" s="27">
        <f t="shared" si="29"/>
        <v>137.29500000000002</v>
      </c>
      <c r="K227" s="27">
        <f t="shared" si="30"/>
        <v>1235.655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6">
        <v>0</v>
      </c>
      <c r="V227" s="27">
        <v>168.19</v>
      </c>
      <c r="W227" s="27">
        <v>247.13</v>
      </c>
      <c r="X227" s="27">
        <v>247.13</v>
      </c>
      <c r="Y227" s="27">
        <v>247.13</v>
      </c>
      <c r="Z227" s="27">
        <v>247.13</v>
      </c>
      <c r="AA227" s="27">
        <v>0</v>
      </c>
      <c r="AB227" s="27">
        <v>78.94</v>
      </c>
      <c r="AC227" s="27">
        <v>0</v>
      </c>
      <c r="AD227" s="27">
        <v>0</v>
      </c>
      <c r="AE227" s="27">
        <v>0</v>
      </c>
      <c r="AF227" s="27">
        <v>0</v>
      </c>
      <c r="AG227" s="27">
        <f t="shared" si="31"/>
        <v>1235.6500000000001</v>
      </c>
      <c r="AH227" s="27">
        <f t="shared" si="32"/>
        <v>137.29999999999995</v>
      </c>
      <c r="AI227" s="24" t="s">
        <v>138</v>
      </c>
      <c r="AJ227" s="25" t="s">
        <v>2013</v>
      </c>
      <c r="AK227" s="24" t="s">
        <v>1688</v>
      </c>
    </row>
    <row r="228" spans="1:37" s="14" customFormat="1" ht="50.1" customHeight="1">
      <c r="A228" s="24" t="s">
        <v>288</v>
      </c>
      <c r="B228" s="24" t="s">
        <v>109</v>
      </c>
      <c r="C228" s="24" t="s">
        <v>134</v>
      </c>
      <c r="D228" s="24" t="s">
        <v>114</v>
      </c>
      <c r="E228" s="24" t="s">
        <v>289</v>
      </c>
      <c r="F228" s="24" t="s">
        <v>249</v>
      </c>
      <c r="G228" s="25" t="s">
        <v>1403</v>
      </c>
      <c r="H228" s="24" t="s">
        <v>126</v>
      </c>
      <c r="I228" s="27">
        <v>1372.95</v>
      </c>
      <c r="J228" s="27">
        <f t="shared" si="29"/>
        <v>137.29500000000002</v>
      </c>
      <c r="K228" s="27">
        <f t="shared" si="30"/>
        <v>1235.655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6">
        <v>0</v>
      </c>
      <c r="V228" s="27">
        <v>168.19</v>
      </c>
      <c r="W228" s="27">
        <v>247.13</v>
      </c>
      <c r="X228" s="27">
        <v>247.13</v>
      </c>
      <c r="Y228" s="27">
        <v>247.13</v>
      </c>
      <c r="Z228" s="27">
        <v>247.13</v>
      </c>
      <c r="AA228" s="27">
        <v>0</v>
      </c>
      <c r="AB228" s="27">
        <v>78.94</v>
      </c>
      <c r="AC228" s="27">
        <v>0</v>
      </c>
      <c r="AD228" s="27">
        <v>0</v>
      </c>
      <c r="AE228" s="27">
        <v>0</v>
      </c>
      <c r="AF228" s="27">
        <v>0</v>
      </c>
      <c r="AG228" s="27">
        <f t="shared" si="31"/>
        <v>1235.6500000000001</v>
      </c>
      <c r="AH228" s="27">
        <f t="shared" si="32"/>
        <v>137.29999999999995</v>
      </c>
      <c r="AI228" s="24" t="s">
        <v>138</v>
      </c>
      <c r="AJ228" s="24" t="s">
        <v>1894</v>
      </c>
      <c r="AK228" s="24" t="s">
        <v>1407</v>
      </c>
    </row>
    <row r="229" spans="1:37" s="14" customFormat="1" ht="50.1" customHeight="1">
      <c r="A229" s="24" t="s">
        <v>290</v>
      </c>
      <c r="B229" s="24" t="s">
        <v>109</v>
      </c>
      <c r="C229" s="24" t="s">
        <v>134</v>
      </c>
      <c r="D229" s="24" t="s">
        <v>114</v>
      </c>
      <c r="E229" s="24" t="s">
        <v>291</v>
      </c>
      <c r="F229" s="24" t="s">
        <v>249</v>
      </c>
      <c r="G229" s="25" t="s">
        <v>1403</v>
      </c>
      <c r="H229" s="24" t="s">
        <v>126</v>
      </c>
      <c r="I229" s="27">
        <v>1372.95</v>
      </c>
      <c r="J229" s="27">
        <f t="shared" si="29"/>
        <v>137.29500000000002</v>
      </c>
      <c r="K229" s="27">
        <f t="shared" si="30"/>
        <v>1235.655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6">
        <v>0</v>
      </c>
      <c r="V229" s="27">
        <v>168.19</v>
      </c>
      <c r="W229" s="27">
        <v>247.13</v>
      </c>
      <c r="X229" s="27">
        <v>247.13</v>
      </c>
      <c r="Y229" s="27">
        <v>247.13</v>
      </c>
      <c r="Z229" s="27">
        <v>247.13</v>
      </c>
      <c r="AA229" s="27">
        <v>0</v>
      </c>
      <c r="AB229" s="27">
        <v>78.94</v>
      </c>
      <c r="AC229" s="27">
        <v>0</v>
      </c>
      <c r="AD229" s="27">
        <v>0</v>
      </c>
      <c r="AE229" s="27">
        <v>0</v>
      </c>
      <c r="AF229" s="27">
        <v>0</v>
      </c>
      <c r="AG229" s="27">
        <f t="shared" si="31"/>
        <v>1235.6500000000001</v>
      </c>
      <c r="AH229" s="27">
        <f t="shared" si="32"/>
        <v>137.29999999999995</v>
      </c>
      <c r="AI229" s="24" t="s">
        <v>138</v>
      </c>
      <c r="AJ229" s="24" t="s">
        <v>145</v>
      </c>
      <c r="AK229" s="24" t="s">
        <v>204</v>
      </c>
    </row>
    <row r="230" spans="1:37" s="14" customFormat="1" ht="50.1" customHeight="1">
      <c r="A230" s="24" t="s">
        <v>293</v>
      </c>
      <c r="B230" s="24" t="s">
        <v>109</v>
      </c>
      <c r="C230" s="24" t="s">
        <v>134</v>
      </c>
      <c r="D230" s="24" t="s">
        <v>114</v>
      </c>
      <c r="E230" s="24" t="s">
        <v>294</v>
      </c>
      <c r="F230" s="24" t="s">
        <v>295</v>
      </c>
      <c r="G230" s="25" t="s">
        <v>1403</v>
      </c>
      <c r="H230" s="24" t="s">
        <v>126</v>
      </c>
      <c r="I230" s="27">
        <v>1372.95</v>
      </c>
      <c r="J230" s="27">
        <f t="shared" si="29"/>
        <v>137.29500000000002</v>
      </c>
      <c r="K230" s="27">
        <f t="shared" si="30"/>
        <v>1235.655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6">
        <v>0</v>
      </c>
      <c r="V230" s="27">
        <v>168.19</v>
      </c>
      <c r="W230" s="27">
        <v>247.13</v>
      </c>
      <c r="X230" s="27">
        <v>247.13</v>
      </c>
      <c r="Y230" s="27">
        <v>247.13</v>
      </c>
      <c r="Z230" s="27">
        <v>247.13</v>
      </c>
      <c r="AA230" s="27">
        <v>0</v>
      </c>
      <c r="AB230" s="27">
        <v>78.94</v>
      </c>
      <c r="AC230" s="27">
        <v>0</v>
      </c>
      <c r="AD230" s="27">
        <v>0</v>
      </c>
      <c r="AE230" s="27">
        <v>0</v>
      </c>
      <c r="AF230" s="27">
        <v>0</v>
      </c>
      <c r="AG230" s="27">
        <f t="shared" si="31"/>
        <v>1235.6500000000001</v>
      </c>
      <c r="AH230" s="27">
        <f t="shared" si="32"/>
        <v>137.29999999999995</v>
      </c>
      <c r="AI230" s="24" t="s">
        <v>138</v>
      </c>
      <c r="AJ230" s="24" t="s">
        <v>1416</v>
      </c>
      <c r="AK230" s="24" t="s">
        <v>1729</v>
      </c>
    </row>
    <row r="231" spans="1:37" s="14" customFormat="1" ht="50.1" customHeight="1">
      <c r="A231" s="24" t="s">
        <v>296</v>
      </c>
      <c r="B231" s="24" t="s">
        <v>109</v>
      </c>
      <c r="C231" s="24" t="s">
        <v>134</v>
      </c>
      <c r="D231" s="24" t="s">
        <v>114</v>
      </c>
      <c r="E231" s="24" t="s">
        <v>297</v>
      </c>
      <c r="F231" s="24" t="s">
        <v>249</v>
      </c>
      <c r="G231" s="25" t="s">
        <v>1403</v>
      </c>
      <c r="H231" s="24" t="s">
        <v>126</v>
      </c>
      <c r="I231" s="27">
        <v>1494.99</v>
      </c>
      <c r="J231" s="27">
        <f t="shared" si="29"/>
        <v>149.499</v>
      </c>
      <c r="K231" s="27">
        <f t="shared" si="30"/>
        <v>1345.491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6">
        <v>0</v>
      </c>
      <c r="V231" s="27">
        <v>183.14</v>
      </c>
      <c r="W231" s="27">
        <v>269.10000000000002</v>
      </c>
      <c r="X231" s="27">
        <v>269.10000000000002</v>
      </c>
      <c r="Y231" s="27">
        <v>269.10000000000002</v>
      </c>
      <c r="Z231" s="27">
        <v>269.10000000000002</v>
      </c>
      <c r="AA231" s="27">
        <v>0</v>
      </c>
      <c r="AB231" s="27">
        <v>85.95</v>
      </c>
      <c r="AC231" s="27">
        <v>0</v>
      </c>
      <c r="AD231" s="27">
        <v>0</v>
      </c>
      <c r="AE231" s="27">
        <v>0</v>
      </c>
      <c r="AF231" s="27">
        <v>0</v>
      </c>
      <c r="AG231" s="27">
        <f t="shared" si="31"/>
        <v>1345.49</v>
      </c>
      <c r="AH231" s="27">
        <f t="shared" si="32"/>
        <v>149.5</v>
      </c>
      <c r="AI231" s="24" t="s">
        <v>138</v>
      </c>
      <c r="AJ231" s="24" t="s">
        <v>298</v>
      </c>
      <c r="AK231" s="24" t="s">
        <v>1624</v>
      </c>
    </row>
    <row r="232" spans="1:37" s="14" customFormat="1" ht="50.1" customHeight="1">
      <c r="A232" s="24" t="s">
        <v>299</v>
      </c>
      <c r="B232" s="24" t="s">
        <v>109</v>
      </c>
      <c r="C232" s="24" t="s">
        <v>134</v>
      </c>
      <c r="D232" s="24" t="s">
        <v>114</v>
      </c>
      <c r="E232" s="24" t="s">
        <v>300</v>
      </c>
      <c r="F232" s="24" t="s">
        <v>249</v>
      </c>
      <c r="G232" s="25" t="s">
        <v>1403</v>
      </c>
      <c r="H232" s="24" t="s">
        <v>126</v>
      </c>
      <c r="I232" s="27">
        <v>1494.99</v>
      </c>
      <c r="J232" s="27">
        <f t="shared" si="29"/>
        <v>149.499</v>
      </c>
      <c r="K232" s="27">
        <f t="shared" si="30"/>
        <v>1345.491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6">
        <v>0</v>
      </c>
      <c r="V232" s="27">
        <v>183.14</v>
      </c>
      <c r="W232" s="27">
        <v>269.10000000000002</v>
      </c>
      <c r="X232" s="27">
        <v>269.10000000000002</v>
      </c>
      <c r="Y232" s="27">
        <v>269.10000000000002</v>
      </c>
      <c r="Z232" s="27">
        <v>269.10000000000002</v>
      </c>
      <c r="AA232" s="27">
        <v>0</v>
      </c>
      <c r="AB232" s="27">
        <v>85.95</v>
      </c>
      <c r="AC232" s="27">
        <v>0</v>
      </c>
      <c r="AD232" s="27">
        <v>0</v>
      </c>
      <c r="AE232" s="27">
        <v>0</v>
      </c>
      <c r="AF232" s="27">
        <v>0</v>
      </c>
      <c r="AG232" s="27">
        <f t="shared" si="31"/>
        <v>1345.49</v>
      </c>
      <c r="AH232" s="27">
        <f t="shared" si="32"/>
        <v>149.5</v>
      </c>
      <c r="AI232" s="24" t="s">
        <v>138</v>
      </c>
      <c r="AJ232" s="24" t="s">
        <v>145</v>
      </c>
      <c r="AK232" s="24" t="s">
        <v>285</v>
      </c>
    </row>
    <row r="233" spans="1:37" s="14" customFormat="1" ht="50.1" customHeight="1">
      <c r="A233" s="24" t="s">
        <v>301</v>
      </c>
      <c r="B233" s="24" t="s">
        <v>109</v>
      </c>
      <c r="C233" s="24" t="s">
        <v>134</v>
      </c>
      <c r="D233" s="24" t="s">
        <v>114</v>
      </c>
      <c r="E233" s="24" t="s">
        <v>302</v>
      </c>
      <c r="F233" s="24" t="s">
        <v>249</v>
      </c>
      <c r="G233" s="25" t="s">
        <v>1403</v>
      </c>
      <c r="H233" s="24" t="s">
        <v>126</v>
      </c>
      <c r="I233" s="27">
        <v>1494.99</v>
      </c>
      <c r="J233" s="27">
        <f t="shared" si="29"/>
        <v>149.499</v>
      </c>
      <c r="K233" s="27">
        <f t="shared" si="30"/>
        <v>1345.491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6">
        <v>0</v>
      </c>
      <c r="V233" s="27">
        <v>183.14</v>
      </c>
      <c r="W233" s="27">
        <v>269.10000000000002</v>
      </c>
      <c r="X233" s="27">
        <v>269.10000000000002</v>
      </c>
      <c r="Y233" s="27">
        <v>269.10000000000002</v>
      </c>
      <c r="Z233" s="27">
        <v>269.10000000000002</v>
      </c>
      <c r="AA233" s="27">
        <v>0</v>
      </c>
      <c r="AB233" s="27">
        <v>85.95</v>
      </c>
      <c r="AC233" s="27">
        <v>0</v>
      </c>
      <c r="AD233" s="27">
        <v>0</v>
      </c>
      <c r="AE233" s="27">
        <v>0</v>
      </c>
      <c r="AF233" s="27">
        <v>0</v>
      </c>
      <c r="AG233" s="27">
        <f t="shared" si="31"/>
        <v>1345.49</v>
      </c>
      <c r="AH233" s="27">
        <f t="shared" si="32"/>
        <v>149.5</v>
      </c>
      <c r="AI233" s="24" t="s">
        <v>138</v>
      </c>
      <c r="AJ233" s="24" t="s">
        <v>303</v>
      </c>
      <c r="AK233" s="24" t="s">
        <v>1624</v>
      </c>
    </row>
    <row r="234" spans="1:37" s="14" customFormat="1" ht="50.1" customHeight="1">
      <c r="A234" s="24" t="s">
        <v>304</v>
      </c>
      <c r="B234" s="24" t="s">
        <v>109</v>
      </c>
      <c r="C234" s="24" t="s">
        <v>134</v>
      </c>
      <c r="D234" s="24" t="s">
        <v>114</v>
      </c>
      <c r="E234" s="24" t="s">
        <v>305</v>
      </c>
      <c r="F234" s="24" t="s">
        <v>249</v>
      </c>
      <c r="G234" s="25" t="s">
        <v>1403</v>
      </c>
      <c r="H234" s="24" t="s">
        <v>126</v>
      </c>
      <c r="I234" s="27">
        <v>1494.99</v>
      </c>
      <c r="J234" s="27">
        <f t="shared" si="29"/>
        <v>149.499</v>
      </c>
      <c r="K234" s="27">
        <f t="shared" si="30"/>
        <v>1345.491</v>
      </c>
      <c r="L234" s="27">
        <v>0</v>
      </c>
      <c r="M234" s="27">
        <v>0</v>
      </c>
      <c r="N234" s="27">
        <v>0</v>
      </c>
      <c r="O234" s="27">
        <v>0</v>
      </c>
      <c r="P234" s="27">
        <v>0</v>
      </c>
      <c r="Q234" s="27">
        <v>0</v>
      </c>
      <c r="R234" s="27">
        <v>0</v>
      </c>
      <c r="S234" s="27">
        <v>0</v>
      </c>
      <c r="T234" s="27">
        <v>0</v>
      </c>
      <c r="U234" s="26">
        <v>0</v>
      </c>
      <c r="V234" s="27">
        <v>183.14</v>
      </c>
      <c r="W234" s="27">
        <v>269.10000000000002</v>
      </c>
      <c r="X234" s="27">
        <v>269.10000000000002</v>
      </c>
      <c r="Y234" s="27">
        <v>269.10000000000002</v>
      </c>
      <c r="Z234" s="27">
        <v>269.10000000000002</v>
      </c>
      <c r="AA234" s="27">
        <v>0</v>
      </c>
      <c r="AB234" s="27">
        <v>85.95</v>
      </c>
      <c r="AC234" s="27">
        <v>0</v>
      </c>
      <c r="AD234" s="27">
        <v>0</v>
      </c>
      <c r="AE234" s="27">
        <v>0</v>
      </c>
      <c r="AF234" s="27">
        <v>0</v>
      </c>
      <c r="AG234" s="27">
        <f t="shared" si="31"/>
        <v>1345.49</v>
      </c>
      <c r="AH234" s="27">
        <f t="shared" si="32"/>
        <v>149.5</v>
      </c>
      <c r="AI234" s="24" t="s">
        <v>138</v>
      </c>
      <c r="AJ234" s="24" t="s">
        <v>1628</v>
      </c>
      <c r="AK234" s="24" t="s">
        <v>1625</v>
      </c>
    </row>
    <row r="235" spans="1:37" s="14" customFormat="1" ht="50.1" customHeight="1">
      <c r="A235" s="24" t="s">
        <v>306</v>
      </c>
      <c r="B235" s="24" t="s">
        <v>109</v>
      </c>
      <c r="C235" s="24" t="s">
        <v>134</v>
      </c>
      <c r="D235" s="24" t="s">
        <v>114</v>
      </c>
      <c r="E235" s="24" t="s">
        <v>307</v>
      </c>
      <c r="F235" s="24" t="s">
        <v>249</v>
      </c>
      <c r="G235" s="25" t="s">
        <v>1403</v>
      </c>
      <c r="H235" s="24" t="s">
        <v>126</v>
      </c>
      <c r="I235" s="27">
        <v>1494.99</v>
      </c>
      <c r="J235" s="27">
        <f t="shared" si="29"/>
        <v>149.499</v>
      </c>
      <c r="K235" s="27">
        <f t="shared" si="30"/>
        <v>1345.491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6">
        <v>0</v>
      </c>
      <c r="V235" s="27">
        <v>183.14</v>
      </c>
      <c r="W235" s="27">
        <v>269.10000000000002</v>
      </c>
      <c r="X235" s="27">
        <v>269.10000000000002</v>
      </c>
      <c r="Y235" s="27">
        <v>269.10000000000002</v>
      </c>
      <c r="Z235" s="27">
        <v>269.10000000000002</v>
      </c>
      <c r="AA235" s="27">
        <v>0</v>
      </c>
      <c r="AB235" s="27">
        <v>85.95</v>
      </c>
      <c r="AC235" s="27">
        <v>0</v>
      </c>
      <c r="AD235" s="27">
        <v>0</v>
      </c>
      <c r="AE235" s="27">
        <v>0</v>
      </c>
      <c r="AF235" s="27">
        <v>0</v>
      </c>
      <c r="AG235" s="27">
        <f t="shared" si="31"/>
        <v>1345.49</v>
      </c>
      <c r="AH235" s="27">
        <f t="shared" si="32"/>
        <v>149.5</v>
      </c>
      <c r="AI235" s="24" t="s">
        <v>138</v>
      </c>
      <c r="AJ235" s="24" t="s">
        <v>1955</v>
      </c>
      <c r="AK235" s="24" t="s">
        <v>1622</v>
      </c>
    </row>
    <row r="236" spans="1:37" s="14" customFormat="1" ht="50.1" customHeight="1">
      <c r="A236" s="24" t="s">
        <v>308</v>
      </c>
      <c r="B236" s="24" t="s">
        <v>109</v>
      </c>
      <c r="C236" s="24" t="s">
        <v>134</v>
      </c>
      <c r="D236" s="24" t="s">
        <v>114</v>
      </c>
      <c r="E236" s="24" t="s">
        <v>309</v>
      </c>
      <c r="F236" s="24" t="s">
        <v>249</v>
      </c>
      <c r="G236" s="25" t="s">
        <v>1403</v>
      </c>
      <c r="H236" s="24" t="s">
        <v>126</v>
      </c>
      <c r="I236" s="27">
        <v>1372.95</v>
      </c>
      <c r="J236" s="27">
        <f t="shared" si="29"/>
        <v>137.29500000000002</v>
      </c>
      <c r="K236" s="27">
        <f t="shared" si="30"/>
        <v>1235.655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6">
        <v>0</v>
      </c>
      <c r="V236" s="27">
        <v>168.19</v>
      </c>
      <c r="W236" s="27">
        <v>247.13</v>
      </c>
      <c r="X236" s="27">
        <v>247.13</v>
      </c>
      <c r="Y236" s="27">
        <v>247.13</v>
      </c>
      <c r="Z236" s="27">
        <v>247.13</v>
      </c>
      <c r="AA236" s="27">
        <v>0</v>
      </c>
      <c r="AB236" s="27">
        <v>78.94</v>
      </c>
      <c r="AC236" s="27">
        <v>0</v>
      </c>
      <c r="AD236" s="27">
        <v>0</v>
      </c>
      <c r="AE236" s="27">
        <v>0</v>
      </c>
      <c r="AF236" s="27">
        <v>0</v>
      </c>
      <c r="AG236" s="27">
        <f t="shared" si="31"/>
        <v>1235.6500000000001</v>
      </c>
      <c r="AH236" s="27">
        <f t="shared" si="32"/>
        <v>137.29999999999995</v>
      </c>
      <c r="AI236" s="24" t="s">
        <v>138</v>
      </c>
      <c r="AJ236" s="24" t="s">
        <v>310</v>
      </c>
      <c r="AK236" s="24" t="s">
        <v>263</v>
      </c>
    </row>
    <row r="237" spans="1:37" s="14" customFormat="1" ht="50.1" customHeight="1">
      <c r="A237" s="24" t="s">
        <v>311</v>
      </c>
      <c r="B237" s="24" t="s">
        <v>109</v>
      </c>
      <c r="C237" s="24" t="s">
        <v>134</v>
      </c>
      <c r="D237" s="24" t="s">
        <v>114</v>
      </c>
      <c r="E237" s="24" t="s">
        <v>312</v>
      </c>
      <c r="F237" s="24" t="s">
        <v>249</v>
      </c>
      <c r="G237" s="25" t="s">
        <v>1403</v>
      </c>
      <c r="H237" s="24" t="s">
        <v>126</v>
      </c>
      <c r="I237" s="27">
        <v>1372.95</v>
      </c>
      <c r="J237" s="27">
        <f t="shared" si="29"/>
        <v>137.29500000000002</v>
      </c>
      <c r="K237" s="27">
        <f t="shared" si="30"/>
        <v>1235.655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6">
        <v>0</v>
      </c>
      <c r="V237" s="27">
        <v>168.19</v>
      </c>
      <c r="W237" s="27">
        <v>247.13</v>
      </c>
      <c r="X237" s="27">
        <v>247.13</v>
      </c>
      <c r="Y237" s="27">
        <v>247.13</v>
      </c>
      <c r="Z237" s="27">
        <v>247.13</v>
      </c>
      <c r="AA237" s="27">
        <v>0</v>
      </c>
      <c r="AB237" s="27">
        <v>78.94</v>
      </c>
      <c r="AC237" s="27">
        <v>0</v>
      </c>
      <c r="AD237" s="27">
        <v>0</v>
      </c>
      <c r="AE237" s="27">
        <v>0</v>
      </c>
      <c r="AF237" s="27">
        <v>0</v>
      </c>
      <c r="AG237" s="27">
        <f t="shared" si="31"/>
        <v>1235.6500000000001</v>
      </c>
      <c r="AH237" s="27">
        <f t="shared" si="32"/>
        <v>137.29999999999995</v>
      </c>
      <c r="AI237" s="24" t="s">
        <v>138</v>
      </c>
      <c r="AJ237" s="24" t="s">
        <v>1641</v>
      </c>
      <c r="AK237" s="24" t="s">
        <v>271</v>
      </c>
    </row>
    <row r="238" spans="1:37" s="14" customFormat="1" ht="50.1" customHeight="1">
      <c r="A238" s="24" t="s">
        <v>313</v>
      </c>
      <c r="B238" s="24" t="s">
        <v>109</v>
      </c>
      <c r="C238" s="24" t="s">
        <v>134</v>
      </c>
      <c r="D238" s="24" t="s">
        <v>114</v>
      </c>
      <c r="E238" s="24" t="s">
        <v>314</v>
      </c>
      <c r="F238" s="24" t="s">
        <v>249</v>
      </c>
      <c r="G238" s="25" t="s">
        <v>1403</v>
      </c>
      <c r="H238" s="24" t="s">
        <v>126</v>
      </c>
      <c r="I238" s="27">
        <v>1494.99</v>
      </c>
      <c r="J238" s="27">
        <f t="shared" si="29"/>
        <v>149.499</v>
      </c>
      <c r="K238" s="27">
        <f t="shared" si="30"/>
        <v>1345.491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6">
        <v>0</v>
      </c>
      <c r="V238" s="27">
        <v>183.14</v>
      </c>
      <c r="W238" s="27">
        <v>269.10000000000002</v>
      </c>
      <c r="X238" s="27">
        <v>269.10000000000002</v>
      </c>
      <c r="Y238" s="27">
        <v>269.10000000000002</v>
      </c>
      <c r="Z238" s="27">
        <v>269.10000000000002</v>
      </c>
      <c r="AA238" s="27">
        <v>0</v>
      </c>
      <c r="AB238" s="27">
        <v>85.95</v>
      </c>
      <c r="AC238" s="27">
        <v>0</v>
      </c>
      <c r="AD238" s="27">
        <v>0</v>
      </c>
      <c r="AE238" s="27">
        <v>0</v>
      </c>
      <c r="AF238" s="27">
        <v>0</v>
      </c>
      <c r="AG238" s="27">
        <f t="shared" si="31"/>
        <v>1345.49</v>
      </c>
      <c r="AH238" s="27">
        <f t="shared" si="32"/>
        <v>149.5</v>
      </c>
      <c r="AI238" s="24" t="s">
        <v>138</v>
      </c>
      <c r="AJ238" s="24" t="s">
        <v>1886</v>
      </c>
      <c r="AK238" s="24" t="s">
        <v>195</v>
      </c>
    </row>
    <row r="239" spans="1:37" s="14" customFormat="1" ht="50.1" customHeight="1">
      <c r="A239" s="24" t="s">
        <v>315</v>
      </c>
      <c r="B239" s="24" t="s">
        <v>118</v>
      </c>
      <c r="C239" s="24" t="s">
        <v>134</v>
      </c>
      <c r="D239" s="24" t="s">
        <v>114</v>
      </c>
      <c r="E239" s="24" t="s">
        <v>316</v>
      </c>
      <c r="F239" s="24" t="s">
        <v>317</v>
      </c>
      <c r="G239" s="25" t="s">
        <v>1403</v>
      </c>
      <c r="H239" s="24" t="s">
        <v>126</v>
      </c>
      <c r="I239" s="27">
        <v>4474.8</v>
      </c>
      <c r="J239" s="27">
        <f t="shared" si="29"/>
        <v>447.48</v>
      </c>
      <c r="K239" s="27">
        <f t="shared" si="30"/>
        <v>4027.32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6">
        <v>0</v>
      </c>
      <c r="V239" s="27">
        <v>548.16</v>
      </c>
      <c r="W239" s="27">
        <v>805.46</v>
      </c>
      <c r="X239" s="27">
        <v>805.46</v>
      </c>
      <c r="Y239" s="27">
        <v>805.46</v>
      </c>
      <c r="Z239" s="27">
        <v>805.46</v>
      </c>
      <c r="AA239" s="27">
        <v>0</v>
      </c>
      <c r="AB239" s="27">
        <v>257.32</v>
      </c>
      <c r="AC239" s="27">
        <v>0</v>
      </c>
      <c r="AD239" s="27">
        <v>0</v>
      </c>
      <c r="AE239" s="27">
        <v>0</v>
      </c>
      <c r="AF239" s="27">
        <v>0</v>
      </c>
      <c r="AG239" s="27">
        <f t="shared" si="31"/>
        <v>4027.32</v>
      </c>
      <c r="AH239" s="27">
        <f t="shared" si="32"/>
        <v>447.48</v>
      </c>
      <c r="AI239" s="24" t="s">
        <v>138</v>
      </c>
      <c r="AJ239" s="24" t="s">
        <v>1679</v>
      </c>
      <c r="AK239" s="24" t="s">
        <v>2108</v>
      </c>
    </row>
    <row r="240" spans="1:37" s="14" customFormat="1" ht="50.1" customHeight="1">
      <c r="A240" s="24" t="s">
        <v>319</v>
      </c>
      <c r="B240" s="24" t="s">
        <v>118</v>
      </c>
      <c r="C240" s="24" t="s">
        <v>134</v>
      </c>
      <c r="D240" s="24" t="s">
        <v>114</v>
      </c>
      <c r="E240" s="24" t="s">
        <v>320</v>
      </c>
      <c r="F240" s="24" t="s">
        <v>317</v>
      </c>
      <c r="G240" s="25" t="s">
        <v>1403</v>
      </c>
      <c r="H240" s="24" t="s">
        <v>126</v>
      </c>
      <c r="I240" s="27">
        <v>4474.8</v>
      </c>
      <c r="J240" s="27">
        <f t="shared" si="29"/>
        <v>447.48</v>
      </c>
      <c r="K240" s="27">
        <f t="shared" si="30"/>
        <v>4027.32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6">
        <v>0</v>
      </c>
      <c r="V240" s="27">
        <v>548.16</v>
      </c>
      <c r="W240" s="27">
        <v>805.46</v>
      </c>
      <c r="X240" s="27">
        <v>805.46</v>
      </c>
      <c r="Y240" s="27">
        <v>805.46</v>
      </c>
      <c r="Z240" s="27">
        <v>805.46</v>
      </c>
      <c r="AA240" s="27">
        <v>0</v>
      </c>
      <c r="AB240" s="27">
        <v>257.32</v>
      </c>
      <c r="AC240" s="27">
        <v>0</v>
      </c>
      <c r="AD240" s="27">
        <v>0</v>
      </c>
      <c r="AE240" s="27">
        <v>0</v>
      </c>
      <c r="AF240" s="27">
        <v>0</v>
      </c>
      <c r="AG240" s="27">
        <f t="shared" si="31"/>
        <v>4027.32</v>
      </c>
      <c r="AH240" s="27">
        <f t="shared" si="32"/>
        <v>447.48</v>
      </c>
      <c r="AI240" s="24" t="s">
        <v>138</v>
      </c>
      <c r="AJ240" s="24" t="s">
        <v>145</v>
      </c>
      <c r="AK240" s="24" t="s">
        <v>1714</v>
      </c>
    </row>
    <row r="241" spans="1:37" s="14" customFormat="1" ht="50.1" customHeight="1">
      <c r="A241" s="24" t="s">
        <v>321</v>
      </c>
      <c r="B241" s="24" t="s">
        <v>109</v>
      </c>
      <c r="C241" s="24" t="s">
        <v>134</v>
      </c>
      <c r="D241" s="24" t="s">
        <v>114</v>
      </c>
      <c r="E241" s="24" t="s">
        <v>322</v>
      </c>
      <c r="F241" s="24" t="s">
        <v>323</v>
      </c>
      <c r="G241" s="25" t="s">
        <v>1403</v>
      </c>
      <c r="H241" s="24" t="s">
        <v>126</v>
      </c>
      <c r="I241" s="27">
        <v>975</v>
      </c>
      <c r="J241" s="27">
        <f t="shared" si="29"/>
        <v>97.5</v>
      </c>
      <c r="K241" s="27">
        <f t="shared" si="30"/>
        <v>877.5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6">
        <v>0</v>
      </c>
      <c r="V241" s="27">
        <v>0</v>
      </c>
      <c r="W241" s="27">
        <v>175.5</v>
      </c>
      <c r="X241" s="27">
        <v>175.5</v>
      </c>
      <c r="Y241" s="27">
        <v>175.5</v>
      </c>
      <c r="Z241" s="27">
        <v>175.5</v>
      </c>
      <c r="AA241" s="27">
        <v>0</v>
      </c>
      <c r="AB241" s="27">
        <v>175.5</v>
      </c>
      <c r="AC241" s="27">
        <v>0</v>
      </c>
      <c r="AD241" s="27">
        <v>0</v>
      </c>
      <c r="AE241" s="27">
        <v>0</v>
      </c>
      <c r="AF241" s="27">
        <v>0</v>
      </c>
      <c r="AG241" s="27">
        <f t="shared" si="31"/>
        <v>877.5</v>
      </c>
      <c r="AH241" s="27">
        <f t="shared" si="32"/>
        <v>97.5</v>
      </c>
      <c r="AI241" s="24" t="s">
        <v>324</v>
      </c>
      <c r="AJ241" s="24" t="s">
        <v>1675</v>
      </c>
      <c r="AK241" s="24" t="s">
        <v>1710</v>
      </c>
    </row>
    <row r="242" spans="1:37" s="14" customFormat="1" ht="50.1" customHeight="1">
      <c r="A242" s="24" t="s">
        <v>325</v>
      </c>
      <c r="B242" s="24" t="s">
        <v>109</v>
      </c>
      <c r="C242" s="24" t="s">
        <v>134</v>
      </c>
      <c r="D242" s="24" t="s">
        <v>114</v>
      </c>
      <c r="E242" s="24" t="s">
        <v>326</v>
      </c>
      <c r="F242" s="24" t="s">
        <v>323</v>
      </c>
      <c r="G242" s="25" t="s">
        <v>1403</v>
      </c>
      <c r="H242" s="24" t="s">
        <v>126</v>
      </c>
      <c r="I242" s="27">
        <v>975</v>
      </c>
      <c r="J242" s="27">
        <f t="shared" si="29"/>
        <v>97.5</v>
      </c>
      <c r="K242" s="27">
        <f t="shared" si="30"/>
        <v>877.5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6">
        <v>0</v>
      </c>
      <c r="V242" s="27">
        <v>0</v>
      </c>
      <c r="W242" s="27">
        <v>175.5</v>
      </c>
      <c r="X242" s="27">
        <v>175.5</v>
      </c>
      <c r="Y242" s="27">
        <v>175.5</v>
      </c>
      <c r="Z242" s="27">
        <v>175.5</v>
      </c>
      <c r="AA242" s="27">
        <v>0</v>
      </c>
      <c r="AB242" s="27">
        <v>175.5</v>
      </c>
      <c r="AC242" s="27">
        <v>0</v>
      </c>
      <c r="AD242" s="27">
        <v>0</v>
      </c>
      <c r="AE242" s="27">
        <v>0</v>
      </c>
      <c r="AF242" s="27">
        <v>0</v>
      </c>
      <c r="AG242" s="27">
        <f t="shared" ref="AG242:AG245" si="33">SUM(L242:AF242)</f>
        <v>877.5</v>
      </c>
      <c r="AH242" s="27">
        <f t="shared" si="32"/>
        <v>97.5</v>
      </c>
      <c r="AI242" s="24" t="s">
        <v>324</v>
      </c>
      <c r="AJ242" s="24" t="s">
        <v>2236</v>
      </c>
      <c r="AK242" s="24" t="s">
        <v>1407</v>
      </c>
    </row>
    <row r="243" spans="1:37" s="14" customFormat="1" ht="50.1" customHeight="1">
      <c r="A243" s="24" t="s">
        <v>327</v>
      </c>
      <c r="B243" s="24" t="s">
        <v>109</v>
      </c>
      <c r="C243" s="24" t="s">
        <v>134</v>
      </c>
      <c r="D243" s="24" t="s">
        <v>114</v>
      </c>
      <c r="E243" s="24" t="s">
        <v>328</v>
      </c>
      <c r="F243" s="24" t="s">
        <v>323</v>
      </c>
      <c r="G243" s="25" t="s">
        <v>1403</v>
      </c>
      <c r="H243" s="24" t="s">
        <v>126</v>
      </c>
      <c r="I243" s="27">
        <v>975</v>
      </c>
      <c r="J243" s="27">
        <f t="shared" si="29"/>
        <v>97.5</v>
      </c>
      <c r="K243" s="27">
        <f t="shared" si="30"/>
        <v>877.5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6">
        <v>0</v>
      </c>
      <c r="V243" s="27">
        <v>0</v>
      </c>
      <c r="W243" s="27">
        <v>175.5</v>
      </c>
      <c r="X243" s="27">
        <v>175.5</v>
      </c>
      <c r="Y243" s="27">
        <v>175.5</v>
      </c>
      <c r="Z243" s="27">
        <v>175.5</v>
      </c>
      <c r="AA243" s="27">
        <v>0</v>
      </c>
      <c r="AB243" s="27">
        <v>175.5</v>
      </c>
      <c r="AC243" s="27">
        <v>0</v>
      </c>
      <c r="AD243" s="27">
        <v>0</v>
      </c>
      <c r="AE243" s="27">
        <v>0</v>
      </c>
      <c r="AF243" s="27">
        <v>0</v>
      </c>
      <c r="AG243" s="27">
        <f t="shared" si="33"/>
        <v>877.5</v>
      </c>
      <c r="AH243" s="27">
        <f t="shared" si="32"/>
        <v>97.5</v>
      </c>
      <c r="AI243" s="24" t="s">
        <v>324</v>
      </c>
      <c r="AJ243" s="24" t="s">
        <v>1952</v>
      </c>
      <c r="AK243" s="24" t="s">
        <v>1652</v>
      </c>
    </row>
    <row r="244" spans="1:37" s="14" customFormat="1" ht="50.1" customHeight="1">
      <c r="A244" s="24" t="s">
        <v>329</v>
      </c>
      <c r="B244" s="24" t="s">
        <v>109</v>
      </c>
      <c r="C244" s="24" t="s">
        <v>134</v>
      </c>
      <c r="D244" s="24" t="s">
        <v>114</v>
      </c>
      <c r="E244" s="24" t="s">
        <v>330</v>
      </c>
      <c r="F244" s="24" t="s">
        <v>323</v>
      </c>
      <c r="G244" s="25" t="s">
        <v>1403</v>
      </c>
      <c r="H244" s="24" t="s">
        <v>126</v>
      </c>
      <c r="I244" s="27">
        <v>975</v>
      </c>
      <c r="J244" s="27">
        <f t="shared" si="29"/>
        <v>97.5</v>
      </c>
      <c r="K244" s="27">
        <f t="shared" si="30"/>
        <v>877.5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6">
        <v>0</v>
      </c>
      <c r="V244" s="27">
        <v>0</v>
      </c>
      <c r="W244" s="27">
        <v>175.5</v>
      </c>
      <c r="X244" s="27">
        <v>175.5</v>
      </c>
      <c r="Y244" s="27">
        <v>175.5</v>
      </c>
      <c r="Z244" s="27">
        <v>175.5</v>
      </c>
      <c r="AA244" s="27">
        <v>0</v>
      </c>
      <c r="AB244" s="27">
        <v>175.5</v>
      </c>
      <c r="AC244" s="27">
        <v>0</v>
      </c>
      <c r="AD244" s="27">
        <v>0</v>
      </c>
      <c r="AE244" s="27">
        <v>0</v>
      </c>
      <c r="AF244" s="27">
        <v>0</v>
      </c>
      <c r="AG244" s="27">
        <f t="shared" si="33"/>
        <v>877.5</v>
      </c>
      <c r="AH244" s="27">
        <f t="shared" si="32"/>
        <v>97.5</v>
      </c>
      <c r="AI244" s="24" t="s">
        <v>324</v>
      </c>
      <c r="AJ244" s="24" t="s">
        <v>2204</v>
      </c>
      <c r="AK244" s="24" t="s">
        <v>2205</v>
      </c>
    </row>
    <row r="245" spans="1:37" s="14" customFormat="1" ht="50.1" customHeight="1">
      <c r="A245" s="24" t="s">
        <v>331</v>
      </c>
      <c r="B245" s="24" t="s">
        <v>109</v>
      </c>
      <c r="C245" s="24" t="s">
        <v>134</v>
      </c>
      <c r="D245" s="24" t="s">
        <v>114</v>
      </c>
      <c r="E245" s="24" t="s">
        <v>332</v>
      </c>
      <c r="F245" s="24" t="s">
        <v>323</v>
      </c>
      <c r="G245" s="25" t="s">
        <v>1403</v>
      </c>
      <c r="H245" s="24" t="s">
        <v>126</v>
      </c>
      <c r="I245" s="27">
        <v>975</v>
      </c>
      <c r="J245" s="27">
        <f t="shared" si="29"/>
        <v>97.5</v>
      </c>
      <c r="K245" s="27">
        <f t="shared" si="30"/>
        <v>877.5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6">
        <v>0</v>
      </c>
      <c r="V245" s="27">
        <v>0</v>
      </c>
      <c r="W245" s="27">
        <v>175.5</v>
      </c>
      <c r="X245" s="27">
        <v>175.5</v>
      </c>
      <c r="Y245" s="27">
        <v>175.5</v>
      </c>
      <c r="Z245" s="27">
        <v>175.5</v>
      </c>
      <c r="AA245" s="27">
        <v>0</v>
      </c>
      <c r="AB245" s="27">
        <v>175.5</v>
      </c>
      <c r="AC245" s="27">
        <v>0</v>
      </c>
      <c r="AD245" s="27">
        <v>0</v>
      </c>
      <c r="AE245" s="27">
        <v>0</v>
      </c>
      <c r="AF245" s="27">
        <v>0</v>
      </c>
      <c r="AG245" s="27">
        <f t="shared" si="33"/>
        <v>877.5</v>
      </c>
      <c r="AH245" s="27">
        <f t="shared" si="32"/>
        <v>97.5</v>
      </c>
      <c r="AI245" s="24" t="s">
        <v>324</v>
      </c>
      <c r="AJ245" s="24" t="s">
        <v>1639</v>
      </c>
      <c r="AK245" s="24" t="s">
        <v>1390</v>
      </c>
    </row>
    <row r="246" spans="1:37" s="14" customFormat="1" ht="50.1" customHeight="1">
      <c r="A246" s="24" t="s">
        <v>333</v>
      </c>
      <c r="B246" s="24" t="s">
        <v>109</v>
      </c>
      <c r="C246" s="24" t="s">
        <v>134</v>
      </c>
      <c r="D246" s="24" t="s">
        <v>114</v>
      </c>
      <c r="E246" s="24" t="s">
        <v>334</v>
      </c>
      <c r="F246" s="24" t="s">
        <v>323</v>
      </c>
      <c r="G246" s="25" t="s">
        <v>1403</v>
      </c>
      <c r="H246" s="24" t="s">
        <v>126</v>
      </c>
      <c r="I246" s="27">
        <v>975</v>
      </c>
      <c r="J246" s="27">
        <f t="shared" si="29"/>
        <v>97.5</v>
      </c>
      <c r="K246" s="27">
        <f t="shared" si="30"/>
        <v>877.5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6">
        <v>0</v>
      </c>
      <c r="V246" s="27">
        <v>0</v>
      </c>
      <c r="W246" s="27">
        <v>175.5</v>
      </c>
      <c r="X246" s="27">
        <v>175.5</v>
      </c>
      <c r="Y246" s="27">
        <v>175.5</v>
      </c>
      <c r="Z246" s="27">
        <v>175.5</v>
      </c>
      <c r="AA246" s="27">
        <v>0</v>
      </c>
      <c r="AB246" s="27">
        <v>175.5</v>
      </c>
      <c r="AC246" s="27">
        <v>0</v>
      </c>
      <c r="AD246" s="27">
        <v>0</v>
      </c>
      <c r="AE246" s="27">
        <v>0</v>
      </c>
      <c r="AF246" s="27">
        <v>0</v>
      </c>
      <c r="AG246" s="27">
        <f t="shared" ref="AG246:AG279" si="34">SUM(L246:AF246)</f>
        <v>877.5</v>
      </c>
      <c r="AH246" s="27">
        <f t="shared" si="32"/>
        <v>97.5</v>
      </c>
      <c r="AI246" s="24" t="s">
        <v>324</v>
      </c>
      <c r="AJ246" s="24" t="s">
        <v>1522</v>
      </c>
      <c r="AK246" s="24" t="s">
        <v>274</v>
      </c>
    </row>
    <row r="247" spans="1:37" s="14" customFormat="1" ht="50.1" customHeight="1">
      <c r="A247" s="24" t="s">
        <v>335</v>
      </c>
      <c r="B247" s="24" t="s">
        <v>109</v>
      </c>
      <c r="C247" s="24" t="s">
        <v>134</v>
      </c>
      <c r="D247" s="24" t="s">
        <v>114</v>
      </c>
      <c r="E247" s="24" t="s">
        <v>336</v>
      </c>
      <c r="F247" s="24" t="s">
        <v>323</v>
      </c>
      <c r="G247" s="25" t="s">
        <v>1403</v>
      </c>
      <c r="H247" s="24" t="s">
        <v>126</v>
      </c>
      <c r="I247" s="27">
        <v>975</v>
      </c>
      <c r="J247" s="27">
        <f t="shared" si="29"/>
        <v>97.5</v>
      </c>
      <c r="K247" s="27">
        <f t="shared" si="30"/>
        <v>877.5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6">
        <v>0</v>
      </c>
      <c r="V247" s="27">
        <v>0</v>
      </c>
      <c r="W247" s="27">
        <v>175.5</v>
      </c>
      <c r="X247" s="27">
        <v>175.5</v>
      </c>
      <c r="Y247" s="27">
        <v>175.5</v>
      </c>
      <c r="Z247" s="27">
        <v>175.5</v>
      </c>
      <c r="AA247" s="27">
        <v>0</v>
      </c>
      <c r="AB247" s="27">
        <v>175.5</v>
      </c>
      <c r="AC247" s="27">
        <v>0</v>
      </c>
      <c r="AD247" s="27">
        <v>0</v>
      </c>
      <c r="AE247" s="27">
        <v>0</v>
      </c>
      <c r="AF247" s="27">
        <v>0</v>
      </c>
      <c r="AG247" s="27">
        <f t="shared" si="34"/>
        <v>877.5</v>
      </c>
      <c r="AH247" s="27">
        <f t="shared" si="32"/>
        <v>97.5</v>
      </c>
      <c r="AI247" s="24" t="s">
        <v>324</v>
      </c>
      <c r="AJ247" s="24" t="s">
        <v>292</v>
      </c>
      <c r="AK247" s="24" t="s">
        <v>285</v>
      </c>
    </row>
    <row r="248" spans="1:37" s="14" customFormat="1" ht="50.1" customHeight="1">
      <c r="A248" s="24" t="s">
        <v>337</v>
      </c>
      <c r="B248" s="24" t="s">
        <v>338</v>
      </c>
      <c r="C248" s="24" t="s">
        <v>339</v>
      </c>
      <c r="D248" s="24" t="s">
        <v>117</v>
      </c>
      <c r="E248" s="24" t="s">
        <v>340</v>
      </c>
      <c r="F248" s="24" t="s">
        <v>341</v>
      </c>
      <c r="G248" s="25" t="s">
        <v>1403</v>
      </c>
      <c r="H248" s="24" t="s">
        <v>126</v>
      </c>
      <c r="I248" s="27">
        <v>990.21</v>
      </c>
      <c r="J248" s="27">
        <f t="shared" si="29"/>
        <v>99.021000000000015</v>
      </c>
      <c r="K248" s="27">
        <f t="shared" si="30"/>
        <v>891.18900000000008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6">
        <v>0</v>
      </c>
      <c r="V248" s="27">
        <v>0</v>
      </c>
      <c r="W248" s="27">
        <v>121.3</v>
      </c>
      <c r="X248" s="27">
        <v>121.3</v>
      </c>
      <c r="Y248" s="27">
        <v>121.3</v>
      </c>
      <c r="Z248" s="27">
        <v>121.3</v>
      </c>
      <c r="AA248" s="27">
        <v>0</v>
      </c>
      <c r="AB248" s="27">
        <v>121.3</v>
      </c>
      <c r="AC248" s="27">
        <v>121.3</v>
      </c>
      <c r="AD248" s="27">
        <v>121.3</v>
      </c>
      <c r="AE248" s="27">
        <v>0</v>
      </c>
      <c r="AF248" s="27">
        <v>42.09</v>
      </c>
      <c r="AG248" s="27">
        <f t="shared" si="34"/>
        <v>891.18999999999994</v>
      </c>
      <c r="AH248" s="27">
        <f t="shared" si="32"/>
        <v>99.020000000000095</v>
      </c>
      <c r="AI248" s="24" t="s">
        <v>342</v>
      </c>
      <c r="AJ248" s="24" t="s">
        <v>1955</v>
      </c>
      <c r="AK248" s="24" t="s">
        <v>1622</v>
      </c>
    </row>
    <row r="249" spans="1:37" s="14" customFormat="1" ht="50.1" customHeight="1">
      <c r="A249" s="24" t="s">
        <v>343</v>
      </c>
      <c r="B249" s="24" t="s">
        <v>338</v>
      </c>
      <c r="C249" s="24" t="s">
        <v>157</v>
      </c>
      <c r="D249" s="24" t="s">
        <v>158</v>
      </c>
      <c r="E249" s="24" t="s">
        <v>344</v>
      </c>
      <c r="F249" s="25" t="s">
        <v>345</v>
      </c>
      <c r="G249" s="25" t="s">
        <v>1403</v>
      </c>
      <c r="H249" s="24" t="s">
        <v>126</v>
      </c>
      <c r="I249" s="27">
        <v>1214.1199999999999</v>
      </c>
      <c r="J249" s="27">
        <f t="shared" ref="J249:J312" si="35">+I249*0.1</f>
        <v>121.41199999999999</v>
      </c>
      <c r="K249" s="27">
        <f t="shared" ref="K249:K312" si="36">+I249-J249</f>
        <v>1092.7079999999999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6">
        <v>0</v>
      </c>
      <c r="V249" s="27">
        <v>0</v>
      </c>
      <c r="W249" s="27">
        <v>0</v>
      </c>
      <c r="X249" s="27">
        <v>54.64</v>
      </c>
      <c r="Y249" s="27">
        <v>218.54</v>
      </c>
      <c r="Z249" s="27">
        <v>218.54</v>
      </c>
      <c r="AA249" s="27">
        <v>0</v>
      </c>
      <c r="AB249" s="27">
        <v>218.54</v>
      </c>
      <c r="AC249" s="27">
        <v>218.54</v>
      </c>
      <c r="AD249" s="27">
        <v>163.91</v>
      </c>
      <c r="AE249" s="27">
        <v>0</v>
      </c>
      <c r="AF249" s="27">
        <v>0</v>
      </c>
      <c r="AG249" s="27">
        <f t="shared" si="34"/>
        <v>1092.71</v>
      </c>
      <c r="AH249" s="27">
        <f t="shared" si="32"/>
        <v>121.40999999999985</v>
      </c>
      <c r="AI249" s="24" t="s">
        <v>161</v>
      </c>
      <c r="AJ249" s="24" t="s">
        <v>346</v>
      </c>
      <c r="AK249" s="24" t="s">
        <v>179</v>
      </c>
    </row>
    <row r="250" spans="1:37" s="14" customFormat="1" ht="50.1" customHeight="1">
      <c r="A250" s="24" t="s">
        <v>347</v>
      </c>
      <c r="B250" s="24" t="s">
        <v>338</v>
      </c>
      <c r="C250" s="24" t="s">
        <v>157</v>
      </c>
      <c r="D250" s="24" t="s">
        <v>158</v>
      </c>
      <c r="E250" s="24" t="s">
        <v>348</v>
      </c>
      <c r="F250" s="25" t="s">
        <v>345</v>
      </c>
      <c r="G250" s="25" t="s">
        <v>1403</v>
      </c>
      <c r="H250" s="24" t="s">
        <v>126</v>
      </c>
      <c r="I250" s="27">
        <v>1214.1199999999999</v>
      </c>
      <c r="J250" s="27">
        <f t="shared" si="35"/>
        <v>121.41199999999999</v>
      </c>
      <c r="K250" s="27">
        <f t="shared" si="36"/>
        <v>1092.7079999999999</v>
      </c>
      <c r="L250" s="27">
        <v>0</v>
      </c>
      <c r="M250" s="27">
        <v>0</v>
      </c>
      <c r="N250" s="27">
        <v>0</v>
      </c>
      <c r="O250" s="27">
        <v>0</v>
      </c>
      <c r="P250" s="27">
        <v>0</v>
      </c>
      <c r="Q250" s="27">
        <v>0</v>
      </c>
      <c r="R250" s="27">
        <v>0</v>
      </c>
      <c r="S250" s="27">
        <v>0</v>
      </c>
      <c r="T250" s="27">
        <v>0</v>
      </c>
      <c r="U250" s="26">
        <v>0</v>
      </c>
      <c r="V250" s="27">
        <v>0</v>
      </c>
      <c r="W250" s="27">
        <v>0</v>
      </c>
      <c r="X250" s="27">
        <v>54.64</v>
      </c>
      <c r="Y250" s="27">
        <v>218.54</v>
      </c>
      <c r="Z250" s="27">
        <v>218.54</v>
      </c>
      <c r="AA250" s="27">
        <v>0</v>
      </c>
      <c r="AB250" s="27">
        <v>218.54</v>
      </c>
      <c r="AC250" s="27">
        <v>218.54</v>
      </c>
      <c r="AD250" s="27">
        <v>163.91</v>
      </c>
      <c r="AE250" s="27">
        <v>0</v>
      </c>
      <c r="AF250" s="27">
        <v>0</v>
      </c>
      <c r="AG250" s="27">
        <f t="shared" si="34"/>
        <v>1092.71</v>
      </c>
      <c r="AH250" s="27">
        <f t="shared" si="32"/>
        <v>121.40999999999985</v>
      </c>
      <c r="AI250" s="24" t="s">
        <v>161</v>
      </c>
      <c r="AJ250" s="24" t="s">
        <v>1953</v>
      </c>
      <c r="AK250" s="24" t="s">
        <v>1652</v>
      </c>
    </row>
    <row r="251" spans="1:37" s="14" customFormat="1" ht="50.1" customHeight="1">
      <c r="A251" s="24" t="s">
        <v>349</v>
      </c>
      <c r="B251" s="24" t="s">
        <v>338</v>
      </c>
      <c r="C251" s="24" t="s">
        <v>157</v>
      </c>
      <c r="D251" s="24" t="s">
        <v>158</v>
      </c>
      <c r="E251" s="24" t="s">
        <v>350</v>
      </c>
      <c r="F251" s="25" t="s">
        <v>345</v>
      </c>
      <c r="G251" s="25" t="s">
        <v>1403</v>
      </c>
      <c r="H251" s="24" t="s">
        <v>126</v>
      </c>
      <c r="I251" s="27">
        <v>1214.1199999999999</v>
      </c>
      <c r="J251" s="27">
        <f t="shared" si="35"/>
        <v>121.41199999999999</v>
      </c>
      <c r="K251" s="27">
        <f t="shared" si="36"/>
        <v>1092.7079999999999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6">
        <v>0</v>
      </c>
      <c r="V251" s="27">
        <v>0</v>
      </c>
      <c r="W251" s="27">
        <v>0</v>
      </c>
      <c r="X251" s="27">
        <v>54.64</v>
      </c>
      <c r="Y251" s="27">
        <v>218.54</v>
      </c>
      <c r="Z251" s="27">
        <v>218.54</v>
      </c>
      <c r="AA251" s="27">
        <v>0</v>
      </c>
      <c r="AB251" s="27">
        <v>218.54</v>
      </c>
      <c r="AC251" s="27">
        <v>218.54</v>
      </c>
      <c r="AD251" s="27">
        <v>163.91</v>
      </c>
      <c r="AE251" s="27">
        <v>0</v>
      </c>
      <c r="AF251" s="27">
        <v>0</v>
      </c>
      <c r="AG251" s="27">
        <f t="shared" si="34"/>
        <v>1092.71</v>
      </c>
      <c r="AH251" s="27">
        <f t="shared" si="32"/>
        <v>121.40999999999985</v>
      </c>
      <c r="AI251" s="24" t="s">
        <v>161</v>
      </c>
      <c r="AJ251" s="24" t="s">
        <v>351</v>
      </c>
      <c r="AK251" s="24" t="s">
        <v>1624</v>
      </c>
    </row>
    <row r="252" spans="1:37" s="14" customFormat="1" ht="50.1" customHeight="1">
      <c r="A252" s="24" t="s">
        <v>352</v>
      </c>
      <c r="B252" s="24" t="s">
        <v>338</v>
      </c>
      <c r="C252" s="24" t="s">
        <v>157</v>
      </c>
      <c r="D252" s="24" t="s">
        <v>158</v>
      </c>
      <c r="E252" s="24" t="s">
        <v>353</v>
      </c>
      <c r="F252" s="25" t="s">
        <v>345</v>
      </c>
      <c r="G252" s="25" t="s">
        <v>1403</v>
      </c>
      <c r="H252" s="24" t="s">
        <v>126</v>
      </c>
      <c r="I252" s="27">
        <v>1214.1199999999999</v>
      </c>
      <c r="J252" s="27">
        <f t="shared" si="35"/>
        <v>121.41199999999999</v>
      </c>
      <c r="K252" s="27">
        <f t="shared" si="36"/>
        <v>1092.7079999999999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6">
        <v>0</v>
      </c>
      <c r="V252" s="27">
        <v>0</v>
      </c>
      <c r="W252" s="27">
        <v>0</v>
      </c>
      <c r="X252" s="27">
        <v>54.64</v>
      </c>
      <c r="Y252" s="27">
        <v>218.54</v>
      </c>
      <c r="Z252" s="27">
        <v>218.54</v>
      </c>
      <c r="AA252" s="27">
        <v>0</v>
      </c>
      <c r="AB252" s="27">
        <v>218.54</v>
      </c>
      <c r="AC252" s="27">
        <v>218.54</v>
      </c>
      <c r="AD252" s="27">
        <v>163.91</v>
      </c>
      <c r="AE252" s="27">
        <v>0</v>
      </c>
      <c r="AF252" s="27">
        <v>0</v>
      </c>
      <c r="AG252" s="27">
        <f t="shared" si="34"/>
        <v>1092.71</v>
      </c>
      <c r="AH252" s="27">
        <f t="shared" si="32"/>
        <v>121.40999999999985</v>
      </c>
      <c r="AI252" s="24" t="s">
        <v>1904</v>
      </c>
      <c r="AJ252" s="24" t="s">
        <v>1905</v>
      </c>
      <c r="AK252" s="24" t="s">
        <v>1407</v>
      </c>
    </row>
    <row r="253" spans="1:37" s="14" customFormat="1" ht="50.1" customHeight="1">
      <c r="A253" s="24" t="s">
        <v>354</v>
      </c>
      <c r="B253" s="24" t="s">
        <v>338</v>
      </c>
      <c r="C253" s="24" t="s">
        <v>157</v>
      </c>
      <c r="D253" s="24" t="s">
        <v>158</v>
      </c>
      <c r="E253" s="24" t="s">
        <v>355</v>
      </c>
      <c r="F253" s="25" t="s">
        <v>345</v>
      </c>
      <c r="G253" s="25" t="s">
        <v>1403</v>
      </c>
      <c r="H253" s="24" t="s">
        <v>126</v>
      </c>
      <c r="I253" s="27">
        <v>1214.1199999999999</v>
      </c>
      <c r="J253" s="27">
        <f t="shared" si="35"/>
        <v>121.41199999999999</v>
      </c>
      <c r="K253" s="27">
        <f t="shared" si="36"/>
        <v>1092.7079999999999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6">
        <v>0</v>
      </c>
      <c r="V253" s="27">
        <v>0</v>
      </c>
      <c r="W253" s="27">
        <v>0</v>
      </c>
      <c r="X253" s="27">
        <v>54.64</v>
      </c>
      <c r="Y253" s="27">
        <v>218.54</v>
      </c>
      <c r="Z253" s="27">
        <v>218.54</v>
      </c>
      <c r="AA253" s="27">
        <v>0</v>
      </c>
      <c r="AB253" s="27">
        <v>218.54</v>
      </c>
      <c r="AC253" s="27">
        <v>218.54</v>
      </c>
      <c r="AD253" s="27">
        <v>163.91</v>
      </c>
      <c r="AE253" s="27">
        <v>0</v>
      </c>
      <c r="AF253" s="27">
        <v>0</v>
      </c>
      <c r="AG253" s="27">
        <f t="shared" si="34"/>
        <v>1092.71</v>
      </c>
      <c r="AH253" s="27">
        <f t="shared" si="32"/>
        <v>121.40999999999985</v>
      </c>
      <c r="AI253" s="24" t="s">
        <v>161</v>
      </c>
      <c r="AJ253" s="24" t="s">
        <v>1665</v>
      </c>
      <c r="AK253" s="24" t="s">
        <v>1666</v>
      </c>
    </row>
    <row r="254" spans="1:37" s="14" customFormat="1" ht="50.1" customHeight="1">
      <c r="A254" s="24" t="s">
        <v>356</v>
      </c>
      <c r="B254" s="24" t="s">
        <v>338</v>
      </c>
      <c r="C254" s="24" t="s">
        <v>157</v>
      </c>
      <c r="D254" s="24" t="s">
        <v>158</v>
      </c>
      <c r="E254" s="24" t="s">
        <v>357</v>
      </c>
      <c r="F254" s="25" t="s">
        <v>345</v>
      </c>
      <c r="G254" s="25" t="s">
        <v>1403</v>
      </c>
      <c r="H254" s="24" t="s">
        <v>126</v>
      </c>
      <c r="I254" s="27">
        <v>1214.1199999999999</v>
      </c>
      <c r="J254" s="27">
        <f t="shared" si="35"/>
        <v>121.41199999999999</v>
      </c>
      <c r="K254" s="27">
        <f t="shared" si="36"/>
        <v>1092.7079999999999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6">
        <v>0</v>
      </c>
      <c r="V254" s="27">
        <v>0</v>
      </c>
      <c r="W254" s="27">
        <v>0</v>
      </c>
      <c r="X254" s="27">
        <v>54.64</v>
      </c>
      <c r="Y254" s="27">
        <v>218.54</v>
      </c>
      <c r="Z254" s="27">
        <v>218.54</v>
      </c>
      <c r="AA254" s="27">
        <v>0</v>
      </c>
      <c r="AB254" s="27">
        <v>218.54</v>
      </c>
      <c r="AC254" s="27">
        <v>218.54</v>
      </c>
      <c r="AD254" s="27">
        <v>163.91</v>
      </c>
      <c r="AE254" s="27">
        <v>0</v>
      </c>
      <c r="AF254" s="27">
        <v>0</v>
      </c>
      <c r="AG254" s="27">
        <f t="shared" si="34"/>
        <v>1092.71</v>
      </c>
      <c r="AH254" s="27">
        <f t="shared" si="32"/>
        <v>121.40999999999985</v>
      </c>
      <c r="AI254" s="24" t="s">
        <v>161</v>
      </c>
      <c r="AJ254" s="24" t="s">
        <v>1667</v>
      </c>
      <c r="AK254" s="24" t="s">
        <v>1668</v>
      </c>
    </row>
    <row r="255" spans="1:37" s="14" customFormat="1" ht="50.1" customHeight="1">
      <c r="A255" s="24" t="s">
        <v>358</v>
      </c>
      <c r="B255" s="24" t="s">
        <v>338</v>
      </c>
      <c r="C255" s="24" t="s">
        <v>157</v>
      </c>
      <c r="D255" s="24" t="s">
        <v>158</v>
      </c>
      <c r="E255" s="24" t="s">
        <v>359</v>
      </c>
      <c r="F255" s="25" t="s">
        <v>345</v>
      </c>
      <c r="G255" s="25" t="s">
        <v>1403</v>
      </c>
      <c r="H255" s="24" t="s">
        <v>126</v>
      </c>
      <c r="I255" s="27">
        <v>1214.1199999999999</v>
      </c>
      <c r="J255" s="27">
        <f t="shared" si="35"/>
        <v>121.41199999999999</v>
      </c>
      <c r="K255" s="27">
        <f t="shared" si="36"/>
        <v>1092.7079999999999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6">
        <v>0</v>
      </c>
      <c r="V255" s="27">
        <v>0</v>
      </c>
      <c r="W255" s="27">
        <v>0</v>
      </c>
      <c r="X255" s="27">
        <v>54.64</v>
      </c>
      <c r="Y255" s="27">
        <v>218.54</v>
      </c>
      <c r="Z255" s="27">
        <v>218.54</v>
      </c>
      <c r="AA255" s="27">
        <v>0</v>
      </c>
      <c r="AB255" s="27">
        <v>218.54</v>
      </c>
      <c r="AC255" s="27">
        <v>218.54</v>
      </c>
      <c r="AD255" s="27">
        <v>163.91</v>
      </c>
      <c r="AE255" s="27">
        <v>0</v>
      </c>
      <c r="AF255" s="27">
        <v>0</v>
      </c>
      <c r="AG255" s="27">
        <f t="shared" si="34"/>
        <v>1092.71</v>
      </c>
      <c r="AH255" s="27">
        <f t="shared" si="32"/>
        <v>121.40999999999985</v>
      </c>
      <c r="AI255" s="24" t="s">
        <v>161</v>
      </c>
      <c r="AJ255" s="24" t="s">
        <v>1891</v>
      </c>
      <c r="AK255" s="24" t="s">
        <v>1892</v>
      </c>
    </row>
    <row r="256" spans="1:37" s="14" customFormat="1" ht="50.1" customHeight="1">
      <c r="A256" s="24" t="s">
        <v>360</v>
      </c>
      <c r="B256" s="24" t="s">
        <v>338</v>
      </c>
      <c r="C256" s="24" t="s">
        <v>157</v>
      </c>
      <c r="D256" s="24" t="s">
        <v>158</v>
      </c>
      <c r="E256" s="24" t="s">
        <v>361</v>
      </c>
      <c r="F256" s="25" t="s">
        <v>345</v>
      </c>
      <c r="G256" s="25" t="s">
        <v>1403</v>
      </c>
      <c r="H256" s="24" t="s">
        <v>126</v>
      </c>
      <c r="I256" s="27">
        <v>1214.1199999999999</v>
      </c>
      <c r="J256" s="27">
        <f t="shared" si="35"/>
        <v>121.41199999999999</v>
      </c>
      <c r="K256" s="27">
        <f t="shared" si="36"/>
        <v>1092.7079999999999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6">
        <v>0</v>
      </c>
      <c r="V256" s="27">
        <v>0</v>
      </c>
      <c r="W256" s="27">
        <v>0</v>
      </c>
      <c r="X256" s="27">
        <v>54.64</v>
      </c>
      <c r="Y256" s="27">
        <v>218.54</v>
      </c>
      <c r="Z256" s="27">
        <v>218.54</v>
      </c>
      <c r="AA256" s="27">
        <v>0</v>
      </c>
      <c r="AB256" s="27">
        <v>218.54</v>
      </c>
      <c r="AC256" s="27">
        <v>218.54</v>
      </c>
      <c r="AD256" s="27">
        <v>163.91</v>
      </c>
      <c r="AE256" s="27">
        <v>0</v>
      </c>
      <c r="AF256" s="27">
        <v>0</v>
      </c>
      <c r="AG256" s="27">
        <f t="shared" si="34"/>
        <v>1092.71</v>
      </c>
      <c r="AH256" s="27">
        <f t="shared" si="32"/>
        <v>121.40999999999985</v>
      </c>
      <c r="AI256" s="24" t="s">
        <v>161</v>
      </c>
      <c r="AJ256" s="24" t="s">
        <v>1898</v>
      </c>
      <c r="AK256" s="24" t="s">
        <v>239</v>
      </c>
    </row>
    <row r="257" spans="1:37" s="14" customFormat="1" ht="50.1" customHeight="1">
      <c r="A257" s="24" t="s">
        <v>362</v>
      </c>
      <c r="B257" s="24" t="s">
        <v>338</v>
      </c>
      <c r="C257" s="24" t="s">
        <v>157</v>
      </c>
      <c r="D257" s="24" t="s">
        <v>158</v>
      </c>
      <c r="E257" s="24" t="s">
        <v>363</v>
      </c>
      <c r="F257" s="25" t="s">
        <v>345</v>
      </c>
      <c r="G257" s="25" t="s">
        <v>1403</v>
      </c>
      <c r="H257" s="24" t="s">
        <v>126</v>
      </c>
      <c r="I257" s="27">
        <v>1214.1199999999999</v>
      </c>
      <c r="J257" s="27">
        <f t="shared" si="35"/>
        <v>121.41199999999999</v>
      </c>
      <c r="K257" s="27">
        <f t="shared" si="36"/>
        <v>1092.7079999999999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6">
        <v>0</v>
      </c>
      <c r="V257" s="27">
        <v>0</v>
      </c>
      <c r="W257" s="27">
        <v>0</v>
      </c>
      <c r="X257" s="27">
        <v>54.64</v>
      </c>
      <c r="Y257" s="27">
        <v>218.54</v>
      </c>
      <c r="Z257" s="27">
        <v>218.54</v>
      </c>
      <c r="AA257" s="27">
        <v>0</v>
      </c>
      <c r="AB257" s="27">
        <v>218.54</v>
      </c>
      <c r="AC257" s="27">
        <v>218.54</v>
      </c>
      <c r="AD257" s="27">
        <v>163.91</v>
      </c>
      <c r="AE257" s="27">
        <v>0</v>
      </c>
      <c r="AF257" s="27">
        <v>0</v>
      </c>
      <c r="AG257" s="27">
        <f t="shared" si="34"/>
        <v>1092.71</v>
      </c>
      <c r="AH257" s="27">
        <f t="shared" si="32"/>
        <v>121.40999999999985</v>
      </c>
      <c r="AI257" s="24" t="s">
        <v>161</v>
      </c>
      <c r="AJ257" s="24" t="s">
        <v>1966</v>
      </c>
      <c r="AK257" s="24" t="s">
        <v>239</v>
      </c>
    </row>
    <row r="258" spans="1:37" s="14" customFormat="1" ht="50.1" customHeight="1">
      <c r="A258" s="24" t="s">
        <v>364</v>
      </c>
      <c r="B258" s="24" t="s">
        <v>338</v>
      </c>
      <c r="C258" s="24" t="s">
        <v>157</v>
      </c>
      <c r="D258" s="24" t="s">
        <v>158</v>
      </c>
      <c r="E258" s="24" t="s">
        <v>365</v>
      </c>
      <c r="F258" s="25" t="s">
        <v>345</v>
      </c>
      <c r="G258" s="25" t="s">
        <v>1403</v>
      </c>
      <c r="H258" s="24" t="s">
        <v>126</v>
      </c>
      <c r="I258" s="27">
        <v>1214.1199999999999</v>
      </c>
      <c r="J258" s="27">
        <f t="shared" si="35"/>
        <v>121.41199999999999</v>
      </c>
      <c r="K258" s="27">
        <f t="shared" si="36"/>
        <v>1092.7079999999999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6">
        <v>0</v>
      </c>
      <c r="V258" s="27">
        <v>0</v>
      </c>
      <c r="W258" s="27">
        <v>0</v>
      </c>
      <c r="X258" s="27">
        <v>54.64</v>
      </c>
      <c r="Y258" s="27">
        <v>218.54</v>
      </c>
      <c r="Z258" s="27">
        <v>218.54</v>
      </c>
      <c r="AA258" s="27">
        <v>0</v>
      </c>
      <c r="AB258" s="27">
        <v>218.54</v>
      </c>
      <c r="AC258" s="27">
        <v>218.54</v>
      </c>
      <c r="AD258" s="27">
        <v>163.91</v>
      </c>
      <c r="AE258" s="27">
        <v>0</v>
      </c>
      <c r="AF258" s="27">
        <v>0</v>
      </c>
      <c r="AG258" s="27">
        <f t="shared" si="34"/>
        <v>1092.71</v>
      </c>
      <c r="AH258" s="27">
        <f t="shared" si="32"/>
        <v>121.40999999999985</v>
      </c>
      <c r="AI258" s="24" t="s">
        <v>161</v>
      </c>
      <c r="AJ258" s="24" t="s">
        <v>1863</v>
      </c>
      <c r="AK258" s="24" t="s">
        <v>239</v>
      </c>
    </row>
    <row r="259" spans="1:37" s="14" customFormat="1" ht="50.1" customHeight="1">
      <c r="A259" s="24" t="s">
        <v>366</v>
      </c>
      <c r="B259" s="24" t="s">
        <v>338</v>
      </c>
      <c r="C259" s="24" t="s">
        <v>157</v>
      </c>
      <c r="D259" s="24" t="s">
        <v>158</v>
      </c>
      <c r="E259" s="24" t="s">
        <v>367</v>
      </c>
      <c r="F259" s="25" t="s">
        <v>345</v>
      </c>
      <c r="G259" s="25" t="s">
        <v>1403</v>
      </c>
      <c r="H259" s="24" t="s">
        <v>126</v>
      </c>
      <c r="I259" s="27">
        <v>1214.1199999999999</v>
      </c>
      <c r="J259" s="27">
        <f t="shared" si="35"/>
        <v>121.41199999999999</v>
      </c>
      <c r="K259" s="27">
        <f t="shared" si="36"/>
        <v>1092.7079999999999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6">
        <v>0</v>
      </c>
      <c r="V259" s="27">
        <v>0</v>
      </c>
      <c r="W259" s="27">
        <v>0</v>
      </c>
      <c r="X259" s="27">
        <v>54.64</v>
      </c>
      <c r="Y259" s="27">
        <v>218.54</v>
      </c>
      <c r="Z259" s="27">
        <v>218.54</v>
      </c>
      <c r="AA259" s="27">
        <v>0</v>
      </c>
      <c r="AB259" s="27">
        <v>218.54</v>
      </c>
      <c r="AC259" s="27">
        <v>218.54</v>
      </c>
      <c r="AD259" s="27">
        <v>163.91</v>
      </c>
      <c r="AE259" s="27">
        <v>0</v>
      </c>
      <c r="AF259" s="27">
        <v>0</v>
      </c>
      <c r="AG259" s="27">
        <f t="shared" si="34"/>
        <v>1092.71</v>
      </c>
      <c r="AH259" s="27">
        <f t="shared" si="32"/>
        <v>121.40999999999985</v>
      </c>
      <c r="AI259" s="24" t="s">
        <v>161</v>
      </c>
      <c r="AJ259" s="24" t="s">
        <v>1965</v>
      </c>
      <c r="AK259" s="24" t="s">
        <v>195</v>
      </c>
    </row>
    <row r="260" spans="1:37" s="14" customFormat="1" ht="50.1" customHeight="1">
      <c r="A260" s="24" t="s">
        <v>368</v>
      </c>
      <c r="B260" s="24" t="s">
        <v>338</v>
      </c>
      <c r="C260" s="24" t="s">
        <v>157</v>
      </c>
      <c r="D260" s="24" t="s">
        <v>158</v>
      </c>
      <c r="E260" s="24" t="s">
        <v>369</v>
      </c>
      <c r="F260" s="25" t="s">
        <v>345</v>
      </c>
      <c r="G260" s="25" t="s">
        <v>1403</v>
      </c>
      <c r="H260" s="24" t="s">
        <v>126</v>
      </c>
      <c r="I260" s="27">
        <v>1214.1199999999999</v>
      </c>
      <c r="J260" s="27">
        <f t="shared" si="35"/>
        <v>121.41199999999999</v>
      </c>
      <c r="K260" s="27">
        <f t="shared" si="36"/>
        <v>1092.7079999999999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6">
        <v>0</v>
      </c>
      <c r="V260" s="27">
        <v>0</v>
      </c>
      <c r="W260" s="27">
        <v>0</v>
      </c>
      <c r="X260" s="27">
        <v>54.64</v>
      </c>
      <c r="Y260" s="27">
        <v>218.54</v>
      </c>
      <c r="Z260" s="27">
        <v>218.54</v>
      </c>
      <c r="AA260" s="27">
        <v>0</v>
      </c>
      <c r="AB260" s="27">
        <v>218.54</v>
      </c>
      <c r="AC260" s="27">
        <v>218.54</v>
      </c>
      <c r="AD260" s="27">
        <v>163.91</v>
      </c>
      <c r="AE260" s="27">
        <v>0</v>
      </c>
      <c r="AF260" s="27">
        <v>0</v>
      </c>
      <c r="AG260" s="27">
        <f t="shared" si="34"/>
        <v>1092.71</v>
      </c>
      <c r="AH260" s="27">
        <f t="shared" si="32"/>
        <v>121.40999999999985</v>
      </c>
      <c r="AI260" s="24" t="s">
        <v>161</v>
      </c>
      <c r="AJ260" s="24" t="s">
        <v>284</v>
      </c>
      <c r="AK260" s="24" t="s">
        <v>1638</v>
      </c>
    </row>
    <row r="261" spans="1:37" s="14" customFormat="1" ht="50.1" customHeight="1">
      <c r="A261" s="24" t="s">
        <v>370</v>
      </c>
      <c r="B261" s="24" t="s">
        <v>338</v>
      </c>
      <c r="C261" s="24" t="s">
        <v>157</v>
      </c>
      <c r="D261" s="24" t="s">
        <v>158</v>
      </c>
      <c r="E261" s="24" t="s">
        <v>371</v>
      </c>
      <c r="F261" s="25" t="s">
        <v>345</v>
      </c>
      <c r="G261" s="25" t="s">
        <v>1403</v>
      </c>
      <c r="H261" s="24" t="s">
        <v>126</v>
      </c>
      <c r="I261" s="27">
        <v>1214.1199999999999</v>
      </c>
      <c r="J261" s="27">
        <f t="shared" si="35"/>
        <v>121.41199999999999</v>
      </c>
      <c r="K261" s="27">
        <f t="shared" si="36"/>
        <v>1092.7079999999999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6">
        <v>0</v>
      </c>
      <c r="V261" s="27">
        <v>0</v>
      </c>
      <c r="W261" s="27">
        <v>0</v>
      </c>
      <c r="X261" s="27">
        <v>54.64</v>
      </c>
      <c r="Y261" s="27">
        <v>218.54</v>
      </c>
      <c r="Z261" s="27">
        <v>218.54</v>
      </c>
      <c r="AA261" s="27">
        <v>0</v>
      </c>
      <c r="AB261" s="27">
        <v>218.54</v>
      </c>
      <c r="AC261" s="27">
        <v>218.54</v>
      </c>
      <c r="AD261" s="27">
        <v>163.91</v>
      </c>
      <c r="AE261" s="27">
        <v>0</v>
      </c>
      <c r="AF261" s="27">
        <v>0</v>
      </c>
      <c r="AG261" s="27">
        <f t="shared" si="34"/>
        <v>1092.71</v>
      </c>
      <c r="AH261" s="27">
        <f t="shared" si="32"/>
        <v>121.40999999999985</v>
      </c>
      <c r="AI261" s="24" t="s">
        <v>161</v>
      </c>
      <c r="AJ261" s="24" t="s">
        <v>2214</v>
      </c>
      <c r="AK261" s="24" t="s">
        <v>195</v>
      </c>
    </row>
    <row r="262" spans="1:37" s="14" customFormat="1" ht="50.1" customHeight="1">
      <c r="A262" s="24" t="s">
        <v>372</v>
      </c>
      <c r="B262" s="24" t="s">
        <v>338</v>
      </c>
      <c r="C262" s="24" t="s">
        <v>157</v>
      </c>
      <c r="D262" s="24" t="s">
        <v>158</v>
      </c>
      <c r="E262" s="24" t="s">
        <v>373</v>
      </c>
      <c r="F262" s="25" t="s">
        <v>345</v>
      </c>
      <c r="G262" s="25" t="s">
        <v>1403</v>
      </c>
      <c r="H262" s="24" t="s">
        <v>126</v>
      </c>
      <c r="I262" s="27">
        <v>1214.1199999999999</v>
      </c>
      <c r="J262" s="27">
        <f t="shared" si="35"/>
        <v>121.41199999999999</v>
      </c>
      <c r="K262" s="27">
        <f t="shared" si="36"/>
        <v>1092.7079999999999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6">
        <v>0</v>
      </c>
      <c r="V262" s="27">
        <v>0</v>
      </c>
      <c r="W262" s="27">
        <v>0</v>
      </c>
      <c r="X262" s="27">
        <v>54.64</v>
      </c>
      <c r="Y262" s="27">
        <v>218.54</v>
      </c>
      <c r="Z262" s="27">
        <v>218.54</v>
      </c>
      <c r="AA262" s="27">
        <v>0</v>
      </c>
      <c r="AB262" s="27">
        <v>218.54</v>
      </c>
      <c r="AC262" s="27">
        <v>218.54</v>
      </c>
      <c r="AD262" s="27">
        <v>163.91</v>
      </c>
      <c r="AE262" s="27">
        <v>0</v>
      </c>
      <c r="AF262" s="27">
        <v>0</v>
      </c>
      <c r="AG262" s="27">
        <f t="shared" si="34"/>
        <v>1092.71</v>
      </c>
      <c r="AH262" s="27">
        <f t="shared" si="32"/>
        <v>121.40999999999985</v>
      </c>
      <c r="AI262" s="24" t="s">
        <v>161</v>
      </c>
      <c r="AJ262" s="24" t="s">
        <v>1949</v>
      </c>
      <c r="AK262" s="24" t="s">
        <v>698</v>
      </c>
    </row>
    <row r="263" spans="1:37" s="14" customFormat="1" ht="50.1" customHeight="1">
      <c r="A263" s="24" t="s">
        <v>374</v>
      </c>
      <c r="B263" s="24" t="s">
        <v>338</v>
      </c>
      <c r="C263" s="24" t="s">
        <v>157</v>
      </c>
      <c r="D263" s="24" t="s">
        <v>158</v>
      </c>
      <c r="E263" s="24" t="s">
        <v>375</v>
      </c>
      <c r="F263" s="25" t="s">
        <v>345</v>
      </c>
      <c r="G263" s="25" t="s">
        <v>1403</v>
      </c>
      <c r="H263" s="24" t="s">
        <v>126</v>
      </c>
      <c r="I263" s="27">
        <v>1214.1199999999999</v>
      </c>
      <c r="J263" s="27">
        <f t="shared" si="35"/>
        <v>121.41199999999999</v>
      </c>
      <c r="K263" s="27">
        <f t="shared" si="36"/>
        <v>1092.7079999999999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6">
        <v>0</v>
      </c>
      <c r="V263" s="27">
        <v>0</v>
      </c>
      <c r="W263" s="27">
        <v>0</v>
      </c>
      <c r="X263" s="27">
        <v>54.64</v>
      </c>
      <c r="Y263" s="27">
        <v>218.54</v>
      </c>
      <c r="Z263" s="27">
        <v>218.54</v>
      </c>
      <c r="AA263" s="27">
        <v>0</v>
      </c>
      <c r="AB263" s="27">
        <v>218.54</v>
      </c>
      <c r="AC263" s="27">
        <v>218.54</v>
      </c>
      <c r="AD263" s="27">
        <v>163.91</v>
      </c>
      <c r="AE263" s="27">
        <v>0</v>
      </c>
      <c r="AF263" s="27">
        <v>0</v>
      </c>
      <c r="AG263" s="27">
        <f t="shared" si="34"/>
        <v>1092.71</v>
      </c>
      <c r="AH263" s="27">
        <f t="shared" si="32"/>
        <v>121.40999999999985</v>
      </c>
      <c r="AI263" s="24" t="s">
        <v>161</v>
      </c>
      <c r="AJ263" s="24" t="s">
        <v>1906</v>
      </c>
      <c r="AK263" s="24" t="s">
        <v>195</v>
      </c>
    </row>
    <row r="264" spans="1:37" s="14" customFormat="1" ht="50.1" customHeight="1">
      <c r="A264" s="24" t="s">
        <v>376</v>
      </c>
      <c r="B264" s="24" t="s">
        <v>338</v>
      </c>
      <c r="C264" s="24" t="s">
        <v>157</v>
      </c>
      <c r="D264" s="24" t="s">
        <v>158</v>
      </c>
      <c r="E264" s="24" t="s">
        <v>377</v>
      </c>
      <c r="F264" s="25" t="s">
        <v>345</v>
      </c>
      <c r="G264" s="25" t="s">
        <v>1403</v>
      </c>
      <c r="H264" s="24" t="s">
        <v>126</v>
      </c>
      <c r="I264" s="27">
        <v>1214.1199999999999</v>
      </c>
      <c r="J264" s="27">
        <f t="shared" si="35"/>
        <v>121.41199999999999</v>
      </c>
      <c r="K264" s="27">
        <f t="shared" si="36"/>
        <v>1092.7079999999999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6">
        <v>0</v>
      </c>
      <c r="V264" s="27">
        <v>0</v>
      </c>
      <c r="W264" s="27">
        <v>0</v>
      </c>
      <c r="X264" s="27">
        <v>54.64</v>
      </c>
      <c r="Y264" s="27">
        <v>218.54</v>
      </c>
      <c r="Z264" s="27">
        <v>218.54</v>
      </c>
      <c r="AA264" s="27">
        <v>0</v>
      </c>
      <c r="AB264" s="27">
        <v>218.54</v>
      </c>
      <c r="AC264" s="27">
        <v>218.54</v>
      </c>
      <c r="AD264" s="27">
        <v>163.91</v>
      </c>
      <c r="AE264" s="27">
        <v>0</v>
      </c>
      <c r="AF264" s="27">
        <v>0</v>
      </c>
      <c r="AG264" s="27">
        <f t="shared" si="34"/>
        <v>1092.71</v>
      </c>
      <c r="AH264" s="27">
        <f t="shared" si="32"/>
        <v>121.40999999999985</v>
      </c>
      <c r="AI264" s="24" t="s">
        <v>161</v>
      </c>
      <c r="AJ264" s="24" t="s">
        <v>1961</v>
      </c>
      <c r="AK264" s="24" t="s">
        <v>378</v>
      </c>
    </row>
    <row r="265" spans="1:37" s="14" customFormat="1" ht="50.1" customHeight="1">
      <c r="A265" s="24" t="s">
        <v>379</v>
      </c>
      <c r="B265" s="24" t="s">
        <v>338</v>
      </c>
      <c r="C265" s="24" t="s">
        <v>157</v>
      </c>
      <c r="D265" s="24" t="s">
        <v>158</v>
      </c>
      <c r="E265" s="24" t="s">
        <v>380</v>
      </c>
      <c r="F265" s="25" t="s">
        <v>345</v>
      </c>
      <c r="G265" s="25" t="s">
        <v>1403</v>
      </c>
      <c r="H265" s="24" t="s">
        <v>126</v>
      </c>
      <c r="I265" s="27">
        <v>1214.1199999999999</v>
      </c>
      <c r="J265" s="27">
        <f t="shared" si="35"/>
        <v>121.41199999999999</v>
      </c>
      <c r="K265" s="27">
        <f t="shared" si="36"/>
        <v>1092.7079999999999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27">
        <v>0</v>
      </c>
      <c r="R265" s="27">
        <v>0</v>
      </c>
      <c r="S265" s="27">
        <v>0</v>
      </c>
      <c r="T265" s="27">
        <v>0</v>
      </c>
      <c r="U265" s="26">
        <v>0</v>
      </c>
      <c r="V265" s="27">
        <v>0</v>
      </c>
      <c r="W265" s="27">
        <v>0</v>
      </c>
      <c r="X265" s="27">
        <v>54.64</v>
      </c>
      <c r="Y265" s="27">
        <v>218.54</v>
      </c>
      <c r="Z265" s="27">
        <v>218.54</v>
      </c>
      <c r="AA265" s="27">
        <v>0</v>
      </c>
      <c r="AB265" s="27">
        <v>218.54</v>
      </c>
      <c r="AC265" s="27">
        <v>218.54</v>
      </c>
      <c r="AD265" s="27">
        <v>163.91</v>
      </c>
      <c r="AE265" s="27">
        <v>0</v>
      </c>
      <c r="AF265" s="27">
        <v>0</v>
      </c>
      <c r="AG265" s="27">
        <f t="shared" si="34"/>
        <v>1092.71</v>
      </c>
      <c r="AH265" s="27">
        <f t="shared" si="32"/>
        <v>121.40999999999985</v>
      </c>
      <c r="AI265" s="24" t="s">
        <v>161</v>
      </c>
      <c r="AJ265" s="24" t="s">
        <v>1674</v>
      </c>
      <c r="AK265" s="24" t="s">
        <v>274</v>
      </c>
    </row>
    <row r="266" spans="1:37" s="14" customFormat="1" ht="50.1" customHeight="1">
      <c r="A266" s="24" t="s">
        <v>381</v>
      </c>
      <c r="B266" s="24" t="s">
        <v>338</v>
      </c>
      <c r="C266" s="24" t="s">
        <v>157</v>
      </c>
      <c r="D266" s="24" t="s">
        <v>158</v>
      </c>
      <c r="E266" s="24" t="s">
        <v>382</v>
      </c>
      <c r="F266" s="25" t="s">
        <v>345</v>
      </c>
      <c r="G266" s="25" t="s">
        <v>1403</v>
      </c>
      <c r="H266" s="24" t="s">
        <v>126</v>
      </c>
      <c r="I266" s="27">
        <v>1214.1199999999999</v>
      </c>
      <c r="J266" s="27">
        <f t="shared" si="35"/>
        <v>121.41199999999999</v>
      </c>
      <c r="K266" s="27">
        <f t="shared" si="36"/>
        <v>1092.7079999999999</v>
      </c>
      <c r="L266" s="27">
        <v>0</v>
      </c>
      <c r="M266" s="27">
        <v>0</v>
      </c>
      <c r="N266" s="27">
        <v>0</v>
      </c>
      <c r="O266" s="27">
        <v>0</v>
      </c>
      <c r="P266" s="27">
        <v>0</v>
      </c>
      <c r="Q266" s="27">
        <v>0</v>
      </c>
      <c r="R266" s="27">
        <v>0</v>
      </c>
      <c r="S266" s="27">
        <v>0</v>
      </c>
      <c r="T266" s="27">
        <v>0</v>
      </c>
      <c r="U266" s="26">
        <v>0</v>
      </c>
      <c r="V266" s="27">
        <v>0</v>
      </c>
      <c r="W266" s="27">
        <v>0</v>
      </c>
      <c r="X266" s="27">
        <v>54.64</v>
      </c>
      <c r="Y266" s="27">
        <v>218.54</v>
      </c>
      <c r="Z266" s="27">
        <v>218.54</v>
      </c>
      <c r="AA266" s="27">
        <v>0</v>
      </c>
      <c r="AB266" s="27">
        <v>218.54</v>
      </c>
      <c r="AC266" s="27">
        <v>218.54</v>
      </c>
      <c r="AD266" s="27">
        <v>163.91</v>
      </c>
      <c r="AE266" s="27">
        <v>0</v>
      </c>
      <c r="AF266" s="27">
        <v>0</v>
      </c>
      <c r="AG266" s="27">
        <f t="shared" si="34"/>
        <v>1092.71</v>
      </c>
      <c r="AH266" s="27">
        <f t="shared" si="32"/>
        <v>121.40999999999985</v>
      </c>
      <c r="AI266" s="24" t="s">
        <v>161</v>
      </c>
      <c r="AJ266" s="24" t="s">
        <v>2022</v>
      </c>
      <c r="AK266" s="24" t="s">
        <v>383</v>
      </c>
    </row>
    <row r="267" spans="1:37" s="14" customFormat="1" ht="50.1" customHeight="1">
      <c r="A267" s="24" t="s">
        <v>384</v>
      </c>
      <c r="B267" s="24" t="s">
        <v>338</v>
      </c>
      <c r="C267" s="24" t="s">
        <v>157</v>
      </c>
      <c r="D267" s="24" t="s">
        <v>158</v>
      </c>
      <c r="E267" s="24" t="s">
        <v>385</v>
      </c>
      <c r="F267" s="25" t="s">
        <v>345</v>
      </c>
      <c r="G267" s="25" t="s">
        <v>1403</v>
      </c>
      <c r="H267" s="24" t="s">
        <v>126</v>
      </c>
      <c r="I267" s="27">
        <v>1214.1199999999999</v>
      </c>
      <c r="J267" s="27">
        <f t="shared" si="35"/>
        <v>121.41199999999999</v>
      </c>
      <c r="K267" s="27">
        <f t="shared" si="36"/>
        <v>1092.7079999999999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  <c r="Q267" s="27">
        <v>0</v>
      </c>
      <c r="R267" s="27">
        <v>0</v>
      </c>
      <c r="S267" s="27">
        <v>0</v>
      </c>
      <c r="T267" s="27">
        <v>0</v>
      </c>
      <c r="U267" s="26">
        <v>0</v>
      </c>
      <c r="V267" s="27">
        <v>0</v>
      </c>
      <c r="W267" s="27">
        <v>0</v>
      </c>
      <c r="X267" s="27">
        <v>54.64</v>
      </c>
      <c r="Y267" s="27">
        <v>218.54</v>
      </c>
      <c r="Z267" s="27">
        <v>218.54</v>
      </c>
      <c r="AA267" s="27">
        <v>0</v>
      </c>
      <c r="AB267" s="27">
        <v>218.54</v>
      </c>
      <c r="AC267" s="27">
        <v>218.54</v>
      </c>
      <c r="AD267" s="27">
        <v>163.91</v>
      </c>
      <c r="AE267" s="27">
        <v>0</v>
      </c>
      <c r="AF267" s="27">
        <v>0</v>
      </c>
      <c r="AG267" s="27">
        <f t="shared" si="34"/>
        <v>1092.71</v>
      </c>
      <c r="AH267" s="27">
        <f t="shared" si="32"/>
        <v>121.40999999999985</v>
      </c>
      <c r="AI267" s="24" t="s">
        <v>161</v>
      </c>
      <c r="AJ267" s="24" t="s">
        <v>1959</v>
      </c>
      <c r="AK267" s="24" t="s">
        <v>1960</v>
      </c>
    </row>
    <row r="268" spans="1:37" s="14" customFormat="1" ht="50.1" customHeight="1">
      <c r="A268" s="24" t="s">
        <v>386</v>
      </c>
      <c r="B268" s="24" t="s">
        <v>338</v>
      </c>
      <c r="C268" s="24" t="s">
        <v>157</v>
      </c>
      <c r="D268" s="24" t="s">
        <v>158</v>
      </c>
      <c r="E268" s="24" t="s">
        <v>387</v>
      </c>
      <c r="F268" s="25" t="s">
        <v>345</v>
      </c>
      <c r="G268" s="25" t="s">
        <v>1403</v>
      </c>
      <c r="H268" s="24" t="s">
        <v>126</v>
      </c>
      <c r="I268" s="27">
        <v>1214.1199999999999</v>
      </c>
      <c r="J268" s="27">
        <f t="shared" si="35"/>
        <v>121.41199999999999</v>
      </c>
      <c r="K268" s="27">
        <f t="shared" si="36"/>
        <v>1092.7079999999999</v>
      </c>
      <c r="L268" s="27">
        <v>0</v>
      </c>
      <c r="M268" s="27">
        <v>0</v>
      </c>
      <c r="N268" s="27">
        <v>0</v>
      </c>
      <c r="O268" s="27">
        <v>0</v>
      </c>
      <c r="P268" s="27">
        <v>0</v>
      </c>
      <c r="Q268" s="27">
        <v>0</v>
      </c>
      <c r="R268" s="27">
        <v>0</v>
      </c>
      <c r="S268" s="27">
        <v>0</v>
      </c>
      <c r="T268" s="27">
        <v>0</v>
      </c>
      <c r="U268" s="26">
        <v>0</v>
      </c>
      <c r="V268" s="27">
        <v>0</v>
      </c>
      <c r="W268" s="27">
        <v>0</v>
      </c>
      <c r="X268" s="27">
        <v>54.64</v>
      </c>
      <c r="Y268" s="27">
        <v>218.54</v>
      </c>
      <c r="Z268" s="27">
        <v>218.54</v>
      </c>
      <c r="AA268" s="27">
        <v>0</v>
      </c>
      <c r="AB268" s="27">
        <v>218.54</v>
      </c>
      <c r="AC268" s="27">
        <v>218.54</v>
      </c>
      <c r="AD268" s="27">
        <v>163.91</v>
      </c>
      <c r="AE268" s="27">
        <v>0</v>
      </c>
      <c r="AF268" s="27">
        <v>0</v>
      </c>
      <c r="AG268" s="27">
        <f t="shared" si="34"/>
        <v>1092.71</v>
      </c>
      <c r="AH268" s="27">
        <f t="shared" si="32"/>
        <v>121.40999999999985</v>
      </c>
      <c r="AI268" s="24" t="s">
        <v>161</v>
      </c>
      <c r="AJ268" s="24" t="s">
        <v>2023</v>
      </c>
      <c r="AK268" s="24" t="s">
        <v>388</v>
      </c>
    </row>
    <row r="269" spans="1:37" s="14" customFormat="1" ht="50.1" customHeight="1">
      <c r="A269" s="24" t="s">
        <v>389</v>
      </c>
      <c r="B269" s="24" t="s">
        <v>338</v>
      </c>
      <c r="C269" s="24" t="s">
        <v>157</v>
      </c>
      <c r="D269" s="24" t="s">
        <v>158</v>
      </c>
      <c r="E269" s="24" t="s">
        <v>390</v>
      </c>
      <c r="F269" s="25" t="s">
        <v>345</v>
      </c>
      <c r="G269" s="25" t="s">
        <v>1403</v>
      </c>
      <c r="H269" s="24" t="s">
        <v>126</v>
      </c>
      <c r="I269" s="27">
        <v>1319.99</v>
      </c>
      <c r="J269" s="27">
        <f t="shared" si="35"/>
        <v>131.999</v>
      </c>
      <c r="K269" s="27">
        <f t="shared" si="36"/>
        <v>1187.991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7">
        <v>0</v>
      </c>
      <c r="S269" s="27">
        <v>0</v>
      </c>
      <c r="T269" s="27">
        <v>0</v>
      </c>
      <c r="U269" s="26">
        <v>0</v>
      </c>
      <c r="V269" s="27">
        <v>0</v>
      </c>
      <c r="W269" s="27">
        <v>0</v>
      </c>
      <c r="X269" s="27">
        <v>59.4</v>
      </c>
      <c r="Y269" s="27">
        <v>237.6</v>
      </c>
      <c r="Z269" s="27">
        <v>237.6</v>
      </c>
      <c r="AA269" s="27">
        <v>0</v>
      </c>
      <c r="AB269" s="27">
        <v>237.6</v>
      </c>
      <c r="AC269" s="27">
        <v>237.6</v>
      </c>
      <c r="AD269" s="27">
        <v>178.19</v>
      </c>
      <c r="AE269" s="27">
        <v>0</v>
      </c>
      <c r="AF269" s="27">
        <v>0</v>
      </c>
      <c r="AG269" s="27">
        <f t="shared" si="34"/>
        <v>1187.99</v>
      </c>
      <c r="AH269" s="27">
        <f t="shared" si="32"/>
        <v>132</v>
      </c>
      <c r="AI269" s="24" t="s">
        <v>161</v>
      </c>
      <c r="AJ269" s="24" t="s">
        <v>1678</v>
      </c>
      <c r="AK269" s="24" t="s">
        <v>1622</v>
      </c>
    </row>
    <row r="270" spans="1:37" s="14" customFormat="1" ht="50.1" customHeight="1">
      <c r="A270" s="24" t="s">
        <v>391</v>
      </c>
      <c r="B270" s="24" t="s">
        <v>338</v>
      </c>
      <c r="C270" s="24" t="s">
        <v>157</v>
      </c>
      <c r="D270" s="24" t="s">
        <v>158</v>
      </c>
      <c r="E270" s="24" t="s">
        <v>392</v>
      </c>
      <c r="F270" s="25" t="s">
        <v>345</v>
      </c>
      <c r="G270" s="25" t="s">
        <v>1403</v>
      </c>
      <c r="H270" s="24" t="s">
        <v>126</v>
      </c>
      <c r="I270" s="27">
        <v>1319.99</v>
      </c>
      <c r="J270" s="27">
        <f t="shared" si="35"/>
        <v>131.999</v>
      </c>
      <c r="K270" s="27">
        <f t="shared" si="36"/>
        <v>1187.991</v>
      </c>
      <c r="L270" s="27">
        <v>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0</v>
      </c>
      <c r="S270" s="27">
        <v>0</v>
      </c>
      <c r="T270" s="27">
        <v>0</v>
      </c>
      <c r="U270" s="26">
        <v>0</v>
      </c>
      <c r="V270" s="27">
        <v>0</v>
      </c>
      <c r="W270" s="27">
        <v>0</v>
      </c>
      <c r="X270" s="27">
        <v>59.4</v>
      </c>
      <c r="Y270" s="27">
        <v>237.6</v>
      </c>
      <c r="Z270" s="27">
        <v>237.6</v>
      </c>
      <c r="AA270" s="27">
        <v>0</v>
      </c>
      <c r="AB270" s="27">
        <v>237.6</v>
      </c>
      <c r="AC270" s="27">
        <v>237.6</v>
      </c>
      <c r="AD270" s="27">
        <v>178.19</v>
      </c>
      <c r="AE270" s="27">
        <v>0</v>
      </c>
      <c r="AF270" s="27">
        <v>0</v>
      </c>
      <c r="AG270" s="27">
        <f t="shared" si="34"/>
        <v>1187.99</v>
      </c>
      <c r="AH270" s="27">
        <f t="shared" si="32"/>
        <v>132</v>
      </c>
      <c r="AI270" s="24" t="s">
        <v>161</v>
      </c>
      <c r="AJ270" s="24" t="s">
        <v>2016</v>
      </c>
      <c r="AK270" s="24" t="s">
        <v>1660</v>
      </c>
    </row>
    <row r="271" spans="1:37" s="14" customFormat="1" ht="50.1" customHeight="1">
      <c r="A271" s="24" t="s">
        <v>393</v>
      </c>
      <c r="B271" s="24" t="s">
        <v>338</v>
      </c>
      <c r="C271" s="24" t="s">
        <v>157</v>
      </c>
      <c r="D271" s="24" t="s">
        <v>158</v>
      </c>
      <c r="E271" s="24" t="s">
        <v>394</v>
      </c>
      <c r="F271" s="25" t="s">
        <v>345</v>
      </c>
      <c r="G271" s="25" t="s">
        <v>1403</v>
      </c>
      <c r="H271" s="24" t="s">
        <v>126</v>
      </c>
      <c r="I271" s="27">
        <v>1319.99</v>
      </c>
      <c r="J271" s="27">
        <f t="shared" si="35"/>
        <v>131.999</v>
      </c>
      <c r="K271" s="27">
        <f t="shared" si="36"/>
        <v>1187.991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6">
        <v>0</v>
      </c>
      <c r="V271" s="27">
        <v>0</v>
      </c>
      <c r="W271" s="27">
        <v>0</v>
      </c>
      <c r="X271" s="27">
        <v>59.4</v>
      </c>
      <c r="Y271" s="27">
        <v>237.6</v>
      </c>
      <c r="Z271" s="27">
        <v>237.6</v>
      </c>
      <c r="AA271" s="27">
        <v>0</v>
      </c>
      <c r="AB271" s="27">
        <v>237.6</v>
      </c>
      <c r="AC271" s="27">
        <v>237.6</v>
      </c>
      <c r="AD271" s="27">
        <v>178.19</v>
      </c>
      <c r="AE271" s="27">
        <v>0</v>
      </c>
      <c r="AF271" s="27">
        <v>0</v>
      </c>
      <c r="AG271" s="27">
        <f t="shared" si="34"/>
        <v>1187.99</v>
      </c>
      <c r="AH271" s="27">
        <f t="shared" si="32"/>
        <v>132</v>
      </c>
      <c r="AI271" s="24" t="s">
        <v>161</v>
      </c>
      <c r="AJ271" s="24" t="s">
        <v>1689</v>
      </c>
      <c r="AK271" s="24" t="s">
        <v>1710</v>
      </c>
    </row>
    <row r="272" spans="1:37" s="14" customFormat="1" ht="50.1" customHeight="1">
      <c r="A272" s="24" t="s">
        <v>395</v>
      </c>
      <c r="B272" s="24" t="s">
        <v>338</v>
      </c>
      <c r="C272" s="24" t="s">
        <v>157</v>
      </c>
      <c r="D272" s="24" t="s">
        <v>158</v>
      </c>
      <c r="E272" s="24" t="s">
        <v>396</v>
      </c>
      <c r="F272" s="25" t="s">
        <v>345</v>
      </c>
      <c r="G272" s="25" t="s">
        <v>1403</v>
      </c>
      <c r="H272" s="24" t="s">
        <v>126</v>
      </c>
      <c r="I272" s="27">
        <v>1319.99</v>
      </c>
      <c r="J272" s="27">
        <f t="shared" si="35"/>
        <v>131.999</v>
      </c>
      <c r="K272" s="27">
        <f t="shared" si="36"/>
        <v>1187.991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0</v>
      </c>
      <c r="S272" s="27">
        <v>0</v>
      </c>
      <c r="T272" s="27">
        <v>0</v>
      </c>
      <c r="U272" s="26">
        <v>0</v>
      </c>
      <c r="V272" s="27">
        <v>0</v>
      </c>
      <c r="W272" s="27">
        <v>0</v>
      </c>
      <c r="X272" s="27">
        <v>59.4</v>
      </c>
      <c r="Y272" s="27">
        <v>237.6</v>
      </c>
      <c r="Z272" s="27">
        <v>237.6</v>
      </c>
      <c r="AA272" s="27">
        <v>0</v>
      </c>
      <c r="AB272" s="27">
        <v>237.6</v>
      </c>
      <c r="AC272" s="27">
        <v>237.6</v>
      </c>
      <c r="AD272" s="27">
        <v>178.19</v>
      </c>
      <c r="AE272" s="27">
        <v>0</v>
      </c>
      <c r="AF272" s="27">
        <v>0</v>
      </c>
      <c r="AG272" s="27">
        <f t="shared" si="34"/>
        <v>1187.99</v>
      </c>
      <c r="AH272" s="27">
        <f t="shared" si="32"/>
        <v>132</v>
      </c>
      <c r="AI272" s="24" t="s">
        <v>161</v>
      </c>
      <c r="AJ272" s="24" t="s">
        <v>1864</v>
      </c>
      <c r="AK272" s="24" t="s">
        <v>1396</v>
      </c>
    </row>
    <row r="273" spans="1:37" s="14" customFormat="1" ht="50.1" customHeight="1">
      <c r="A273" s="24" t="s">
        <v>397</v>
      </c>
      <c r="B273" s="24" t="s">
        <v>338</v>
      </c>
      <c r="C273" s="24" t="s">
        <v>157</v>
      </c>
      <c r="D273" s="24" t="s">
        <v>158</v>
      </c>
      <c r="E273" s="24" t="s">
        <v>398</v>
      </c>
      <c r="F273" s="25" t="s">
        <v>345</v>
      </c>
      <c r="G273" s="25" t="s">
        <v>1403</v>
      </c>
      <c r="H273" s="24" t="s">
        <v>126</v>
      </c>
      <c r="I273" s="27">
        <v>1319.99</v>
      </c>
      <c r="J273" s="27">
        <f t="shared" si="35"/>
        <v>131.999</v>
      </c>
      <c r="K273" s="27">
        <f t="shared" si="36"/>
        <v>1187.991</v>
      </c>
      <c r="L273" s="27">
        <v>0</v>
      </c>
      <c r="M273" s="27">
        <v>0</v>
      </c>
      <c r="N273" s="27">
        <v>0</v>
      </c>
      <c r="O273" s="27">
        <v>0</v>
      </c>
      <c r="P273" s="27">
        <v>0</v>
      </c>
      <c r="Q273" s="27">
        <v>0</v>
      </c>
      <c r="R273" s="27">
        <v>0</v>
      </c>
      <c r="S273" s="27">
        <v>0</v>
      </c>
      <c r="T273" s="27">
        <v>0</v>
      </c>
      <c r="U273" s="26">
        <v>0</v>
      </c>
      <c r="V273" s="27">
        <v>0</v>
      </c>
      <c r="W273" s="27">
        <v>0</v>
      </c>
      <c r="X273" s="27">
        <v>59.4</v>
      </c>
      <c r="Y273" s="27">
        <v>237.6</v>
      </c>
      <c r="Z273" s="27">
        <v>237.6</v>
      </c>
      <c r="AA273" s="27">
        <v>0</v>
      </c>
      <c r="AB273" s="27">
        <v>237.6</v>
      </c>
      <c r="AC273" s="27">
        <v>237.6</v>
      </c>
      <c r="AD273" s="27">
        <v>178.19</v>
      </c>
      <c r="AE273" s="27">
        <v>0</v>
      </c>
      <c r="AF273" s="27">
        <v>0</v>
      </c>
      <c r="AG273" s="27">
        <f t="shared" si="34"/>
        <v>1187.99</v>
      </c>
      <c r="AH273" s="27">
        <f t="shared" si="32"/>
        <v>132</v>
      </c>
      <c r="AI273" s="24" t="s">
        <v>161</v>
      </c>
      <c r="AJ273" s="24" t="s">
        <v>1623</v>
      </c>
      <c r="AK273" s="24" t="s">
        <v>447</v>
      </c>
    </row>
    <row r="274" spans="1:37" s="14" customFormat="1" ht="50.1" customHeight="1">
      <c r="A274" s="24" t="s">
        <v>399</v>
      </c>
      <c r="B274" s="24" t="s">
        <v>338</v>
      </c>
      <c r="C274" s="24" t="s">
        <v>157</v>
      </c>
      <c r="D274" s="24" t="s">
        <v>158</v>
      </c>
      <c r="E274" s="24" t="s">
        <v>400</v>
      </c>
      <c r="F274" s="25" t="s">
        <v>345</v>
      </c>
      <c r="G274" s="25" t="s">
        <v>1403</v>
      </c>
      <c r="H274" s="24" t="s">
        <v>126</v>
      </c>
      <c r="I274" s="27">
        <v>1319.99</v>
      </c>
      <c r="J274" s="27">
        <f t="shared" si="35"/>
        <v>131.999</v>
      </c>
      <c r="K274" s="27">
        <f t="shared" si="36"/>
        <v>1187.991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6">
        <v>0</v>
      </c>
      <c r="V274" s="27">
        <v>0</v>
      </c>
      <c r="W274" s="27">
        <v>0</v>
      </c>
      <c r="X274" s="27">
        <v>59.4</v>
      </c>
      <c r="Y274" s="27">
        <v>237.6</v>
      </c>
      <c r="Z274" s="27">
        <v>237.6</v>
      </c>
      <c r="AA274" s="27">
        <v>0</v>
      </c>
      <c r="AB274" s="27">
        <v>237.6</v>
      </c>
      <c r="AC274" s="27">
        <v>237.6</v>
      </c>
      <c r="AD274" s="27">
        <v>178.19</v>
      </c>
      <c r="AE274" s="27">
        <v>0</v>
      </c>
      <c r="AF274" s="27">
        <v>0</v>
      </c>
      <c r="AG274" s="27">
        <f t="shared" si="34"/>
        <v>1187.99</v>
      </c>
      <c r="AH274" s="27">
        <f t="shared" si="32"/>
        <v>132</v>
      </c>
      <c r="AI274" s="24" t="s">
        <v>161</v>
      </c>
      <c r="AJ274" s="24" t="s">
        <v>145</v>
      </c>
      <c r="AK274" s="24" t="s">
        <v>285</v>
      </c>
    </row>
    <row r="275" spans="1:37" s="14" customFormat="1" ht="50.1" customHeight="1">
      <c r="A275" s="24" t="s">
        <v>401</v>
      </c>
      <c r="B275" s="24" t="s">
        <v>338</v>
      </c>
      <c r="C275" s="24" t="s">
        <v>157</v>
      </c>
      <c r="D275" s="24" t="s">
        <v>158</v>
      </c>
      <c r="E275" s="24" t="s">
        <v>402</v>
      </c>
      <c r="F275" s="25" t="s">
        <v>345</v>
      </c>
      <c r="G275" s="25" t="s">
        <v>1403</v>
      </c>
      <c r="H275" s="24" t="s">
        <v>126</v>
      </c>
      <c r="I275" s="27">
        <v>1319.99</v>
      </c>
      <c r="J275" s="27">
        <f t="shared" si="35"/>
        <v>131.999</v>
      </c>
      <c r="K275" s="27">
        <f t="shared" si="36"/>
        <v>1187.991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6">
        <v>0</v>
      </c>
      <c r="V275" s="27">
        <v>0</v>
      </c>
      <c r="W275" s="27">
        <v>0</v>
      </c>
      <c r="X275" s="27">
        <v>59.4</v>
      </c>
      <c r="Y275" s="27">
        <v>237.6</v>
      </c>
      <c r="Z275" s="27">
        <v>237.6</v>
      </c>
      <c r="AA275" s="27">
        <v>0</v>
      </c>
      <c r="AB275" s="27">
        <v>237.6</v>
      </c>
      <c r="AC275" s="27">
        <v>237.6</v>
      </c>
      <c r="AD275" s="27">
        <v>178.19</v>
      </c>
      <c r="AE275" s="27">
        <v>0</v>
      </c>
      <c r="AF275" s="27">
        <v>0</v>
      </c>
      <c r="AG275" s="27">
        <f t="shared" si="34"/>
        <v>1187.99</v>
      </c>
      <c r="AH275" s="27">
        <f t="shared" si="32"/>
        <v>132</v>
      </c>
      <c r="AI275" s="24" t="s">
        <v>161</v>
      </c>
      <c r="AJ275" s="24" t="s">
        <v>2015</v>
      </c>
      <c r="AK275" s="24" t="s">
        <v>403</v>
      </c>
    </row>
    <row r="276" spans="1:37" s="14" customFormat="1" ht="50.1" customHeight="1">
      <c r="A276" s="24" t="s">
        <v>404</v>
      </c>
      <c r="B276" s="24" t="s">
        <v>338</v>
      </c>
      <c r="C276" s="24" t="s">
        <v>157</v>
      </c>
      <c r="D276" s="24" t="s">
        <v>158</v>
      </c>
      <c r="E276" s="24" t="s">
        <v>405</v>
      </c>
      <c r="F276" s="25" t="s">
        <v>345</v>
      </c>
      <c r="G276" s="25" t="s">
        <v>1403</v>
      </c>
      <c r="H276" s="24" t="s">
        <v>126</v>
      </c>
      <c r="I276" s="27">
        <v>1319.99</v>
      </c>
      <c r="J276" s="27">
        <f t="shared" si="35"/>
        <v>131.999</v>
      </c>
      <c r="K276" s="27">
        <f t="shared" si="36"/>
        <v>1187.991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0</v>
      </c>
      <c r="S276" s="27">
        <v>0</v>
      </c>
      <c r="T276" s="27">
        <v>0</v>
      </c>
      <c r="U276" s="26">
        <v>0</v>
      </c>
      <c r="V276" s="27">
        <v>0</v>
      </c>
      <c r="W276" s="27">
        <v>0</v>
      </c>
      <c r="X276" s="27">
        <v>59.4</v>
      </c>
      <c r="Y276" s="27">
        <v>237.6</v>
      </c>
      <c r="Z276" s="27">
        <v>237.6</v>
      </c>
      <c r="AA276" s="27">
        <v>0</v>
      </c>
      <c r="AB276" s="27">
        <v>237.6</v>
      </c>
      <c r="AC276" s="27">
        <v>237.6</v>
      </c>
      <c r="AD276" s="27">
        <v>178.19</v>
      </c>
      <c r="AE276" s="27">
        <v>0</v>
      </c>
      <c r="AF276" s="27">
        <v>0</v>
      </c>
      <c r="AG276" s="27">
        <f t="shared" si="34"/>
        <v>1187.99</v>
      </c>
      <c r="AH276" s="27">
        <f t="shared" si="32"/>
        <v>132</v>
      </c>
      <c r="AI276" s="24" t="s">
        <v>161</v>
      </c>
      <c r="AJ276" s="24" t="s">
        <v>406</v>
      </c>
      <c r="AK276" s="24" t="s">
        <v>1625</v>
      </c>
    </row>
    <row r="277" spans="1:37" s="14" customFormat="1" ht="50.1" customHeight="1">
      <c r="A277" s="24" t="s">
        <v>407</v>
      </c>
      <c r="B277" s="24" t="s">
        <v>338</v>
      </c>
      <c r="C277" s="24" t="s">
        <v>157</v>
      </c>
      <c r="D277" s="24" t="s">
        <v>158</v>
      </c>
      <c r="E277" s="24" t="s">
        <v>408</v>
      </c>
      <c r="F277" s="25" t="s">
        <v>345</v>
      </c>
      <c r="G277" s="25" t="s">
        <v>1403</v>
      </c>
      <c r="H277" s="24" t="s">
        <v>126</v>
      </c>
      <c r="I277" s="27">
        <v>1319.99</v>
      </c>
      <c r="J277" s="27">
        <f t="shared" si="35"/>
        <v>131.999</v>
      </c>
      <c r="K277" s="27">
        <f t="shared" si="36"/>
        <v>1187.991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  <c r="Q277" s="27">
        <v>0</v>
      </c>
      <c r="R277" s="27">
        <v>0</v>
      </c>
      <c r="S277" s="27">
        <v>0</v>
      </c>
      <c r="T277" s="27">
        <v>0</v>
      </c>
      <c r="U277" s="26">
        <v>0</v>
      </c>
      <c r="V277" s="27">
        <v>0</v>
      </c>
      <c r="W277" s="27">
        <v>0</v>
      </c>
      <c r="X277" s="27">
        <v>59.4</v>
      </c>
      <c r="Y277" s="27">
        <v>237.6</v>
      </c>
      <c r="Z277" s="27">
        <v>237.6</v>
      </c>
      <c r="AA277" s="27">
        <v>0</v>
      </c>
      <c r="AB277" s="27">
        <v>237.6</v>
      </c>
      <c r="AC277" s="27">
        <v>237.6</v>
      </c>
      <c r="AD277" s="27">
        <v>178.19</v>
      </c>
      <c r="AE277" s="27">
        <v>0</v>
      </c>
      <c r="AF277" s="27">
        <v>0</v>
      </c>
      <c r="AG277" s="27">
        <f t="shared" si="34"/>
        <v>1187.99</v>
      </c>
      <c r="AH277" s="27">
        <f t="shared" si="32"/>
        <v>132</v>
      </c>
      <c r="AI277" s="24" t="s">
        <v>161</v>
      </c>
      <c r="AJ277" s="24" t="s">
        <v>1416</v>
      </c>
      <c r="AK277" s="24" t="s">
        <v>1729</v>
      </c>
    </row>
    <row r="278" spans="1:37" s="14" customFormat="1" ht="50.1" customHeight="1">
      <c r="A278" s="24" t="s">
        <v>409</v>
      </c>
      <c r="B278" s="24" t="s">
        <v>338</v>
      </c>
      <c r="C278" s="24" t="s">
        <v>157</v>
      </c>
      <c r="D278" s="24" t="s">
        <v>158</v>
      </c>
      <c r="E278" s="24" t="s">
        <v>410</v>
      </c>
      <c r="F278" s="25" t="s">
        <v>345</v>
      </c>
      <c r="G278" s="25" t="s">
        <v>1403</v>
      </c>
      <c r="H278" s="24" t="s">
        <v>126</v>
      </c>
      <c r="I278" s="27">
        <v>1319.99</v>
      </c>
      <c r="J278" s="27">
        <f t="shared" si="35"/>
        <v>131.999</v>
      </c>
      <c r="K278" s="27">
        <f t="shared" si="36"/>
        <v>1187.991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27">
        <v>0</v>
      </c>
      <c r="R278" s="27">
        <v>0</v>
      </c>
      <c r="S278" s="27">
        <v>0</v>
      </c>
      <c r="T278" s="27">
        <v>0</v>
      </c>
      <c r="U278" s="26">
        <v>0</v>
      </c>
      <c r="V278" s="27">
        <v>0</v>
      </c>
      <c r="W278" s="27">
        <v>0</v>
      </c>
      <c r="X278" s="27">
        <v>59.4</v>
      </c>
      <c r="Y278" s="27">
        <v>237.6</v>
      </c>
      <c r="Z278" s="27">
        <v>237.6</v>
      </c>
      <c r="AA278" s="27">
        <v>0</v>
      </c>
      <c r="AB278" s="27">
        <v>237.6</v>
      </c>
      <c r="AC278" s="27">
        <v>237.6</v>
      </c>
      <c r="AD278" s="27">
        <v>178.19</v>
      </c>
      <c r="AE278" s="27">
        <v>0</v>
      </c>
      <c r="AF278" s="27">
        <v>0</v>
      </c>
      <c r="AG278" s="27">
        <f t="shared" si="34"/>
        <v>1187.99</v>
      </c>
      <c r="AH278" s="27">
        <f t="shared" si="32"/>
        <v>132</v>
      </c>
      <c r="AI278" s="24" t="s">
        <v>161</v>
      </c>
      <c r="AJ278" s="24" t="s">
        <v>1895</v>
      </c>
      <c r="AK278" s="24" t="s">
        <v>1407</v>
      </c>
    </row>
    <row r="279" spans="1:37" s="14" customFormat="1" ht="50.1" customHeight="1">
      <c r="A279" s="24" t="s">
        <v>411</v>
      </c>
      <c r="B279" s="24" t="s">
        <v>338</v>
      </c>
      <c r="C279" s="24" t="s">
        <v>412</v>
      </c>
      <c r="D279" s="24" t="s">
        <v>114</v>
      </c>
      <c r="E279" s="24" t="s">
        <v>413</v>
      </c>
      <c r="F279" s="25" t="s">
        <v>414</v>
      </c>
      <c r="G279" s="25" t="s">
        <v>1403</v>
      </c>
      <c r="H279" s="24" t="s">
        <v>126</v>
      </c>
      <c r="I279" s="27">
        <v>999.23</v>
      </c>
      <c r="J279" s="27">
        <f t="shared" si="35"/>
        <v>99.923000000000002</v>
      </c>
      <c r="K279" s="27">
        <f t="shared" si="36"/>
        <v>899.30700000000002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6">
        <v>0</v>
      </c>
      <c r="V279" s="27">
        <v>0</v>
      </c>
      <c r="W279" s="27">
        <v>0</v>
      </c>
      <c r="X279" s="27">
        <v>0</v>
      </c>
      <c r="Y279" s="27">
        <v>119.91</v>
      </c>
      <c r="Z279" s="27">
        <v>179.86</v>
      </c>
      <c r="AA279" s="27">
        <v>0</v>
      </c>
      <c r="AB279" s="27">
        <v>179.86</v>
      </c>
      <c r="AC279" s="27">
        <v>179.86</v>
      </c>
      <c r="AD279" s="27">
        <v>179.86</v>
      </c>
      <c r="AE279" s="27">
        <v>0</v>
      </c>
      <c r="AF279" s="27">
        <v>59.96</v>
      </c>
      <c r="AG279" s="27">
        <f t="shared" si="34"/>
        <v>899.31000000000006</v>
      </c>
      <c r="AH279" s="27">
        <f t="shared" si="32"/>
        <v>99.919999999999959</v>
      </c>
      <c r="AI279" s="24" t="s">
        <v>415</v>
      </c>
      <c r="AJ279" s="24" t="s">
        <v>1635</v>
      </c>
      <c r="AK279" s="24" t="s">
        <v>698</v>
      </c>
    </row>
    <row r="280" spans="1:37" s="14" customFormat="1" ht="50.1" customHeight="1">
      <c r="A280" s="24" t="s">
        <v>416</v>
      </c>
      <c r="B280" s="24" t="s">
        <v>338</v>
      </c>
      <c r="C280" s="24" t="s">
        <v>412</v>
      </c>
      <c r="D280" s="24" t="s">
        <v>114</v>
      </c>
      <c r="E280" s="24" t="s">
        <v>417</v>
      </c>
      <c r="F280" s="25" t="s">
        <v>414</v>
      </c>
      <c r="G280" s="25" t="s">
        <v>1403</v>
      </c>
      <c r="H280" s="24" t="s">
        <v>126</v>
      </c>
      <c r="I280" s="27">
        <v>999.23</v>
      </c>
      <c r="J280" s="27">
        <f t="shared" si="35"/>
        <v>99.923000000000002</v>
      </c>
      <c r="K280" s="27">
        <f t="shared" si="36"/>
        <v>899.30700000000002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6">
        <v>0</v>
      </c>
      <c r="V280" s="27">
        <v>0</v>
      </c>
      <c r="W280" s="27">
        <v>0</v>
      </c>
      <c r="X280" s="27">
        <v>0</v>
      </c>
      <c r="Y280" s="27">
        <v>119.91</v>
      </c>
      <c r="Z280" s="27">
        <v>179.86</v>
      </c>
      <c r="AA280" s="27">
        <v>0</v>
      </c>
      <c r="AB280" s="27">
        <v>179.86</v>
      </c>
      <c r="AC280" s="27">
        <v>179.86</v>
      </c>
      <c r="AD280" s="27">
        <v>179.86</v>
      </c>
      <c r="AE280" s="27">
        <v>0</v>
      </c>
      <c r="AF280" s="27">
        <v>59.96</v>
      </c>
      <c r="AG280" s="27">
        <f t="shared" ref="AG280:AG282" si="37">SUM(L280:AF280)</f>
        <v>899.31000000000006</v>
      </c>
      <c r="AH280" s="27">
        <f t="shared" ref="AH280:AH343" si="38">I280-AG280</f>
        <v>99.919999999999959</v>
      </c>
      <c r="AI280" s="24" t="s">
        <v>415</v>
      </c>
      <c r="AJ280" s="24" t="s">
        <v>1646</v>
      </c>
      <c r="AK280" s="24" t="s">
        <v>162</v>
      </c>
    </row>
    <row r="281" spans="1:37" s="14" customFormat="1" ht="50.1" customHeight="1">
      <c r="A281" s="24" t="s">
        <v>418</v>
      </c>
      <c r="B281" s="24" t="s">
        <v>338</v>
      </c>
      <c r="C281" s="24" t="s">
        <v>412</v>
      </c>
      <c r="D281" s="24" t="s">
        <v>114</v>
      </c>
      <c r="E281" s="24" t="s">
        <v>419</v>
      </c>
      <c r="F281" s="25" t="s">
        <v>414</v>
      </c>
      <c r="G281" s="25" t="s">
        <v>1403</v>
      </c>
      <c r="H281" s="24" t="s">
        <v>126</v>
      </c>
      <c r="I281" s="27">
        <v>999.23</v>
      </c>
      <c r="J281" s="27">
        <f t="shared" si="35"/>
        <v>99.923000000000002</v>
      </c>
      <c r="K281" s="27">
        <f t="shared" si="36"/>
        <v>899.30700000000002</v>
      </c>
      <c r="L281" s="27">
        <v>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7">
        <v>0</v>
      </c>
      <c r="S281" s="27">
        <v>0</v>
      </c>
      <c r="T281" s="27">
        <v>0</v>
      </c>
      <c r="U281" s="26">
        <v>0</v>
      </c>
      <c r="V281" s="27">
        <v>0</v>
      </c>
      <c r="W281" s="27">
        <v>0</v>
      </c>
      <c r="X281" s="27">
        <v>0</v>
      </c>
      <c r="Y281" s="27">
        <v>119.91</v>
      </c>
      <c r="Z281" s="27">
        <v>179.86</v>
      </c>
      <c r="AA281" s="27">
        <v>0</v>
      </c>
      <c r="AB281" s="27">
        <v>179.86</v>
      </c>
      <c r="AC281" s="27">
        <v>179.86</v>
      </c>
      <c r="AD281" s="27">
        <v>179.86</v>
      </c>
      <c r="AE281" s="27">
        <v>0</v>
      </c>
      <c r="AF281" s="27">
        <v>59.96</v>
      </c>
      <c r="AG281" s="27">
        <f t="shared" si="37"/>
        <v>899.31000000000006</v>
      </c>
      <c r="AH281" s="27">
        <f t="shared" si="38"/>
        <v>99.919999999999959</v>
      </c>
      <c r="AI281" s="24" t="s">
        <v>415</v>
      </c>
      <c r="AJ281" s="24" t="s">
        <v>178</v>
      </c>
      <c r="AK281" s="24" t="s">
        <v>179</v>
      </c>
    </row>
    <row r="282" spans="1:37" s="14" customFormat="1" ht="50.1" customHeight="1">
      <c r="A282" s="24" t="s">
        <v>440</v>
      </c>
      <c r="B282" s="24" t="s">
        <v>338</v>
      </c>
      <c r="C282" s="24" t="s">
        <v>134</v>
      </c>
      <c r="D282" s="24" t="s">
        <v>114</v>
      </c>
      <c r="E282" s="24" t="s">
        <v>441</v>
      </c>
      <c r="F282" s="25" t="s">
        <v>442</v>
      </c>
      <c r="G282" s="25" t="s">
        <v>1403</v>
      </c>
      <c r="H282" s="24" t="s">
        <v>126</v>
      </c>
      <c r="I282" s="27">
        <v>1346.66</v>
      </c>
      <c r="J282" s="27">
        <f t="shared" si="35"/>
        <v>134.66600000000003</v>
      </c>
      <c r="K282" s="27">
        <f t="shared" si="36"/>
        <v>1211.9940000000001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6">
        <v>0</v>
      </c>
      <c r="V282" s="27">
        <v>0</v>
      </c>
      <c r="W282" s="27">
        <v>0</v>
      </c>
      <c r="X282" s="27">
        <v>0</v>
      </c>
      <c r="Y282" s="27">
        <v>242.43</v>
      </c>
      <c r="Z282" s="27">
        <v>242.63</v>
      </c>
      <c r="AA282" s="27">
        <v>0</v>
      </c>
      <c r="AB282" s="27">
        <v>242.63</v>
      </c>
      <c r="AC282" s="27">
        <v>242.63</v>
      </c>
      <c r="AD282" s="27">
        <v>241.67</v>
      </c>
      <c r="AE282" s="27">
        <v>0</v>
      </c>
      <c r="AF282" s="27">
        <v>0</v>
      </c>
      <c r="AG282" s="27">
        <f t="shared" si="37"/>
        <v>1211.99</v>
      </c>
      <c r="AH282" s="27">
        <f t="shared" si="38"/>
        <v>134.67000000000007</v>
      </c>
      <c r="AI282" s="24" t="s">
        <v>443</v>
      </c>
      <c r="AJ282" s="24" t="s">
        <v>2207</v>
      </c>
      <c r="AK282" s="24" t="s">
        <v>1672</v>
      </c>
    </row>
    <row r="283" spans="1:37" s="14" customFormat="1" ht="50.1" customHeight="1">
      <c r="A283" s="24" t="s">
        <v>420</v>
      </c>
      <c r="B283" s="24" t="s">
        <v>338</v>
      </c>
      <c r="C283" s="24" t="s">
        <v>412</v>
      </c>
      <c r="D283" s="24" t="s">
        <v>114</v>
      </c>
      <c r="E283" s="24" t="s">
        <v>421</v>
      </c>
      <c r="F283" s="25" t="s">
        <v>414</v>
      </c>
      <c r="G283" s="25" t="s">
        <v>1403</v>
      </c>
      <c r="H283" s="24" t="s">
        <v>126</v>
      </c>
      <c r="I283" s="27">
        <v>999.23</v>
      </c>
      <c r="J283" s="27">
        <f t="shared" si="35"/>
        <v>99.923000000000002</v>
      </c>
      <c r="K283" s="27">
        <f t="shared" si="36"/>
        <v>899.30700000000002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6">
        <v>0</v>
      </c>
      <c r="V283" s="27">
        <v>0</v>
      </c>
      <c r="W283" s="27">
        <v>0</v>
      </c>
      <c r="X283" s="27">
        <v>0</v>
      </c>
      <c r="Y283" s="27">
        <v>119.91</v>
      </c>
      <c r="Z283" s="27">
        <v>179.86</v>
      </c>
      <c r="AA283" s="27">
        <v>0</v>
      </c>
      <c r="AB283" s="27">
        <v>179.86</v>
      </c>
      <c r="AC283" s="27">
        <v>179.86</v>
      </c>
      <c r="AD283" s="27">
        <v>179.86</v>
      </c>
      <c r="AE283" s="27">
        <v>0</v>
      </c>
      <c r="AF283" s="27">
        <v>59.96</v>
      </c>
      <c r="AG283" s="27">
        <f>SUM(L283:AF283)</f>
        <v>899.31000000000006</v>
      </c>
      <c r="AH283" s="27">
        <f t="shared" si="38"/>
        <v>99.919999999999959</v>
      </c>
      <c r="AI283" s="24" t="s">
        <v>415</v>
      </c>
      <c r="AJ283" s="24" t="s">
        <v>1663</v>
      </c>
      <c r="AK283" s="24" t="s">
        <v>422</v>
      </c>
    </row>
    <row r="284" spans="1:37" s="14" customFormat="1" ht="50.1" customHeight="1">
      <c r="A284" s="24" t="s">
        <v>423</v>
      </c>
      <c r="B284" s="24" t="s">
        <v>338</v>
      </c>
      <c r="C284" s="24" t="s">
        <v>412</v>
      </c>
      <c r="D284" s="24" t="s">
        <v>114</v>
      </c>
      <c r="E284" s="24" t="s">
        <v>424</v>
      </c>
      <c r="F284" s="25" t="s">
        <v>414</v>
      </c>
      <c r="G284" s="25" t="s">
        <v>1403</v>
      </c>
      <c r="H284" s="24" t="s">
        <v>126</v>
      </c>
      <c r="I284" s="27">
        <v>999.23</v>
      </c>
      <c r="J284" s="27">
        <f t="shared" si="35"/>
        <v>99.923000000000002</v>
      </c>
      <c r="K284" s="27">
        <f t="shared" si="36"/>
        <v>899.30700000000002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6">
        <v>0</v>
      </c>
      <c r="V284" s="27">
        <v>0</v>
      </c>
      <c r="W284" s="27">
        <v>0</v>
      </c>
      <c r="X284" s="27">
        <v>0</v>
      </c>
      <c r="Y284" s="27">
        <v>119.91</v>
      </c>
      <c r="Z284" s="27">
        <v>179.86</v>
      </c>
      <c r="AA284" s="27">
        <v>0</v>
      </c>
      <c r="AB284" s="27">
        <v>179.86</v>
      </c>
      <c r="AC284" s="27">
        <v>179.86</v>
      </c>
      <c r="AD284" s="27">
        <v>179.86</v>
      </c>
      <c r="AE284" s="27">
        <v>0</v>
      </c>
      <c r="AF284" s="27">
        <v>59.96</v>
      </c>
      <c r="AG284" s="27">
        <f t="shared" ref="AG284:AG292" si="39">SUM(L284:AF284)</f>
        <v>899.31000000000006</v>
      </c>
      <c r="AH284" s="27">
        <f t="shared" si="38"/>
        <v>99.919999999999959</v>
      </c>
      <c r="AI284" s="24" t="s">
        <v>415</v>
      </c>
      <c r="AJ284" s="24" t="s">
        <v>1635</v>
      </c>
      <c r="AK284" s="24" t="s">
        <v>698</v>
      </c>
    </row>
    <row r="285" spans="1:37" s="14" customFormat="1" ht="50.1" customHeight="1">
      <c r="A285" s="24" t="s">
        <v>425</v>
      </c>
      <c r="B285" s="24" t="s">
        <v>338</v>
      </c>
      <c r="C285" s="24" t="s">
        <v>412</v>
      </c>
      <c r="D285" s="24" t="s">
        <v>114</v>
      </c>
      <c r="E285" s="24" t="s">
        <v>426</v>
      </c>
      <c r="F285" s="25" t="s">
        <v>414</v>
      </c>
      <c r="G285" s="25" t="s">
        <v>1403</v>
      </c>
      <c r="H285" s="24" t="s">
        <v>126</v>
      </c>
      <c r="I285" s="27">
        <v>999.23</v>
      </c>
      <c r="J285" s="27">
        <f t="shared" si="35"/>
        <v>99.923000000000002</v>
      </c>
      <c r="K285" s="27">
        <f t="shared" si="36"/>
        <v>899.30700000000002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6">
        <v>0</v>
      </c>
      <c r="V285" s="27">
        <v>0</v>
      </c>
      <c r="W285" s="27">
        <v>0</v>
      </c>
      <c r="X285" s="27">
        <v>0</v>
      </c>
      <c r="Y285" s="27">
        <v>119.91</v>
      </c>
      <c r="Z285" s="27">
        <v>179.86</v>
      </c>
      <c r="AA285" s="27">
        <v>0</v>
      </c>
      <c r="AB285" s="27">
        <v>179.86</v>
      </c>
      <c r="AC285" s="27">
        <v>179.86</v>
      </c>
      <c r="AD285" s="27">
        <v>179.86</v>
      </c>
      <c r="AE285" s="27">
        <v>0</v>
      </c>
      <c r="AF285" s="27">
        <v>59.96</v>
      </c>
      <c r="AG285" s="27">
        <f t="shared" si="39"/>
        <v>899.31000000000006</v>
      </c>
      <c r="AH285" s="27">
        <f t="shared" si="38"/>
        <v>99.919999999999959</v>
      </c>
      <c r="AI285" s="24" t="s">
        <v>415</v>
      </c>
      <c r="AJ285" s="24" t="s">
        <v>1659</v>
      </c>
      <c r="AK285" s="24" t="s">
        <v>1658</v>
      </c>
    </row>
    <row r="286" spans="1:37" s="14" customFormat="1" ht="50.1" customHeight="1">
      <c r="A286" s="24" t="s">
        <v>427</v>
      </c>
      <c r="B286" s="24" t="s">
        <v>338</v>
      </c>
      <c r="C286" s="24" t="s">
        <v>412</v>
      </c>
      <c r="D286" s="24" t="s">
        <v>114</v>
      </c>
      <c r="E286" s="24" t="s">
        <v>428</v>
      </c>
      <c r="F286" s="25" t="s">
        <v>414</v>
      </c>
      <c r="G286" s="25" t="s">
        <v>1403</v>
      </c>
      <c r="H286" s="24" t="s">
        <v>126</v>
      </c>
      <c r="I286" s="27">
        <v>999.23</v>
      </c>
      <c r="J286" s="27">
        <f t="shared" si="35"/>
        <v>99.923000000000002</v>
      </c>
      <c r="K286" s="27">
        <f t="shared" si="36"/>
        <v>899.30700000000002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6">
        <v>0</v>
      </c>
      <c r="V286" s="27">
        <v>0</v>
      </c>
      <c r="W286" s="27">
        <v>0</v>
      </c>
      <c r="X286" s="27">
        <v>0</v>
      </c>
      <c r="Y286" s="27">
        <v>119.91</v>
      </c>
      <c r="Z286" s="27">
        <v>179.86</v>
      </c>
      <c r="AA286" s="27">
        <v>0</v>
      </c>
      <c r="AB286" s="27">
        <v>179.86</v>
      </c>
      <c r="AC286" s="27">
        <v>179.86</v>
      </c>
      <c r="AD286" s="27">
        <v>179.86</v>
      </c>
      <c r="AE286" s="27">
        <v>0</v>
      </c>
      <c r="AF286" s="27">
        <v>59.96</v>
      </c>
      <c r="AG286" s="27">
        <f t="shared" si="39"/>
        <v>899.31000000000006</v>
      </c>
      <c r="AH286" s="27">
        <f t="shared" si="38"/>
        <v>99.919999999999959</v>
      </c>
      <c r="AI286" s="24" t="s">
        <v>415</v>
      </c>
      <c r="AJ286" s="24" t="s">
        <v>1903</v>
      </c>
      <c r="AK286" s="24" t="s">
        <v>195</v>
      </c>
    </row>
    <row r="287" spans="1:37" s="14" customFormat="1" ht="50.1" customHeight="1">
      <c r="A287" s="24" t="s">
        <v>429</v>
      </c>
      <c r="B287" s="24" t="s">
        <v>338</v>
      </c>
      <c r="C287" s="24" t="s">
        <v>412</v>
      </c>
      <c r="D287" s="24" t="s">
        <v>114</v>
      </c>
      <c r="E287" s="24" t="s">
        <v>430</v>
      </c>
      <c r="F287" s="25" t="s">
        <v>414</v>
      </c>
      <c r="G287" s="25" t="s">
        <v>1403</v>
      </c>
      <c r="H287" s="24" t="s">
        <v>126</v>
      </c>
      <c r="I287" s="27">
        <v>999.23</v>
      </c>
      <c r="J287" s="27">
        <f t="shared" si="35"/>
        <v>99.923000000000002</v>
      </c>
      <c r="K287" s="27">
        <f t="shared" si="36"/>
        <v>899.30700000000002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6">
        <v>0</v>
      </c>
      <c r="V287" s="27">
        <v>0</v>
      </c>
      <c r="W287" s="27">
        <v>0</v>
      </c>
      <c r="X287" s="27">
        <v>0</v>
      </c>
      <c r="Y287" s="27">
        <v>119.91</v>
      </c>
      <c r="Z287" s="27">
        <v>179.86</v>
      </c>
      <c r="AA287" s="27">
        <v>0</v>
      </c>
      <c r="AB287" s="27">
        <v>179.86</v>
      </c>
      <c r="AC287" s="27">
        <v>179.86</v>
      </c>
      <c r="AD287" s="27">
        <v>179.86</v>
      </c>
      <c r="AE287" s="27">
        <v>0</v>
      </c>
      <c r="AF287" s="27">
        <v>59.96</v>
      </c>
      <c r="AG287" s="27">
        <f t="shared" si="39"/>
        <v>899.31000000000006</v>
      </c>
      <c r="AH287" s="27">
        <f t="shared" si="38"/>
        <v>99.919999999999959</v>
      </c>
      <c r="AI287" s="24" t="s">
        <v>415</v>
      </c>
      <c r="AJ287" s="24" t="s">
        <v>431</v>
      </c>
      <c r="AK287" s="24" t="s">
        <v>263</v>
      </c>
    </row>
    <row r="288" spans="1:37" s="14" customFormat="1" ht="50.1" customHeight="1">
      <c r="A288" s="24" t="s">
        <v>432</v>
      </c>
      <c r="B288" s="24" t="s">
        <v>338</v>
      </c>
      <c r="C288" s="24" t="s">
        <v>412</v>
      </c>
      <c r="D288" s="24" t="s">
        <v>114</v>
      </c>
      <c r="E288" s="24" t="s">
        <v>433</v>
      </c>
      <c r="F288" s="25" t="s">
        <v>414</v>
      </c>
      <c r="G288" s="25" t="s">
        <v>1403</v>
      </c>
      <c r="H288" s="24" t="s">
        <v>126</v>
      </c>
      <c r="I288" s="27">
        <v>999.23</v>
      </c>
      <c r="J288" s="27">
        <f t="shared" si="35"/>
        <v>99.923000000000002</v>
      </c>
      <c r="K288" s="27">
        <f t="shared" si="36"/>
        <v>899.30700000000002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6">
        <v>0</v>
      </c>
      <c r="V288" s="27">
        <v>0</v>
      </c>
      <c r="W288" s="27">
        <v>0</v>
      </c>
      <c r="X288" s="27">
        <v>0</v>
      </c>
      <c r="Y288" s="27">
        <v>119.91</v>
      </c>
      <c r="Z288" s="27">
        <v>179.86</v>
      </c>
      <c r="AA288" s="27">
        <v>0</v>
      </c>
      <c r="AB288" s="27">
        <v>179.86</v>
      </c>
      <c r="AC288" s="27">
        <v>179.86</v>
      </c>
      <c r="AD288" s="27">
        <v>179.86</v>
      </c>
      <c r="AE288" s="27">
        <v>0</v>
      </c>
      <c r="AF288" s="27">
        <v>59.96</v>
      </c>
      <c r="AG288" s="27">
        <f t="shared" si="39"/>
        <v>899.31000000000006</v>
      </c>
      <c r="AH288" s="27">
        <f t="shared" si="38"/>
        <v>99.919999999999959</v>
      </c>
      <c r="AI288" s="24" t="s">
        <v>415</v>
      </c>
      <c r="AJ288" s="24" t="s">
        <v>1637</v>
      </c>
      <c r="AK288" s="24" t="s">
        <v>1638</v>
      </c>
    </row>
    <row r="289" spans="1:37" s="14" customFormat="1" ht="50.1" customHeight="1">
      <c r="A289" s="24" t="s">
        <v>434</v>
      </c>
      <c r="B289" s="24" t="s">
        <v>338</v>
      </c>
      <c r="C289" s="24" t="s">
        <v>412</v>
      </c>
      <c r="D289" s="24" t="s">
        <v>114</v>
      </c>
      <c r="E289" s="24" t="s">
        <v>435</v>
      </c>
      <c r="F289" s="25" t="s">
        <v>414</v>
      </c>
      <c r="G289" s="25" t="s">
        <v>1403</v>
      </c>
      <c r="H289" s="24" t="s">
        <v>126</v>
      </c>
      <c r="I289" s="27">
        <v>999.23</v>
      </c>
      <c r="J289" s="27">
        <f t="shared" si="35"/>
        <v>99.923000000000002</v>
      </c>
      <c r="K289" s="27">
        <f t="shared" si="36"/>
        <v>899.30700000000002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6">
        <v>0</v>
      </c>
      <c r="V289" s="27">
        <v>0</v>
      </c>
      <c r="W289" s="27">
        <v>0</v>
      </c>
      <c r="X289" s="27">
        <v>0</v>
      </c>
      <c r="Y289" s="27">
        <v>119.91</v>
      </c>
      <c r="Z289" s="27">
        <v>179.86</v>
      </c>
      <c r="AA289" s="27">
        <v>0</v>
      </c>
      <c r="AB289" s="27">
        <v>179.86</v>
      </c>
      <c r="AC289" s="27">
        <v>179.86</v>
      </c>
      <c r="AD289" s="27">
        <v>179.86</v>
      </c>
      <c r="AE289" s="27">
        <v>0</v>
      </c>
      <c r="AF289" s="27">
        <v>59.96</v>
      </c>
      <c r="AG289" s="27">
        <f t="shared" si="39"/>
        <v>899.31000000000006</v>
      </c>
      <c r="AH289" s="27">
        <f t="shared" si="38"/>
        <v>99.919999999999959</v>
      </c>
      <c r="AI289" s="24" t="s">
        <v>415</v>
      </c>
      <c r="AJ289" s="24" t="s">
        <v>1681</v>
      </c>
      <c r="AK289" s="24" t="s">
        <v>2109</v>
      </c>
    </row>
    <row r="290" spans="1:37" s="14" customFormat="1" ht="50.1" customHeight="1">
      <c r="A290" s="24" t="s">
        <v>436</v>
      </c>
      <c r="B290" s="24" t="s">
        <v>338</v>
      </c>
      <c r="C290" s="24" t="s">
        <v>412</v>
      </c>
      <c r="D290" s="24" t="s">
        <v>114</v>
      </c>
      <c r="E290" s="24" t="s">
        <v>437</v>
      </c>
      <c r="F290" s="25" t="s">
        <v>414</v>
      </c>
      <c r="G290" s="25" t="s">
        <v>1403</v>
      </c>
      <c r="H290" s="24" t="s">
        <v>126</v>
      </c>
      <c r="I290" s="27">
        <v>999.23</v>
      </c>
      <c r="J290" s="27">
        <f t="shared" si="35"/>
        <v>99.923000000000002</v>
      </c>
      <c r="K290" s="27">
        <f t="shared" si="36"/>
        <v>899.30700000000002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6">
        <v>0</v>
      </c>
      <c r="V290" s="27">
        <v>0</v>
      </c>
      <c r="W290" s="27">
        <v>0</v>
      </c>
      <c r="X290" s="27">
        <v>0</v>
      </c>
      <c r="Y290" s="27">
        <v>119.91</v>
      </c>
      <c r="Z290" s="27">
        <v>179.86</v>
      </c>
      <c r="AA290" s="27">
        <v>0</v>
      </c>
      <c r="AB290" s="27">
        <v>179.86</v>
      </c>
      <c r="AC290" s="27">
        <v>179.86</v>
      </c>
      <c r="AD290" s="27">
        <v>179.86</v>
      </c>
      <c r="AE290" s="27">
        <v>0</v>
      </c>
      <c r="AF290" s="27">
        <v>59.96</v>
      </c>
      <c r="AG290" s="27">
        <f t="shared" si="39"/>
        <v>899.31000000000006</v>
      </c>
      <c r="AH290" s="27">
        <f t="shared" si="38"/>
        <v>99.919999999999959</v>
      </c>
      <c r="AI290" s="24" t="s">
        <v>415</v>
      </c>
      <c r="AJ290" s="24" t="s">
        <v>1956</v>
      </c>
      <c r="AK290" s="24" t="s">
        <v>1709</v>
      </c>
    </row>
    <row r="291" spans="1:37" s="14" customFormat="1" ht="50.1" customHeight="1">
      <c r="A291" s="24" t="s">
        <v>438</v>
      </c>
      <c r="B291" s="24" t="s">
        <v>338</v>
      </c>
      <c r="C291" s="24" t="s">
        <v>412</v>
      </c>
      <c r="D291" s="24" t="s">
        <v>114</v>
      </c>
      <c r="E291" s="24" t="s">
        <v>439</v>
      </c>
      <c r="F291" s="25" t="s">
        <v>414</v>
      </c>
      <c r="G291" s="25" t="s">
        <v>1403</v>
      </c>
      <c r="H291" s="24" t="s">
        <v>126</v>
      </c>
      <c r="I291" s="27">
        <v>999.23</v>
      </c>
      <c r="J291" s="27">
        <f t="shared" si="35"/>
        <v>99.923000000000002</v>
      </c>
      <c r="K291" s="27">
        <f t="shared" si="36"/>
        <v>899.30700000000002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6">
        <v>0</v>
      </c>
      <c r="V291" s="27">
        <v>0</v>
      </c>
      <c r="W291" s="27">
        <v>0</v>
      </c>
      <c r="X291" s="27">
        <v>0</v>
      </c>
      <c r="Y291" s="27">
        <v>119.91</v>
      </c>
      <c r="Z291" s="27">
        <v>179.86</v>
      </c>
      <c r="AA291" s="27">
        <v>0</v>
      </c>
      <c r="AB291" s="27">
        <v>179.86</v>
      </c>
      <c r="AC291" s="27">
        <v>179.86</v>
      </c>
      <c r="AD291" s="27">
        <v>179.86</v>
      </c>
      <c r="AE291" s="27">
        <v>0</v>
      </c>
      <c r="AF291" s="27">
        <v>59.96</v>
      </c>
      <c r="AG291" s="27">
        <f t="shared" si="39"/>
        <v>899.31000000000006</v>
      </c>
      <c r="AH291" s="27">
        <f t="shared" si="38"/>
        <v>99.919999999999959</v>
      </c>
      <c r="AI291" s="24" t="s">
        <v>415</v>
      </c>
      <c r="AJ291" s="24" t="s">
        <v>1972</v>
      </c>
      <c r="AK291" s="24" t="s">
        <v>422</v>
      </c>
    </row>
    <row r="292" spans="1:37" s="14" customFormat="1" ht="50.1" customHeight="1">
      <c r="A292" s="25" t="s">
        <v>444</v>
      </c>
      <c r="B292" s="24" t="s">
        <v>338</v>
      </c>
      <c r="C292" s="24" t="s">
        <v>134</v>
      </c>
      <c r="D292" s="24" t="s">
        <v>114</v>
      </c>
      <c r="E292" s="24" t="s">
        <v>445</v>
      </c>
      <c r="F292" s="25" t="s">
        <v>442</v>
      </c>
      <c r="G292" s="25" t="s">
        <v>1403</v>
      </c>
      <c r="H292" s="24" t="s">
        <v>126</v>
      </c>
      <c r="I292" s="27">
        <v>1346.86</v>
      </c>
      <c r="J292" s="27">
        <f>+I292*0.1</f>
        <v>134.68600000000001</v>
      </c>
      <c r="K292" s="27">
        <f>+I292-J292</f>
        <v>1212.174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6">
        <v>0</v>
      </c>
      <c r="V292" s="27">
        <v>0</v>
      </c>
      <c r="W292" s="27">
        <v>0</v>
      </c>
      <c r="X292" s="27">
        <v>0</v>
      </c>
      <c r="Y292" s="27">
        <v>242.53</v>
      </c>
      <c r="Z292" s="27">
        <v>242.53</v>
      </c>
      <c r="AA292" s="27">
        <v>0</v>
      </c>
      <c r="AB292" s="27">
        <v>242.53</v>
      </c>
      <c r="AC292" s="27">
        <v>242.53</v>
      </c>
      <c r="AD292" s="27">
        <v>241.87</v>
      </c>
      <c r="AE292" s="27">
        <v>0</v>
      </c>
      <c r="AF292" s="27">
        <v>0</v>
      </c>
      <c r="AG292" s="27">
        <f t="shared" si="39"/>
        <v>1211.99</v>
      </c>
      <c r="AH292" s="27">
        <f t="shared" si="38"/>
        <v>134.86999999999989</v>
      </c>
      <c r="AI292" s="24" t="s">
        <v>443</v>
      </c>
      <c r="AJ292" s="24" t="s">
        <v>446</v>
      </c>
      <c r="AK292" s="24" t="s">
        <v>447</v>
      </c>
    </row>
    <row r="293" spans="1:37" s="14" customFormat="1" ht="50.1" customHeight="1">
      <c r="A293" s="25" t="s">
        <v>1614</v>
      </c>
      <c r="B293" s="24" t="s">
        <v>338</v>
      </c>
      <c r="C293" s="24" t="s">
        <v>1615</v>
      </c>
      <c r="D293" s="24" t="s">
        <v>114</v>
      </c>
      <c r="E293" s="24" t="s">
        <v>1616</v>
      </c>
      <c r="F293" s="25" t="s">
        <v>1617</v>
      </c>
      <c r="G293" s="25" t="s">
        <v>1403</v>
      </c>
      <c r="H293" s="24" t="s">
        <v>11</v>
      </c>
      <c r="I293" s="27">
        <v>1200</v>
      </c>
      <c r="J293" s="27">
        <f t="shared" si="35"/>
        <v>120</v>
      </c>
      <c r="K293" s="27">
        <f t="shared" si="36"/>
        <v>1080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6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108</v>
      </c>
      <c r="AE293" s="27">
        <v>0</v>
      </c>
      <c r="AF293" s="27">
        <v>216</v>
      </c>
      <c r="AG293" s="27">
        <f>SUM(L293:AF293)</f>
        <v>324</v>
      </c>
      <c r="AH293" s="27">
        <f t="shared" si="38"/>
        <v>876</v>
      </c>
      <c r="AI293" s="24" t="s">
        <v>1947</v>
      </c>
      <c r="AJ293" s="24" t="s">
        <v>1691</v>
      </c>
      <c r="AK293" s="24" t="s">
        <v>1390</v>
      </c>
    </row>
    <row r="294" spans="1:37" s="14" customFormat="1" ht="50.1" customHeight="1">
      <c r="A294" s="39" t="s">
        <v>1730</v>
      </c>
      <c r="B294" s="24" t="s">
        <v>1404</v>
      </c>
      <c r="C294" s="24" t="s">
        <v>170</v>
      </c>
      <c r="D294" s="39" t="s">
        <v>114</v>
      </c>
      <c r="E294" s="39" t="s">
        <v>1771</v>
      </c>
      <c r="F294" s="39" t="s">
        <v>1770</v>
      </c>
      <c r="G294" s="25" t="s">
        <v>1403</v>
      </c>
      <c r="H294" s="24" t="s">
        <v>11</v>
      </c>
      <c r="I294" s="27">
        <v>1152</v>
      </c>
      <c r="J294" s="27">
        <f t="shared" si="35"/>
        <v>115.2</v>
      </c>
      <c r="K294" s="27">
        <f t="shared" si="36"/>
        <v>1036.8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86.4</v>
      </c>
      <c r="AE294" s="27">
        <v>0</v>
      </c>
      <c r="AF294" s="27">
        <v>207.36</v>
      </c>
      <c r="AG294" s="27">
        <f>SUM(L294:AF294)</f>
        <v>293.76</v>
      </c>
      <c r="AH294" s="27">
        <f t="shared" si="38"/>
        <v>858.24</v>
      </c>
      <c r="AI294" s="24" t="s">
        <v>1943</v>
      </c>
      <c r="AJ294" s="24" t="s">
        <v>1825</v>
      </c>
      <c r="AK294" s="24" t="s">
        <v>195</v>
      </c>
    </row>
    <row r="295" spans="1:37" s="14" customFormat="1" ht="50.1" customHeight="1">
      <c r="A295" s="39" t="s">
        <v>1731</v>
      </c>
      <c r="B295" s="24" t="s">
        <v>1404</v>
      </c>
      <c r="C295" s="24" t="s">
        <v>170</v>
      </c>
      <c r="D295" s="39" t="s">
        <v>114</v>
      </c>
      <c r="E295" s="39" t="s">
        <v>1772</v>
      </c>
      <c r="F295" s="39" t="s">
        <v>1770</v>
      </c>
      <c r="G295" s="25" t="s">
        <v>1403</v>
      </c>
      <c r="H295" s="24" t="s">
        <v>11</v>
      </c>
      <c r="I295" s="27">
        <v>1152</v>
      </c>
      <c r="J295" s="27">
        <f t="shared" si="35"/>
        <v>115.2</v>
      </c>
      <c r="K295" s="27">
        <f t="shared" si="36"/>
        <v>1036.8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86.4</v>
      </c>
      <c r="AE295" s="27">
        <v>0</v>
      </c>
      <c r="AF295" s="27">
        <v>207.36</v>
      </c>
      <c r="AG295" s="27">
        <f t="shared" ref="AG295:AG317" si="40">SUM(L295:AF295)</f>
        <v>293.76</v>
      </c>
      <c r="AH295" s="27">
        <f t="shared" si="38"/>
        <v>858.24</v>
      </c>
      <c r="AI295" s="24" t="s">
        <v>1943</v>
      </c>
      <c r="AJ295" s="24" t="s">
        <v>1888</v>
      </c>
      <c r="AK295" s="24" t="s">
        <v>1811</v>
      </c>
    </row>
    <row r="296" spans="1:37" s="14" customFormat="1" ht="50.1" customHeight="1">
      <c r="A296" s="39" t="s">
        <v>1732</v>
      </c>
      <c r="B296" s="24" t="s">
        <v>1404</v>
      </c>
      <c r="C296" s="24" t="s">
        <v>170</v>
      </c>
      <c r="D296" s="39" t="s">
        <v>114</v>
      </c>
      <c r="E296" s="39" t="s">
        <v>1773</v>
      </c>
      <c r="F296" s="39" t="s">
        <v>1770</v>
      </c>
      <c r="G296" s="25" t="s">
        <v>1403</v>
      </c>
      <c r="H296" s="24" t="s">
        <v>11</v>
      </c>
      <c r="I296" s="27">
        <v>1152</v>
      </c>
      <c r="J296" s="27">
        <f t="shared" si="35"/>
        <v>115.2</v>
      </c>
      <c r="K296" s="27">
        <f t="shared" si="36"/>
        <v>1036.8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  <c r="V296" s="27">
        <v>0</v>
      </c>
      <c r="W296" s="27">
        <v>0</v>
      </c>
      <c r="X296" s="27">
        <v>0</v>
      </c>
      <c r="Y296" s="27"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86.4</v>
      </c>
      <c r="AE296" s="27">
        <v>0</v>
      </c>
      <c r="AF296" s="27">
        <v>207.36</v>
      </c>
      <c r="AG296" s="27">
        <f t="shared" si="40"/>
        <v>293.76</v>
      </c>
      <c r="AH296" s="27">
        <f t="shared" si="38"/>
        <v>858.24</v>
      </c>
      <c r="AI296" s="24" t="s">
        <v>1943</v>
      </c>
      <c r="AJ296" s="24" t="s">
        <v>1832</v>
      </c>
      <c r="AK296" s="24" t="s">
        <v>1833</v>
      </c>
    </row>
    <row r="297" spans="1:37" s="14" customFormat="1" ht="50.1" customHeight="1">
      <c r="A297" s="39" t="s">
        <v>1733</v>
      </c>
      <c r="B297" s="24" t="s">
        <v>1404</v>
      </c>
      <c r="C297" s="24" t="s">
        <v>170</v>
      </c>
      <c r="D297" s="39" t="s">
        <v>114</v>
      </c>
      <c r="E297" s="39" t="s">
        <v>1774</v>
      </c>
      <c r="F297" s="39" t="s">
        <v>1770</v>
      </c>
      <c r="G297" s="25" t="s">
        <v>1403</v>
      </c>
      <c r="H297" s="24" t="s">
        <v>11</v>
      </c>
      <c r="I297" s="27">
        <v>1152</v>
      </c>
      <c r="J297" s="27">
        <f t="shared" si="35"/>
        <v>115.2</v>
      </c>
      <c r="K297" s="27">
        <f t="shared" si="36"/>
        <v>1036.8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0</v>
      </c>
      <c r="S297" s="27">
        <v>0</v>
      </c>
      <c r="T297" s="27">
        <v>0</v>
      </c>
      <c r="U297" s="27">
        <v>0</v>
      </c>
      <c r="V297" s="27">
        <v>0</v>
      </c>
      <c r="W297" s="27">
        <v>0</v>
      </c>
      <c r="X297" s="27">
        <v>0</v>
      </c>
      <c r="Y297" s="27">
        <v>0</v>
      </c>
      <c r="Z297" s="27">
        <v>0</v>
      </c>
      <c r="AA297" s="27">
        <v>0</v>
      </c>
      <c r="AB297" s="27">
        <v>0</v>
      </c>
      <c r="AC297" s="27">
        <v>0</v>
      </c>
      <c r="AD297" s="27">
        <v>86.4</v>
      </c>
      <c r="AE297" s="27">
        <v>0</v>
      </c>
      <c r="AF297" s="27">
        <v>207.36</v>
      </c>
      <c r="AG297" s="27">
        <f t="shared" si="40"/>
        <v>293.76</v>
      </c>
      <c r="AH297" s="27">
        <f t="shared" si="38"/>
        <v>858.24</v>
      </c>
      <c r="AI297" s="24" t="s">
        <v>1943</v>
      </c>
      <c r="AJ297" s="24" t="s">
        <v>2186</v>
      </c>
      <c r="AK297" s="24" t="s">
        <v>1396</v>
      </c>
    </row>
    <row r="298" spans="1:37" s="14" customFormat="1" ht="50.1" customHeight="1">
      <c r="A298" s="39" t="s">
        <v>1734</v>
      </c>
      <c r="B298" s="24" t="s">
        <v>1404</v>
      </c>
      <c r="C298" s="24" t="s">
        <v>170</v>
      </c>
      <c r="D298" s="39" t="s">
        <v>114</v>
      </c>
      <c r="E298" s="39" t="s">
        <v>1775</v>
      </c>
      <c r="F298" s="39" t="s">
        <v>1770</v>
      </c>
      <c r="G298" s="25" t="s">
        <v>1403</v>
      </c>
      <c r="H298" s="24" t="s">
        <v>11</v>
      </c>
      <c r="I298" s="27">
        <v>1152</v>
      </c>
      <c r="J298" s="27">
        <f t="shared" si="35"/>
        <v>115.2</v>
      </c>
      <c r="K298" s="27">
        <f t="shared" si="36"/>
        <v>1036.8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86.4</v>
      </c>
      <c r="AE298" s="27">
        <v>0</v>
      </c>
      <c r="AF298" s="27">
        <v>207.36</v>
      </c>
      <c r="AG298" s="27">
        <f t="shared" si="40"/>
        <v>293.76</v>
      </c>
      <c r="AH298" s="27">
        <f t="shared" si="38"/>
        <v>858.24</v>
      </c>
      <c r="AI298" s="24" t="s">
        <v>1943</v>
      </c>
      <c r="AJ298" s="24" t="s">
        <v>2024</v>
      </c>
      <c r="AK298" s="24" t="s">
        <v>1862</v>
      </c>
    </row>
    <row r="299" spans="1:37" s="14" customFormat="1" ht="50.1" customHeight="1">
      <c r="A299" s="39" t="s">
        <v>1735</v>
      </c>
      <c r="B299" s="24" t="s">
        <v>1404</v>
      </c>
      <c r="C299" s="24" t="s">
        <v>170</v>
      </c>
      <c r="D299" s="39" t="s">
        <v>114</v>
      </c>
      <c r="E299" s="39" t="s">
        <v>1776</v>
      </c>
      <c r="F299" s="39" t="s">
        <v>1770</v>
      </c>
      <c r="G299" s="25" t="s">
        <v>1403</v>
      </c>
      <c r="H299" s="24" t="s">
        <v>11</v>
      </c>
      <c r="I299" s="27">
        <v>1152</v>
      </c>
      <c r="J299" s="27">
        <f t="shared" si="35"/>
        <v>115.2</v>
      </c>
      <c r="K299" s="27">
        <f t="shared" si="36"/>
        <v>1036.8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86.4</v>
      </c>
      <c r="AE299" s="27">
        <v>0</v>
      </c>
      <c r="AF299" s="27">
        <v>207.36</v>
      </c>
      <c r="AG299" s="27">
        <f t="shared" si="40"/>
        <v>293.76</v>
      </c>
      <c r="AH299" s="27">
        <f t="shared" si="38"/>
        <v>858.24</v>
      </c>
      <c r="AI299" s="24" t="s">
        <v>1943</v>
      </c>
      <c r="AJ299" s="24" t="s">
        <v>2186</v>
      </c>
      <c r="AK299" s="24" t="s">
        <v>1396</v>
      </c>
    </row>
    <row r="300" spans="1:37" s="14" customFormat="1" ht="50.1" customHeight="1">
      <c r="A300" s="39" t="s">
        <v>1736</v>
      </c>
      <c r="B300" s="24" t="s">
        <v>1404</v>
      </c>
      <c r="C300" s="24" t="s">
        <v>170</v>
      </c>
      <c r="D300" s="39" t="s">
        <v>114</v>
      </c>
      <c r="E300" s="39" t="s">
        <v>1777</v>
      </c>
      <c r="F300" s="39" t="s">
        <v>1770</v>
      </c>
      <c r="G300" s="25" t="s">
        <v>1403</v>
      </c>
      <c r="H300" s="24" t="s">
        <v>11</v>
      </c>
      <c r="I300" s="27">
        <v>1152</v>
      </c>
      <c r="J300" s="27">
        <f t="shared" si="35"/>
        <v>115.2</v>
      </c>
      <c r="K300" s="27">
        <f t="shared" si="36"/>
        <v>1036.8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86.4</v>
      </c>
      <c r="AE300" s="27">
        <v>0</v>
      </c>
      <c r="AF300" s="27">
        <v>207.36</v>
      </c>
      <c r="AG300" s="27">
        <f t="shared" si="40"/>
        <v>293.76</v>
      </c>
      <c r="AH300" s="27">
        <f t="shared" si="38"/>
        <v>858.24</v>
      </c>
      <c r="AI300" s="24" t="s">
        <v>1943</v>
      </c>
      <c r="AJ300" s="24" t="s">
        <v>1812</v>
      </c>
      <c r="AK300" s="24" t="s">
        <v>1396</v>
      </c>
    </row>
    <row r="301" spans="1:37" s="14" customFormat="1" ht="50.1" customHeight="1">
      <c r="A301" s="39" t="s">
        <v>1737</v>
      </c>
      <c r="B301" s="24" t="s">
        <v>1404</v>
      </c>
      <c r="C301" s="24" t="s">
        <v>170</v>
      </c>
      <c r="D301" s="39" t="s">
        <v>114</v>
      </c>
      <c r="E301" s="39" t="s">
        <v>1778</v>
      </c>
      <c r="F301" s="39" t="s">
        <v>1770</v>
      </c>
      <c r="G301" s="25" t="s">
        <v>1403</v>
      </c>
      <c r="H301" s="24" t="s">
        <v>11</v>
      </c>
      <c r="I301" s="27">
        <v>1152</v>
      </c>
      <c r="J301" s="27">
        <f t="shared" si="35"/>
        <v>115.2</v>
      </c>
      <c r="K301" s="27">
        <f t="shared" si="36"/>
        <v>1036.8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86.4</v>
      </c>
      <c r="AE301" s="27">
        <v>0</v>
      </c>
      <c r="AF301" s="27">
        <v>207.36</v>
      </c>
      <c r="AG301" s="27">
        <f t="shared" si="40"/>
        <v>293.76</v>
      </c>
      <c r="AH301" s="27">
        <f t="shared" si="38"/>
        <v>858.24</v>
      </c>
      <c r="AI301" s="24" t="s">
        <v>1943</v>
      </c>
      <c r="AJ301" s="24" t="s">
        <v>1821</v>
      </c>
      <c r="AK301" s="24" t="s">
        <v>1658</v>
      </c>
    </row>
    <row r="302" spans="1:37" s="14" customFormat="1" ht="50.1" customHeight="1">
      <c r="A302" s="39" t="s">
        <v>1738</v>
      </c>
      <c r="B302" s="24" t="s">
        <v>1404</v>
      </c>
      <c r="C302" s="24" t="s">
        <v>170</v>
      </c>
      <c r="D302" s="39" t="s">
        <v>114</v>
      </c>
      <c r="E302" s="39" t="s">
        <v>1779</v>
      </c>
      <c r="F302" s="39" t="s">
        <v>1770</v>
      </c>
      <c r="G302" s="25" t="s">
        <v>1403</v>
      </c>
      <c r="H302" s="24" t="s">
        <v>11</v>
      </c>
      <c r="I302" s="27">
        <v>1152</v>
      </c>
      <c r="J302" s="27">
        <f t="shared" si="35"/>
        <v>115.2</v>
      </c>
      <c r="K302" s="27">
        <f t="shared" si="36"/>
        <v>1036.8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86.4</v>
      </c>
      <c r="AE302" s="27">
        <v>0</v>
      </c>
      <c r="AF302" s="27">
        <v>207.36</v>
      </c>
      <c r="AG302" s="27">
        <f t="shared" si="40"/>
        <v>293.76</v>
      </c>
      <c r="AH302" s="27">
        <f t="shared" si="38"/>
        <v>858.24</v>
      </c>
      <c r="AI302" s="24" t="s">
        <v>1943</v>
      </c>
      <c r="AJ302" s="24" t="s">
        <v>1863</v>
      </c>
      <c r="AK302" s="24" t="s">
        <v>239</v>
      </c>
    </row>
    <row r="303" spans="1:37" s="14" customFormat="1" ht="50.1" customHeight="1">
      <c r="A303" s="39" t="s">
        <v>1739</v>
      </c>
      <c r="B303" s="24" t="s">
        <v>1404</v>
      </c>
      <c r="C303" s="24" t="s">
        <v>170</v>
      </c>
      <c r="D303" s="39" t="s">
        <v>114</v>
      </c>
      <c r="E303" s="39" t="s">
        <v>1780</v>
      </c>
      <c r="F303" s="39" t="s">
        <v>1770</v>
      </c>
      <c r="G303" s="25" t="s">
        <v>1403</v>
      </c>
      <c r="H303" s="24" t="s">
        <v>11</v>
      </c>
      <c r="I303" s="27">
        <v>1152</v>
      </c>
      <c r="J303" s="27">
        <f t="shared" si="35"/>
        <v>115.2</v>
      </c>
      <c r="K303" s="27">
        <f t="shared" si="36"/>
        <v>1036.8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86.4</v>
      </c>
      <c r="AE303" s="27">
        <v>0</v>
      </c>
      <c r="AF303" s="27">
        <v>207.36</v>
      </c>
      <c r="AG303" s="27">
        <f t="shared" si="40"/>
        <v>293.76</v>
      </c>
      <c r="AH303" s="27">
        <f t="shared" si="38"/>
        <v>858.24</v>
      </c>
      <c r="AI303" s="24" t="s">
        <v>1943</v>
      </c>
      <c r="AJ303" s="24" t="s">
        <v>2241</v>
      </c>
      <c r="AK303" s="24" t="s">
        <v>2242</v>
      </c>
    </row>
    <row r="304" spans="1:37" s="14" customFormat="1" ht="50.1" customHeight="1">
      <c r="A304" s="39" t="s">
        <v>1740</v>
      </c>
      <c r="B304" s="24" t="s">
        <v>1404</v>
      </c>
      <c r="C304" s="24" t="s">
        <v>170</v>
      </c>
      <c r="D304" s="39" t="s">
        <v>114</v>
      </c>
      <c r="E304" s="39" t="s">
        <v>1781</v>
      </c>
      <c r="F304" s="39" t="s">
        <v>1770</v>
      </c>
      <c r="G304" s="25" t="s">
        <v>1403</v>
      </c>
      <c r="H304" s="24" t="s">
        <v>11</v>
      </c>
      <c r="I304" s="27">
        <v>1152</v>
      </c>
      <c r="J304" s="27">
        <f t="shared" si="35"/>
        <v>115.2</v>
      </c>
      <c r="K304" s="27">
        <f t="shared" si="36"/>
        <v>1036.8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86.4</v>
      </c>
      <c r="AE304" s="27">
        <v>0</v>
      </c>
      <c r="AF304" s="27">
        <v>207.36</v>
      </c>
      <c r="AG304" s="27">
        <f t="shared" si="40"/>
        <v>293.76</v>
      </c>
      <c r="AH304" s="27">
        <f t="shared" si="38"/>
        <v>858.24</v>
      </c>
      <c r="AI304" s="24" t="s">
        <v>1943</v>
      </c>
      <c r="AJ304" s="24" t="s">
        <v>1814</v>
      </c>
      <c r="AK304" s="24" t="s">
        <v>1815</v>
      </c>
    </row>
    <row r="305" spans="1:37" s="14" customFormat="1" ht="50.1" customHeight="1">
      <c r="A305" s="39" t="s">
        <v>1741</v>
      </c>
      <c r="B305" s="24" t="s">
        <v>1404</v>
      </c>
      <c r="C305" s="24" t="s">
        <v>170</v>
      </c>
      <c r="D305" s="39" t="s">
        <v>114</v>
      </c>
      <c r="E305" s="39" t="s">
        <v>1782</v>
      </c>
      <c r="F305" s="39" t="s">
        <v>1770</v>
      </c>
      <c r="G305" s="25" t="s">
        <v>1403</v>
      </c>
      <c r="H305" s="24" t="s">
        <v>11</v>
      </c>
      <c r="I305" s="27">
        <v>1152</v>
      </c>
      <c r="J305" s="27">
        <f t="shared" si="35"/>
        <v>115.2</v>
      </c>
      <c r="K305" s="27">
        <f t="shared" si="36"/>
        <v>1036.8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86.4</v>
      </c>
      <c r="AE305" s="27">
        <v>0</v>
      </c>
      <c r="AF305" s="27">
        <v>207.36</v>
      </c>
      <c r="AG305" s="27">
        <f t="shared" si="40"/>
        <v>293.76</v>
      </c>
      <c r="AH305" s="27">
        <f t="shared" si="38"/>
        <v>858.24</v>
      </c>
      <c r="AI305" s="24" t="s">
        <v>1943</v>
      </c>
      <c r="AJ305" s="24" t="s">
        <v>1954</v>
      </c>
      <c r="AK305" s="24" t="s">
        <v>1816</v>
      </c>
    </row>
    <row r="306" spans="1:37" s="14" customFormat="1" ht="50.1" customHeight="1">
      <c r="A306" s="39" t="s">
        <v>1742</v>
      </c>
      <c r="B306" s="24" t="s">
        <v>1404</v>
      </c>
      <c r="C306" s="24" t="s">
        <v>170</v>
      </c>
      <c r="D306" s="39" t="s">
        <v>114</v>
      </c>
      <c r="E306" s="39" t="s">
        <v>1783</v>
      </c>
      <c r="F306" s="39" t="s">
        <v>1770</v>
      </c>
      <c r="G306" s="25" t="s">
        <v>1403</v>
      </c>
      <c r="H306" s="24" t="s">
        <v>11</v>
      </c>
      <c r="I306" s="27">
        <v>1152</v>
      </c>
      <c r="J306" s="27">
        <f t="shared" si="35"/>
        <v>115.2</v>
      </c>
      <c r="K306" s="27">
        <f t="shared" si="36"/>
        <v>1036.8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0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86.4</v>
      </c>
      <c r="AE306" s="27">
        <v>0</v>
      </c>
      <c r="AF306" s="27">
        <v>207.36</v>
      </c>
      <c r="AG306" s="27">
        <f t="shared" si="40"/>
        <v>293.76</v>
      </c>
      <c r="AH306" s="27">
        <f t="shared" si="38"/>
        <v>858.24</v>
      </c>
      <c r="AI306" s="24" t="s">
        <v>1943</v>
      </c>
      <c r="AJ306" s="24" t="s">
        <v>1817</v>
      </c>
      <c r="AK306" s="24" t="s">
        <v>1406</v>
      </c>
    </row>
    <row r="307" spans="1:37" s="14" customFormat="1" ht="50.1" customHeight="1">
      <c r="A307" s="39" t="s">
        <v>1743</v>
      </c>
      <c r="B307" s="24" t="s">
        <v>1404</v>
      </c>
      <c r="C307" s="24" t="s">
        <v>170</v>
      </c>
      <c r="D307" s="39" t="s">
        <v>114</v>
      </c>
      <c r="E307" s="39" t="s">
        <v>1784</v>
      </c>
      <c r="F307" s="39" t="s">
        <v>1770</v>
      </c>
      <c r="G307" s="25" t="s">
        <v>1403</v>
      </c>
      <c r="H307" s="24" t="s">
        <v>11</v>
      </c>
      <c r="I307" s="27">
        <v>1152</v>
      </c>
      <c r="J307" s="27">
        <f t="shared" si="35"/>
        <v>115.2</v>
      </c>
      <c r="K307" s="27">
        <f t="shared" si="36"/>
        <v>1036.8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86.4</v>
      </c>
      <c r="AE307" s="27">
        <v>0</v>
      </c>
      <c r="AF307" s="27">
        <v>207.36</v>
      </c>
      <c r="AG307" s="27">
        <f t="shared" si="40"/>
        <v>293.76</v>
      </c>
      <c r="AH307" s="27">
        <f t="shared" si="38"/>
        <v>858.24</v>
      </c>
      <c r="AI307" s="24" t="s">
        <v>1943</v>
      </c>
      <c r="AJ307" s="24" t="s">
        <v>1818</v>
      </c>
      <c r="AK307" s="24" t="s">
        <v>1406</v>
      </c>
    </row>
    <row r="308" spans="1:37" s="14" customFormat="1" ht="50.1" customHeight="1">
      <c r="A308" s="39" t="s">
        <v>1744</v>
      </c>
      <c r="B308" s="24" t="s">
        <v>1404</v>
      </c>
      <c r="C308" s="24" t="s">
        <v>170</v>
      </c>
      <c r="D308" s="39" t="s">
        <v>114</v>
      </c>
      <c r="E308" s="39" t="s">
        <v>1785</v>
      </c>
      <c r="F308" s="39" t="s">
        <v>1770</v>
      </c>
      <c r="G308" s="25" t="s">
        <v>1403</v>
      </c>
      <c r="H308" s="24" t="s">
        <v>11</v>
      </c>
      <c r="I308" s="27">
        <v>1152</v>
      </c>
      <c r="J308" s="27">
        <f t="shared" si="35"/>
        <v>115.2</v>
      </c>
      <c r="K308" s="27">
        <f t="shared" si="36"/>
        <v>1036.8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86.4</v>
      </c>
      <c r="AE308" s="27">
        <v>0</v>
      </c>
      <c r="AF308" s="27">
        <v>207.36</v>
      </c>
      <c r="AG308" s="27">
        <f t="shared" si="40"/>
        <v>293.76</v>
      </c>
      <c r="AH308" s="27">
        <f t="shared" si="38"/>
        <v>858.24</v>
      </c>
      <c r="AI308" s="24" t="s">
        <v>1943</v>
      </c>
      <c r="AJ308" s="24" t="s">
        <v>1819</v>
      </c>
      <c r="AK308" s="24" t="s">
        <v>1820</v>
      </c>
    </row>
    <row r="309" spans="1:37" s="14" customFormat="1" ht="50.1" customHeight="1">
      <c r="A309" s="39" t="s">
        <v>1745</v>
      </c>
      <c r="B309" s="24" t="s">
        <v>1404</v>
      </c>
      <c r="C309" s="24" t="s">
        <v>170</v>
      </c>
      <c r="D309" s="39" t="s">
        <v>114</v>
      </c>
      <c r="E309" s="39" t="s">
        <v>1786</v>
      </c>
      <c r="F309" s="39" t="s">
        <v>1770</v>
      </c>
      <c r="G309" s="25" t="s">
        <v>1403</v>
      </c>
      <c r="H309" s="24" t="s">
        <v>11</v>
      </c>
      <c r="I309" s="27">
        <v>1152</v>
      </c>
      <c r="J309" s="27">
        <f t="shared" si="35"/>
        <v>115.2</v>
      </c>
      <c r="K309" s="27">
        <f t="shared" si="36"/>
        <v>1036.8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86.4</v>
      </c>
      <c r="AE309" s="27">
        <v>0</v>
      </c>
      <c r="AF309" s="27">
        <v>207.36</v>
      </c>
      <c r="AG309" s="27">
        <f t="shared" si="40"/>
        <v>293.76</v>
      </c>
      <c r="AH309" s="27">
        <f t="shared" si="38"/>
        <v>858.24</v>
      </c>
      <c r="AI309" s="24" t="s">
        <v>1943</v>
      </c>
      <c r="AJ309" s="24" t="s">
        <v>1865</v>
      </c>
      <c r="AK309" s="24" t="s">
        <v>1593</v>
      </c>
    </row>
    <row r="310" spans="1:37" s="14" customFormat="1" ht="50.1" customHeight="1">
      <c r="A310" s="39" t="s">
        <v>1746</v>
      </c>
      <c r="B310" s="24" t="s">
        <v>1404</v>
      </c>
      <c r="C310" s="24" t="s">
        <v>170</v>
      </c>
      <c r="D310" s="39" t="s">
        <v>114</v>
      </c>
      <c r="E310" s="39" t="s">
        <v>1787</v>
      </c>
      <c r="F310" s="39" t="s">
        <v>1770</v>
      </c>
      <c r="G310" s="25" t="s">
        <v>1403</v>
      </c>
      <c r="H310" s="24" t="s">
        <v>11</v>
      </c>
      <c r="I310" s="27">
        <v>1152</v>
      </c>
      <c r="J310" s="27">
        <f t="shared" si="35"/>
        <v>115.2</v>
      </c>
      <c r="K310" s="27">
        <f t="shared" si="36"/>
        <v>1036.8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86.4</v>
      </c>
      <c r="AE310" s="27">
        <v>0</v>
      </c>
      <c r="AF310" s="27">
        <v>207.36</v>
      </c>
      <c r="AG310" s="27">
        <f t="shared" si="40"/>
        <v>293.76</v>
      </c>
      <c r="AH310" s="27">
        <f t="shared" si="38"/>
        <v>858.24</v>
      </c>
      <c r="AI310" s="24" t="s">
        <v>1943</v>
      </c>
      <c r="AJ310" s="24" t="s">
        <v>1813</v>
      </c>
      <c r="AK310" s="24" t="s">
        <v>239</v>
      </c>
    </row>
    <row r="311" spans="1:37" s="14" customFormat="1" ht="50.1" customHeight="1">
      <c r="A311" s="39" t="s">
        <v>1747</v>
      </c>
      <c r="B311" s="24" t="s">
        <v>1404</v>
      </c>
      <c r="C311" s="24" t="s">
        <v>170</v>
      </c>
      <c r="D311" s="39" t="s">
        <v>114</v>
      </c>
      <c r="E311" s="39" t="s">
        <v>1788</v>
      </c>
      <c r="F311" s="39" t="s">
        <v>1770</v>
      </c>
      <c r="G311" s="25" t="s">
        <v>1403</v>
      </c>
      <c r="H311" s="24" t="s">
        <v>11</v>
      </c>
      <c r="I311" s="27">
        <v>1152</v>
      </c>
      <c r="J311" s="27">
        <f t="shared" si="35"/>
        <v>115.2</v>
      </c>
      <c r="K311" s="27">
        <f t="shared" si="36"/>
        <v>1036.8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86.4</v>
      </c>
      <c r="AE311" s="27">
        <v>0</v>
      </c>
      <c r="AF311" s="27">
        <v>207.36</v>
      </c>
      <c r="AG311" s="27">
        <f t="shared" si="40"/>
        <v>293.76</v>
      </c>
      <c r="AH311" s="27">
        <f t="shared" si="38"/>
        <v>858.24</v>
      </c>
      <c r="AI311" s="24" t="s">
        <v>1943</v>
      </c>
      <c r="AJ311" s="24" t="s">
        <v>1822</v>
      </c>
      <c r="AK311" s="24" t="s">
        <v>179</v>
      </c>
    </row>
    <row r="312" spans="1:37" s="14" customFormat="1" ht="50.1" customHeight="1">
      <c r="A312" s="39" t="s">
        <v>1748</v>
      </c>
      <c r="B312" s="24" t="s">
        <v>1404</v>
      </c>
      <c r="C312" s="24" t="s">
        <v>170</v>
      </c>
      <c r="D312" s="39" t="s">
        <v>114</v>
      </c>
      <c r="E312" s="39" t="s">
        <v>1789</v>
      </c>
      <c r="F312" s="39" t="s">
        <v>1770</v>
      </c>
      <c r="G312" s="25" t="s">
        <v>1403</v>
      </c>
      <c r="H312" s="24" t="s">
        <v>11</v>
      </c>
      <c r="I312" s="27">
        <v>1152</v>
      </c>
      <c r="J312" s="27">
        <f t="shared" si="35"/>
        <v>115.2</v>
      </c>
      <c r="K312" s="27">
        <f t="shared" si="36"/>
        <v>1036.8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0</v>
      </c>
      <c r="S312" s="27">
        <v>0</v>
      </c>
      <c r="T312" s="27">
        <v>0</v>
      </c>
      <c r="U312" s="27">
        <v>0</v>
      </c>
      <c r="V312" s="27">
        <v>0</v>
      </c>
      <c r="W312" s="27">
        <v>0</v>
      </c>
      <c r="X312" s="27">
        <v>0</v>
      </c>
      <c r="Y312" s="27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86.4</v>
      </c>
      <c r="AE312" s="27">
        <v>0</v>
      </c>
      <c r="AF312" s="27">
        <v>207.36</v>
      </c>
      <c r="AG312" s="27">
        <f t="shared" si="40"/>
        <v>293.76</v>
      </c>
      <c r="AH312" s="27">
        <f t="shared" si="38"/>
        <v>858.24</v>
      </c>
      <c r="AI312" s="24" t="s">
        <v>1943</v>
      </c>
      <c r="AJ312" s="24" t="s">
        <v>1823</v>
      </c>
      <c r="AK312" s="24" t="s">
        <v>236</v>
      </c>
    </row>
    <row r="313" spans="1:37" s="14" customFormat="1" ht="50.1" customHeight="1">
      <c r="A313" s="39" t="s">
        <v>1749</v>
      </c>
      <c r="B313" s="24" t="s">
        <v>1404</v>
      </c>
      <c r="C313" s="24" t="s">
        <v>170</v>
      </c>
      <c r="D313" s="39" t="s">
        <v>114</v>
      </c>
      <c r="E313" s="39" t="s">
        <v>1790</v>
      </c>
      <c r="F313" s="39" t="s">
        <v>1770</v>
      </c>
      <c r="G313" s="25" t="s">
        <v>1403</v>
      </c>
      <c r="H313" s="24" t="s">
        <v>11</v>
      </c>
      <c r="I313" s="27">
        <v>1152</v>
      </c>
      <c r="J313" s="27">
        <f t="shared" ref="J313:J372" si="41">+I313*0.1</f>
        <v>115.2</v>
      </c>
      <c r="K313" s="27">
        <f t="shared" ref="K313:K372" si="42">+I313-J313</f>
        <v>1036.8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86.4</v>
      </c>
      <c r="AE313" s="27">
        <v>0</v>
      </c>
      <c r="AF313" s="27">
        <v>207.36</v>
      </c>
      <c r="AG313" s="27">
        <f t="shared" si="40"/>
        <v>293.76</v>
      </c>
      <c r="AH313" s="27">
        <f t="shared" si="38"/>
        <v>858.24</v>
      </c>
      <c r="AI313" s="24" t="s">
        <v>1943</v>
      </c>
      <c r="AJ313" s="24" t="s">
        <v>1819</v>
      </c>
      <c r="AK313" s="24" t="s">
        <v>1824</v>
      </c>
    </row>
    <row r="314" spans="1:37" s="14" customFormat="1" ht="50.1" customHeight="1">
      <c r="A314" s="39" t="s">
        <v>1750</v>
      </c>
      <c r="B314" s="24" t="s">
        <v>1404</v>
      </c>
      <c r="C314" s="24" t="s">
        <v>170</v>
      </c>
      <c r="D314" s="39" t="s">
        <v>114</v>
      </c>
      <c r="E314" s="39" t="s">
        <v>1791</v>
      </c>
      <c r="F314" s="39" t="s">
        <v>1770</v>
      </c>
      <c r="G314" s="25" t="s">
        <v>1403</v>
      </c>
      <c r="H314" s="24" t="s">
        <v>11</v>
      </c>
      <c r="I314" s="27">
        <v>1152</v>
      </c>
      <c r="J314" s="27">
        <f t="shared" si="41"/>
        <v>115.2</v>
      </c>
      <c r="K314" s="27">
        <f t="shared" si="42"/>
        <v>1036.8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86.4</v>
      </c>
      <c r="AE314" s="27">
        <v>0</v>
      </c>
      <c r="AF314" s="27">
        <v>207.36</v>
      </c>
      <c r="AG314" s="27">
        <f t="shared" si="40"/>
        <v>293.76</v>
      </c>
      <c r="AH314" s="27">
        <f t="shared" si="38"/>
        <v>858.24</v>
      </c>
      <c r="AI314" s="24" t="s">
        <v>1943</v>
      </c>
      <c r="AJ314" s="24" t="s">
        <v>1826</v>
      </c>
      <c r="AK314" s="24" t="s">
        <v>195</v>
      </c>
    </row>
    <row r="315" spans="1:37" s="14" customFormat="1" ht="50.1" customHeight="1">
      <c r="A315" s="39" t="s">
        <v>1751</v>
      </c>
      <c r="B315" s="24" t="s">
        <v>1404</v>
      </c>
      <c r="C315" s="24" t="s">
        <v>170</v>
      </c>
      <c r="D315" s="39" t="s">
        <v>114</v>
      </c>
      <c r="E315" s="39" t="s">
        <v>1792</v>
      </c>
      <c r="F315" s="39" t="s">
        <v>1770</v>
      </c>
      <c r="G315" s="25" t="s">
        <v>1403</v>
      </c>
      <c r="H315" s="24" t="s">
        <v>11</v>
      </c>
      <c r="I315" s="27">
        <v>1152</v>
      </c>
      <c r="J315" s="27">
        <f t="shared" si="41"/>
        <v>115.2</v>
      </c>
      <c r="K315" s="27">
        <f t="shared" si="42"/>
        <v>1036.8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86.4</v>
      </c>
      <c r="AE315" s="27">
        <v>0</v>
      </c>
      <c r="AF315" s="27">
        <v>207.36</v>
      </c>
      <c r="AG315" s="27">
        <f t="shared" si="40"/>
        <v>293.76</v>
      </c>
      <c r="AH315" s="27">
        <f t="shared" si="38"/>
        <v>858.24</v>
      </c>
      <c r="AI315" s="24" t="s">
        <v>1943</v>
      </c>
      <c r="AJ315" s="24" t="s">
        <v>2166</v>
      </c>
      <c r="AK315" s="24" t="s">
        <v>1396</v>
      </c>
    </row>
    <row r="316" spans="1:37" s="14" customFormat="1" ht="50.1" customHeight="1">
      <c r="A316" s="39" t="s">
        <v>1752</v>
      </c>
      <c r="B316" s="24" t="s">
        <v>1404</v>
      </c>
      <c r="C316" s="24" t="s">
        <v>170</v>
      </c>
      <c r="D316" s="39" t="s">
        <v>114</v>
      </c>
      <c r="E316" s="39" t="s">
        <v>1793</v>
      </c>
      <c r="F316" s="39" t="s">
        <v>1770</v>
      </c>
      <c r="G316" s="25" t="s">
        <v>1403</v>
      </c>
      <c r="H316" s="24" t="s">
        <v>11</v>
      </c>
      <c r="I316" s="27">
        <v>1152</v>
      </c>
      <c r="J316" s="27">
        <f t="shared" si="41"/>
        <v>115.2</v>
      </c>
      <c r="K316" s="27">
        <f t="shared" si="42"/>
        <v>1036.8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86.4</v>
      </c>
      <c r="AE316" s="27">
        <v>0</v>
      </c>
      <c r="AF316" s="27">
        <v>207.36</v>
      </c>
      <c r="AG316" s="27">
        <f t="shared" si="40"/>
        <v>293.76</v>
      </c>
      <c r="AH316" s="27">
        <f t="shared" si="38"/>
        <v>858.24</v>
      </c>
      <c r="AI316" s="24" t="s">
        <v>1943</v>
      </c>
      <c r="AJ316" s="24" t="s">
        <v>2165</v>
      </c>
      <c r="AK316" s="24" t="s">
        <v>1870</v>
      </c>
    </row>
    <row r="317" spans="1:37" s="14" customFormat="1" ht="50.1" customHeight="1">
      <c r="A317" s="39" t="s">
        <v>1753</v>
      </c>
      <c r="B317" s="24" t="s">
        <v>1404</v>
      </c>
      <c r="C317" s="24" t="s">
        <v>170</v>
      </c>
      <c r="D317" s="39" t="s">
        <v>114</v>
      </c>
      <c r="E317" s="39" t="s">
        <v>1794</v>
      </c>
      <c r="F317" s="39" t="s">
        <v>1770</v>
      </c>
      <c r="G317" s="25" t="s">
        <v>1403</v>
      </c>
      <c r="H317" s="24" t="s">
        <v>11</v>
      </c>
      <c r="I317" s="27">
        <v>1152</v>
      </c>
      <c r="J317" s="27">
        <f t="shared" si="41"/>
        <v>115.2</v>
      </c>
      <c r="K317" s="27">
        <f t="shared" si="42"/>
        <v>1036.8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86.4</v>
      </c>
      <c r="AE317" s="27">
        <v>0</v>
      </c>
      <c r="AF317" s="27">
        <v>207.36</v>
      </c>
      <c r="AG317" s="27">
        <f t="shared" si="40"/>
        <v>293.76</v>
      </c>
      <c r="AH317" s="27">
        <f t="shared" si="38"/>
        <v>858.24</v>
      </c>
      <c r="AI317" s="24" t="s">
        <v>1943</v>
      </c>
      <c r="AJ317" s="24" t="s">
        <v>1827</v>
      </c>
      <c r="AK317" s="24" t="s">
        <v>1662</v>
      </c>
    </row>
    <row r="318" spans="1:37" s="14" customFormat="1" ht="50.1" customHeight="1">
      <c r="A318" s="39" t="s">
        <v>1754</v>
      </c>
      <c r="B318" s="24" t="s">
        <v>1404</v>
      </c>
      <c r="C318" s="24" t="s">
        <v>170</v>
      </c>
      <c r="D318" s="39" t="s">
        <v>114</v>
      </c>
      <c r="E318" s="39" t="s">
        <v>1795</v>
      </c>
      <c r="F318" s="39" t="s">
        <v>1770</v>
      </c>
      <c r="G318" s="25" t="s">
        <v>1403</v>
      </c>
      <c r="H318" s="24" t="s">
        <v>11</v>
      </c>
      <c r="I318" s="27">
        <v>1152</v>
      </c>
      <c r="J318" s="27">
        <f t="shared" si="41"/>
        <v>115.2</v>
      </c>
      <c r="K318" s="27">
        <f t="shared" si="42"/>
        <v>1036.8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86.4</v>
      </c>
      <c r="AE318" s="27">
        <v>0</v>
      </c>
      <c r="AF318" s="27">
        <v>207.36</v>
      </c>
      <c r="AG318" s="27">
        <f t="shared" ref="AG318:AG331" si="43">SUM(L318:AF318)</f>
        <v>293.76</v>
      </c>
      <c r="AH318" s="27">
        <f t="shared" si="38"/>
        <v>858.24</v>
      </c>
      <c r="AI318" s="24" t="s">
        <v>1943</v>
      </c>
      <c r="AJ318" s="24" t="s">
        <v>1828</v>
      </c>
      <c r="AK318" s="24" t="s">
        <v>1662</v>
      </c>
    </row>
    <row r="319" spans="1:37" s="14" customFormat="1" ht="50.1" customHeight="1">
      <c r="A319" s="39" t="s">
        <v>1755</v>
      </c>
      <c r="B319" s="24" t="s">
        <v>1404</v>
      </c>
      <c r="C319" s="24" t="s">
        <v>170</v>
      </c>
      <c r="D319" s="39" t="s">
        <v>114</v>
      </c>
      <c r="E319" s="39" t="s">
        <v>1796</v>
      </c>
      <c r="F319" s="39" t="s">
        <v>1770</v>
      </c>
      <c r="G319" s="25" t="s">
        <v>1403</v>
      </c>
      <c r="H319" s="24" t="s">
        <v>11</v>
      </c>
      <c r="I319" s="27">
        <v>1152</v>
      </c>
      <c r="J319" s="27">
        <f t="shared" si="41"/>
        <v>115.2</v>
      </c>
      <c r="K319" s="27">
        <f t="shared" si="42"/>
        <v>1036.8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86.4</v>
      </c>
      <c r="AE319" s="27">
        <v>0</v>
      </c>
      <c r="AF319" s="27">
        <v>207.36</v>
      </c>
      <c r="AG319" s="27">
        <f t="shared" si="43"/>
        <v>293.76</v>
      </c>
      <c r="AH319" s="27">
        <f t="shared" si="38"/>
        <v>858.24</v>
      </c>
      <c r="AI319" s="24" t="s">
        <v>1943</v>
      </c>
      <c r="AJ319" s="24" t="s">
        <v>2233</v>
      </c>
      <c r="AK319" s="24" t="s">
        <v>1662</v>
      </c>
    </row>
    <row r="320" spans="1:37" s="14" customFormat="1" ht="50.1" customHeight="1">
      <c r="A320" s="39" t="s">
        <v>1756</v>
      </c>
      <c r="B320" s="24" t="s">
        <v>1404</v>
      </c>
      <c r="C320" s="24" t="s">
        <v>170</v>
      </c>
      <c r="D320" s="39" t="s">
        <v>114</v>
      </c>
      <c r="E320" s="39" t="s">
        <v>1797</v>
      </c>
      <c r="F320" s="39" t="s">
        <v>1770</v>
      </c>
      <c r="G320" s="25" t="s">
        <v>1403</v>
      </c>
      <c r="H320" s="24" t="s">
        <v>11</v>
      </c>
      <c r="I320" s="27">
        <v>1152</v>
      </c>
      <c r="J320" s="27">
        <f t="shared" si="41"/>
        <v>115.2</v>
      </c>
      <c r="K320" s="27">
        <f t="shared" si="42"/>
        <v>1036.8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86.4</v>
      </c>
      <c r="AE320" s="27">
        <v>0</v>
      </c>
      <c r="AF320" s="27">
        <v>207.36</v>
      </c>
      <c r="AG320" s="27">
        <f t="shared" si="43"/>
        <v>293.76</v>
      </c>
      <c r="AH320" s="27">
        <f t="shared" si="38"/>
        <v>858.24</v>
      </c>
      <c r="AI320" s="24" t="s">
        <v>1943</v>
      </c>
      <c r="AJ320" s="24" t="s">
        <v>1829</v>
      </c>
      <c r="AK320" s="24" t="s">
        <v>1662</v>
      </c>
    </row>
    <row r="321" spans="1:37" s="14" customFormat="1" ht="50.1" customHeight="1">
      <c r="A321" s="39" t="s">
        <v>1757</v>
      </c>
      <c r="B321" s="24" t="s">
        <v>1404</v>
      </c>
      <c r="C321" s="24" t="s">
        <v>170</v>
      </c>
      <c r="D321" s="39" t="s">
        <v>114</v>
      </c>
      <c r="E321" s="39" t="s">
        <v>1798</v>
      </c>
      <c r="F321" s="39" t="s">
        <v>1770</v>
      </c>
      <c r="G321" s="25" t="s">
        <v>1403</v>
      </c>
      <c r="H321" s="24" t="s">
        <v>11</v>
      </c>
      <c r="I321" s="27">
        <v>1152</v>
      </c>
      <c r="J321" s="27">
        <f t="shared" si="41"/>
        <v>115.2</v>
      </c>
      <c r="K321" s="27">
        <f t="shared" si="42"/>
        <v>1036.8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86.4</v>
      </c>
      <c r="AE321" s="27">
        <v>0</v>
      </c>
      <c r="AF321" s="27">
        <v>207.36</v>
      </c>
      <c r="AG321" s="27">
        <f t="shared" si="43"/>
        <v>293.76</v>
      </c>
      <c r="AH321" s="27">
        <f t="shared" si="38"/>
        <v>858.24</v>
      </c>
      <c r="AI321" s="24" t="s">
        <v>1943</v>
      </c>
      <c r="AJ321" s="24" t="s">
        <v>1830</v>
      </c>
      <c r="AK321" s="24" t="s">
        <v>1662</v>
      </c>
    </row>
    <row r="322" spans="1:37" s="14" customFormat="1" ht="50.1" customHeight="1">
      <c r="A322" s="39" t="s">
        <v>1758</v>
      </c>
      <c r="B322" s="24" t="s">
        <v>1404</v>
      </c>
      <c r="C322" s="24" t="s">
        <v>170</v>
      </c>
      <c r="D322" s="39" t="s">
        <v>114</v>
      </c>
      <c r="E322" s="39" t="s">
        <v>1799</v>
      </c>
      <c r="F322" s="39" t="s">
        <v>1770</v>
      </c>
      <c r="G322" s="25" t="s">
        <v>1403</v>
      </c>
      <c r="H322" s="24" t="s">
        <v>11</v>
      </c>
      <c r="I322" s="27">
        <v>1152</v>
      </c>
      <c r="J322" s="27">
        <f t="shared" si="41"/>
        <v>115.2</v>
      </c>
      <c r="K322" s="27">
        <f t="shared" si="42"/>
        <v>1036.8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86.4</v>
      </c>
      <c r="AE322" s="27">
        <v>0</v>
      </c>
      <c r="AF322" s="27">
        <v>207.36</v>
      </c>
      <c r="AG322" s="27">
        <f t="shared" si="43"/>
        <v>293.76</v>
      </c>
      <c r="AH322" s="27">
        <f t="shared" si="38"/>
        <v>858.24</v>
      </c>
      <c r="AI322" s="24" t="s">
        <v>1943</v>
      </c>
      <c r="AJ322" s="24" t="s">
        <v>1831</v>
      </c>
      <c r="AK322" s="24" t="s">
        <v>1390</v>
      </c>
    </row>
    <row r="323" spans="1:37" s="14" customFormat="1" ht="50.1" customHeight="1">
      <c r="A323" s="39" t="s">
        <v>1759</v>
      </c>
      <c r="B323" s="24" t="s">
        <v>1404</v>
      </c>
      <c r="C323" s="24" t="s">
        <v>170</v>
      </c>
      <c r="D323" s="39" t="s">
        <v>114</v>
      </c>
      <c r="E323" s="39" t="s">
        <v>1800</v>
      </c>
      <c r="F323" s="39" t="s">
        <v>1770</v>
      </c>
      <c r="G323" s="25" t="s">
        <v>1403</v>
      </c>
      <c r="H323" s="24" t="s">
        <v>11</v>
      </c>
      <c r="I323" s="27">
        <v>1152</v>
      </c>
      <c r="J323" s="27">
        <f t="shared" si="41"/>
        <v>115.2</v>
      </c>
      <c r="K323" s="27">
        <f t="shared" si="42"/>
        <v>1036.8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86.4</v>
      </c>
      <c r="AE323" s="27">
        <v>0</v>
      </c>
      <c r="AF323" s="27">
        <v>207.36</v>
      </c>
      <c r="AG323" s="27">
        <f t="shared" si="43"/>
        <v>293.76</v>
      </c>
      <c r="AH323" s="27">
        <f t="shared" si="38"/>
        <v>858.24</v>
      </c>
      <c r="AI323" s="24" t="s">
        <v>1943</v>
      </c>
      <c r="AJ323" s="24" t="s">
        <v>1889</v>
      </c>
      <c r="AK323" s="24" t="s">
        <v>1890</v>
      </c>
    </row>
    <row r="324" spans="1:37" s="14" customFormat="1" ht="50.1" customHeight="1">
      <c r="A324" s="39" t="s">
        <v>1760</v>
      </c>
      <c r="B324" s="24" t="s">
        <v>1404</v>
      </c>
      <c r="C324" s="24" t="s">
        <v>170</v>
      </c>
      <c r="D324" s="39" t="s">
        <v>114</v>
      </c>
      <c r="E324" s="39" t="s">
        <v>1801</v>
      </c>
      <c r="F324" s="39" t="s">
        <v>1770</v>
      </c>
      <c r="G324" s="25" t="s">
        <v>1403</v>
      </c>
      <c r="H324" s="24" t="s">
        <v>11</v>
      </c>
      <c r="I324" s="27">
        <v>1152</v>
      </c>
      <c r="J324" s="27">
        <f t="shared" si="41"/>
        <v>115.2</v>
      </c>
      <c r="K324" s="27">
        <f t="shared" si="42"/>
        <v>1036.8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86.4</v>
      </c>
      <c r="AE324" s="27">
        <v>0</v>
      </c>
      <c r="AF324" s="27">
        <v>207.36</v>
      </c>
      <c r="AG324" s="27">
        <f t="shared" si="43"/>
        <v>293.76</v>
      </c>
      <c r="AH324" s="27">
        <f t="shared" si="38"/>
        <v>858.24</v>
      </c>
      <c r="AI324" s="24" t="s">
        <v>1943</v>
      </c>
      <c r="AJ324" s="24" t="s">
        <v>1866</v>
      </c>
      <c r="AK324" s="24" t="s">
        <v>1396</v>
      </c>
    </row>
    <row r="325" spans="1:37" s="14" customFormat="1" ht="50.1" customHeight="1">
      <c r="A325" s="39" t="s">
        <v>1761</v>
      </c>
      <c r="B325" s="24" t="s">
        <v>1404</v>
      </c>
      <c r="C325" s="24" t="s">
        <v>170</v>
      </c>
      <c r="D325" s="39" t="s">
        <v>114</v>
      </c>
      <c r="E325" s="39" t="s">
        <v>1802</v>
      </c>
      <c r="F325" s="39" t="s">
        <v>1770</v>
      </c>
      <c r="G325" s="25" t="s">
        <v>1403</v>
      </c>
      <c r="H325" s="24" t="s">
        <v>11</v>
      </c>
      <c r="I325" s="27">
        <v>1152</v>
      </c>
      <c r="J325" s="27">
        <f t="shared" si="41"/>
        <v>115.2</v>
      </c>
      <c r="K325" s="27">
        <f t="shared" si="42"/>
        <v>1036.8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86.4</v>
      </c>
      <c r="AE325" s="27">
        <v>0</v>
      </c>
      <c r="AF325" s="27">
        <v>207.36</v>
      </c>
      <c r="AG325" s="27">
        <f t="shared" si="43"/>
        <v>293.76</v>
      </c>
      <c r="AH325" s="27">
        <f t="shared" si="38"/>
        <v>858.24</v>
      </c>
      <c r="AI325" s="24" t="s">
        <v>1943</v>
      </c>
      <c r="AJ325" s="24" t="s">
        <v>1416</v>
      </c>
      <c r="AK325" s="24" t="s">
        <v>1729</v>
      </c>
    </row>
    <row r="326" spans="1:37" s="14" customFormat="1" ht="50.1" customHeight="1">
      <c r="A326" s="39" t="s">
        <v>1762</v>
      </c>
      <c r="B326" s="24" t="s">
        <v>1404</v>
      </c>
      <c r="C326" s="24" t="s">
        <v>170</v>
      </c>
      <c r="D326" s="39" t="s">
        <v>114</v>
      </c>
      <c r="E326" s="39" t="s">
        <v>1803</v>
      </c>
      <c r="F326" s="39" t="s">
        <v>1770</v>
      </c>
      <c r="G326" s="25" t="s">
        <v>1403</v>
      </c>
      <c r="H326" s="24" t="s">
        <v>11</v>
      </c>
      <c r="I326" s="27">
        <v>1152</v>
      </c>
      <c r="J326" s="27">
        <f t="shared" si="41"/>
        <v>115.2</v>
      </c>
      <c r="K326" s="27">
        <f t="shared" si="42"/>
        <v>1036.8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86.4</v>
      </c>
      <c r="AE326" s="27">
        <v>0</v>
      </c>
      <c r="AF326" s="27">
        <v>207.36</v>
      </c>
      <c r="AG326" s="27">
        <f t="shared" si="43"/>
        <v>293.76</v>
      </c>
      <c r="AH326" s="27">
        <f t="shared" si="38"/>
        <v>858.24</v>
      </c>
      <c r="AI326" s="24" t="s">
        <v>1943</v>
      </c>
      <c r="AJ326" s="24" t="s">
        <v>1885</v>
      </c>
      <c r="AK326" s="24" t="s">
        <v>1867</v>
      </c>
    </row>
    <row r="327" spans="1:37" s="14" customFormat="1" ht="50.1" customHeight="1">
      <c r="A327" s="39" t="s">
        <v>1763</v>
      </c>
      <c r="B327" s="24" t="s">
        <v>1404</v>
      </c>
      <c r="C327" s="24" t="s">
        <v>170</v>
      </c>
      <c r="D327" s="39" t="s">
        <v>114</v>
      </c>
      <c r="E327" s="39" t="s">
        <v>1804</v>
      </c>
      <c r="F327" s="39" t="s">
        <v>1770</v>
      </c>
      <c r="G327" s="25" t="s">
        <v>1403</v>
      </c>
      <c r="H327" s="24" t="s">
        <v>11</v>
      </c>
      <c r="I327" s="27">
        <v>1152</v>
      </c>
      <c r="J327" s="27">
        <f t="shared" si="41"/>
        <v>115.2</v>
      </c>
      <c r="K327" s="27">
        <f t="shared" si="42"/>
        <v>1036.8</v>
      </c>
      <c r="L327" s="27">
        <v>0</v>
      </c>
      <c r="M327" s="27">
        <v>0</v>
      </c>
      <c r="N327" s="27">
        <v>0</v>
      </c>
      <c r="O327" s="27">
        <v>0</v>
      </c>
      <c r="P327" s="27">
        <v>0</v>
      </c>
      <c r="Q327" s="27">
        <v>0</v>
      </c>
      <c r="R327" s="27">
        <v>0</v>
      </c>
      <c r="S327" s="27">
        <v>0</v>
      </c>
      <c r="T327" s="27">
        <v>0</v>
      </c>
      <c r="U327" s="27">
        <v>0</v>
      </c>
      <c r="V327" s="27">
        <v>0</v>
      </c>
      <c r="W327" s="27">
        <v>0</v>
      </c>
      <c r="X327" s="27">
        <v>0</v>
      </c>
      <c r="Y327" s="27">
        <v>0</v>
      </c>
      <c r="Z327" s="27">
        <v>0</v>
      </c>
      <c r="AA327" s="27">
        <v>0</v>
      </c>
      <c r="AB327" s="27">
        <v>0</v>
      </c>
      <c r="AC327" s="27">
        <v>0</v>
      </c>
      <c r="AD327" s="27">
        <v>86.4</v>
      </c>
      <c r="AE327" s="27">
        <v>0</v>
      </c>
      <c r="AF327" s="27">
        <v>207.36</v>
      </c>
      <c r="AG327" s="27">
        <f t="shared" si="43"/>
        <v>293.76</v>
      </c>
      <c r="AH327" s="27">
        <f t="shared" si="38"/>
        <v>858.24</v>
      </c>
      <c r="AI327" s="24" t="s">
        <v>1943</v>
      </c>
      <c r="AJ327" s="24" t="s">
        <v>1868</v>
      </c>
      <c r="AK327" s="24" t="s">
        <v>1869</v>
      </c>
    </row>
    <row r="328" spans="1:37" s="14" customFormat="1" ht="50.1" customHeight="1">
      <c r="A328" s="39" t="s">
        <v>1764</v>
      </c>
      <c r="B328" s="24" t="s">
        <v>1404</v>
      </c>
      <c r="C328" s="24" t="s">
        <v>170</v>
      </c>
      <c r="D328" s="39" t="s">
        <v>114</v>
      </c>
      <c r="E328" s="39" t="s">
        <v>1805</v>
      </c>
      <c r="F328" s="39" t="s">
        <v>1770</v>
      </c>
      <c r="G328" s="25" t="s">
        <v>1403</v>
      </c>
      <c r="H328" s="24" t="s">
        <v>11</v>
      </c>
      <c r="I328" s="27">
        <v>1152</v>
      </c>
      <c r="J328" s="27">
        <f t="shared" si="41"/>
        <v>115.2</v>
      </c>
      <c r="K328" s="27">
        <f t="shared" si="42"/>
        <v>1036.8</v>
      </c>
      <c r="L328" s="27">
        <v>0</v>
      </c>
      <c r="M328" s="27">
        <v>0</v>
      </c>
      <c r="N328" s="27">
        <v>0</v>
      </c>
      <c r="O328" s="27">
        <v>0</v>
      </c>
      <c r="P328" s="27">
        <v>0</v>
      </c>
      <c r="Q328" s="27">
        <v>0</v>
      </c>
      <c r="R328" s="27">
        <v>0</v>
      </c>
      <c r="S328" s="27">
        <v>0</v>
      </c>
      <c r="T328" s="27">
        <v>0</v>
      </c>
      <c r="U328" s="27">
        <v>0</v>
      </c>
      <c r="V328" s="27">
        <v>0</v>
      </c>
      <c r="W328" s="27">
        <v>0</v>
      </c>
      <c r="X328" s="27">
        <v>0</v>
      </c>
      <c r="Y328" s="27"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86.4</v>
      </c>
      <c r="AE328" s="27">
        <v>0</v>
      </c>
      <c r="AF328" s="27">
        <v>207.36</v>
      </c>
      <c r="AG328" s="27">
        <f t="shared" si="43"/>
        <v>293.76</v>
      </c>
      <c r="AH328" s="27">
        <f t="shared" si="38"/>
        <v>858.24</v>
      </c>
      <c r="AI328" s="24" t="s">
        <v>1943</v>
      </c>
      <c r="AJ328" s="24" t="s">
        <v>1646</v>
      </c>
      <c r="AK328" s="24" t="s">
        <v>162</v>
      </c>
    </row>
    <row r="329" spans="1:37" s="14" customFormat="1" ht="50.1" customHeight="1">
      <c r="A329" s="39" t="s">
        <v>1765</v>
      </c>
      <c r="B329" s="24" t="s">
        <v>1404</v>
      </c>
      <c r="C329" s="24" t="s">
        <v>170</v>
      </c>
      <c r="D329" s="39" t="s">
        <v>114</v>
      </c>
      <c r="E329" s="39" t="s">
        <v>1806</v>
      </c>
      <c r="F329" s="39" t="s">
        <v>1770</v>
      </c>
      <c r="G329" s="25" t="s">
        <v>1403</v>
      </c>
      <c r="H329" s="24" t="s">
        <v>11</v>
      </c>
      <c r="I329" s="27">
        <v>1152</v>
      </c>
      <c r="J329" s="27">
        <f t="shared" si="41"/>
        <v>115.2</v>
      </c>
      <c r="K329" s="27">
        <f t="shared" si="42"/>
        <v>1036.8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86.4</v>
      </c>
      <c r="AE329" s="27">
        <v>0</v>
      </c>
      <c r="AF329" s="27">
        <v>207.36</v>
      </c>
      <c r="AG329" s="27">
        <f t="shared" si="43"/>
        <v>293.76</v>
      </c>
      <c r="AH329" s="27">
        <f t="shared" si="38"/>
        <v>858.24</v>
      </c>
      <c r="AI329" s="24" t="s">
        <v>1943</v>
      </c>
      <c r="AJ329" s="24" t="s">
        <v>2101</v>
      </c>
      <c r="AK329" s="24" t="s">
        <v>1892</v>
      </c>
    </row>
    <row r="330" spans="1:37" s="14" customFormat="1" ht="50.1" customHeight="1">
      <c r="A330" s="39" t="s">
        <v>1766</v>
      </c>
      <c r="B330" s="24" t="s">
        <v>1404</v>
      </c>
      <c r="C330" s="24" t="s">
        <v>170</v>
      </c>
      <c r="D330" s="39" t="s">
        <v>114</v>
      </c>
      <c r="E330" s="39" t="s">
        <v>1807</v>
      </c>
      <c r="F330" s="39" t="s">
        <v>1770</v>
      </c>
      <c r="G330" s="25" t="s">
        <v>1403</v>
      </c>
      <c r="H330" s="24" t="s">
        <v>11</v>
      </c>
      <c r="I330" s="27">
        <v>1152</v>
      </c>
      <c r="J330" s="27">
        <f t="shared" si="41"/>
        <v>115.2</v>
      </c>
      <c r="K330" s="27">
        <f t="shared" si="42"/>
        <v>1036.8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86.4</v>
      </c>
      <c r="AE330" s="27">
        <v>0</v>
      </c>
      <c r="AF330" s="27">
        <v>207.36</v>
      </c>
      <c r="AG330" s="27">
        <f t="shared" si="43"/>
        <v>293.76</v>
      </c>
      <c r="AH330" s="27">
        <f t="shared" si="38"/>
        <v>858.24</v>
      </c>
      <c r="AI330" s="24" t="s">
        <v>1943</v>
      </c>
      <c r="AJ330" s="24" t="s">
        <v>1876</v>
      </c>
      <c r="AK330" s="24" t="s">
        <v>2237</v>
      </c>
    </row>
    <row r="331" spans="1:37" s="14" customFormat="1" ht="50.1" customHeight="1">
      <c r="A331" s="39" t="s">
        <v>1767</v>
      </c>
      <c r="B331" s="24" t="s">
        <v>1404</v>
      </c>
      <c r="C331" s="24" t="s">
        <v>170</v>
      </c>
      <c r="D331" s="39" t="s">
        <v>114</v>
      </c>
      <c r="E331" s="39" t="s">
        <v>1808</v>
      </c>
      <c r="F331" s="39" t="s">
        <v>1770</v>
      </c>
      <c r="G331" s="25" t="s">
        <v>1403</v>
      </c>
      <c r="H331" s="24" t="s">
        <v>11</v>
      </c>
      <c r="I331" s="27">
        <v>1152</v>
      </c>
      <c r="J331" s="27">
        <f t="shared" si="41"/>
        <v>115.2</v>
      </c>
      <c r="K331" s="27">
        <f t="shared" si="42"/>
        <v>1036.8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86.4</v>
      </c>
      <c r="AE331" s="27">
        <v>0</v>
      </c>
      <c r="AF331" s="27">
        <v>207.36</v>
      </c>
      <c r="AG331" s="27">
        <f t="shared" si="43"/>
        <v>293.76</v>
      </c>
      <c r="AH331" s="27">
        <f t="shared" si="38"/>
        <v>858.24</v>
      </c>
      <c r="AI331" s="24" t="s">
        <v>1943</v>
      </c>
      <c r="AJ331" s="24" t="s">
        <v>1878</v>
      </c>
      <c r="AK331" s="24" t="s">
        <v>1622</v>
      </c>
    </row>
    <row r="332" spans="1:37" s="14" customFormat="1" ht="50.1" customHeight="1">
      <c r="A332" s="39" t="s">
        <v>1768</v>
      </c>
      <c r="B332" s="24" t="s">
        <v>1404</v>
      </c>
      <c r="C332" s="24" t="s">
        <v>170</v>
      </c>
      <c r="D332" s="39" t="s">
        <v>114</v>
      </c>
      <c r="E332" s="39" t="s">
        <v>1809</v>
      </c>
      <c r="F332" s="39" t="s">
        <v>1770</v>
      </c>
      <c r="G332" s="25" t="s">
        <v>1403</v>
      </c>
      <c r="H332" s="24" t="s">
        <v>11</v>
      </c>
      <c r="I332" s="27">
        <v>1152</v>
      </c>
      <c r="J332" s="27">
        <f t="shared" si="41"/>
        <v>115.2</v>
      </c>
      <c r="K332" s="27">
        <f t="shared" si="42"/>
        <v>1036.8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86.4</v>
      </c>
      <c r="AE332" s="27">
        <v>0</v>
      </c>
      <c r="AF332" s="27">
        <v>207.36</v>
      </c>
      <c r="AG332" s="27">
        <f t="shared" ref="AG332:AG336" si="44">SUM(L332:AF332)</f>
        <v>293.76</v>
      </c>
      <c r="AH332" s="27">
        <f t="shared" si="38"/>
        <v>858.24</v>
      </c>
      <c r="AI332" s="24" t="s">
        <v>1943</v>
      </c>
      <c r="AJ332" s="24" t="s">
        <v>1879</v>
      </c>
      <c r="AK332" s="24" t="s">
        <v>1880</v>
      </c>
    </row>
    <row r="333" spans="1:37" s="14" customFormat="1" ht="50.1" customHeight="1">
      <c r="A333" s="39" t="s">
        <v>1769</v>
      </c>
      <c r="B333" s="24" t="s">
        <v>1404</v>
      </c>
      <c r="C333" s="24" t="s">
        <v>170</v>
      </c>
      <c r="D333" s="39" t="s">
        <v>114</v>
      </c>
      <c r="E333" s="39" t="s">
        <v>1810</v>
      </c>
      <c r="F333" s="39" t="s">
        <v>1770</v>
      </c>
      <c r="G333" s="25" t="s">
        <v>1403</v>
      </c>
      <c r="H333" s="24" t="s">
        <v>11</v>
      </c>
      <c r="I333" s="27">
        <v>1152</v>
      </c>
      <c r="J333" s="27">
        <f t="shared" si="41"/>
        <v>115.2</v>
      </c>
      <c r="K333" s="27">
        <f t="shared" si="42"/>
        <v>1036.8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86.4</v>
      </c>
      <c r="AE333" s="27">
        <v>0</v>
      </c>
      <c r="AF333" s="27">
        <v>207.36</v>
      </c>
      <c r="AG333" s="27">
        <f t="shared" si="44"/>
        <v>293.76</v>
      </c>
      <c r="AH333" s="27">
        <f t="shared" si="38"/>
        <v>858.24</v>
      </c>
      <c r="AI333" s="24" t="s">
        <v>1943</v>
      </c>
      <c r="AJ333" s="24" t="s">
        <v>1955</v>
      </c>
      <c r="AK333" s="24" t="s">
        <v>1622</v>
      </c>
    </row>
    <row r="334" spans="1:37" s="14" customFormat="1" ht="50.1" customHeight="1">
      <c r="A334" s="25" t="s">
        <v>1142</v>
      </c>
      <c r="B334" s="24" t="s">
        <v>1137</v>
      </c>
      <c r="C334" s="24" t="s">
        <v>134</v>
      </c>
      <c r="D334" s="24" t="s">
        <v>114</v>
      </c>
      <c r="E334" s="24" t="s">
        <v>1139</v>
      </c>
      <c r="F334" s="24" t="s">
        <v>1138</v>
      </c>
      <c r="G334" s="25" t="s">
        <v>1403</v>
      </c>
      <c r="H334" s="24" t="s">
        <v>1145</v>
      </c>
      <c r="I334" s="27">
        <v>736.87</v>
      </c>
      <c r="J334" s="27">
        <f t="shared" si="41"/>
        <v>73.686999999999998</v>
      </c>
      <c r="K334" s="27">
        <f t="shared" si="42"/>
        <v>663.18299999999999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132.63999999999999</v>
      </c>
      <c r="AC334" s="27">
        <v>132.63999999999999</v>
      </c>
      <c r="AD334" s="27">
        <v>132.63999999999999</v>
      </c>
      <c r="AE334" s="27">
        <v>0</v>
      </c>
      <c r="AF334" s="27">
        <v>132.63999999999999</v>
      </c>
      <c r="AG334" s="27">
        <f t="shared" si="44"/>
        <v>530.55999999999995</v>
      </c>
      <c r="AH334" s="27">
        <f t="shared" si="38"/>
        <v>206.31000000000006</v>
      </c>
      <c r="AI334" s="24" t="s">
        <v>1146</v>
      </c>
      <c r="AJ334" s="24" t="s">
        <v>1679</v>
      </c>
      <c r="AK334" s="24" t="s">
        <v>934</v>
      </c>
    </row>
    <row r="335" spans="1:37" s="14" customFormat="1" ht="50.1" customHeight="1">
      <c r="A335" s="24" t="s">
        <v>1143</v>
      </c>
      <c r="B335" s="24" t="s">
        <v>1136</v>
      </c>
      <c r="C335" s="24" t="s">
        <v>134</v>
      </c>
      <c r="D335" s="24" t="s">
        <v>114</v>
      </c>
      <c r="E335" s="24" t="s">
        <v>1140</v>
      </c>
      <c r="F335" s="24" t="s">
        <v>1138</v>
      </c>
      <c r="G335" s="25" t="s">
        <v>1403</v>
      </c>
      <c r="H335" s="24" t="s">
        <v>1145</v>
      </c>
      <c r="I335" s="27">
        <v>736.87</v>
      </c>
      <c r="J335" s="27">
        <f t="shared" si="41"/>
        <v>73.686999999999998</v>
      </c>
      <c r="K335" s="27">
        <f t="shared" si="42"/>
        <v>663.18299999999999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132.63999999999999</v>
      </c>
      <c r="AC335" s="27">
        <v>132.63999999999999</v>
      </c>
      <c r="AD335" s="27">
        <v>132.63999999999999</v>
      </c>
      <c r="AE335" s="27">
        <v>0</v>
      </c>
      <c r="AF335" s="27">
        <v>132.63999999999999</v>
      </c>
      <c r="AG335" s="27">
        <f t="shared" si="44"/>
        <v>530.55999999999995</v>
      </c>
      <c r="AH335" s="27">
        <f t="shared" si="38"/>
        <v>206.31000000000006</v>
      </c>
      <c r="AI335" s="24" t="s">
        <v>1146</v>
      </c>
      <c r="AJ335" s="24" t="s">
        <v>1679</v>
      </c>
      <c r="AK335" s="24" t="s">
        <v>934</v>
      </c>
    </row>
    <row r="336" spans="1:37" s="14" customFormat="1" ht="50.1" customHeight="1">
      <c r="A336" s="24" t="s">
        <v>1144</v>
      </c>
      <c r="B336" s="24" t="s">
        <v>1136</v>
      </c>
      <c r="C336" s="24" t="s">
        <v>134</v>
      </c>
      <c r="D336" s="24" t="s">
        <v>114</v>
      </c>
      <c r="E336" s="24" t="s">
        <v>1141</v>
      </c>
      <c r="F336" s="24" t="s">
        <v>1138</v>
      </c>
      <c r="G336" s="25" t="s">
        <v>1403</v>
      </c>
      <c r="H336" s="24" t="s">
        <v>1145</v>
      </c>
      <c r="I336" s="27">
        <v>736.87</v>
      </c>
      <c r="J336" s="27">
        <f t="shared" si="41"/>
        <v>73.686999999999998</v>
      </c>
      <c r="K336" s="27">
        <f t="shared" si="42"/>
        <v>663.18299999999999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132.63999999999999</v>
      </c>
      <c r="AC336" s="27">
        <v>132.63999999999999</v>
      </c>
      <c r="AD336" s="27">
        <v>132.63999999999999</v>
      </c>
      <c r="AE336" s="27">
        <v>0</v>
      </c>
      <c r="AF336" s="27">
        <v>132.63999999999999</v>
      </c>
      <c r="AG336" s="27">
        <f t="shared" si="44"/>
        <v>530.55999999999995</v>
      </c>
      <c r="AH336" s="27">
        <f t="shared" si="38"/>
        <v>206.31000000000006</v>
      </c>
      <c r="AI336" s="24" t="s">
        <v>1146</v>
      </c>
      <c r="AJ336" s="24" t="s">
        <v>1679</v>
      </c>
      <c r="AK336" s="24" t="s">
        <v>934</v>
      </c>
    </row>
    <row r="337" spans="1:37" s="14" customFormat="1" ht="50.1" customHeight="1">
      <c r="A337" s="25" t="s">
        <v>1899</v>
      </c>
      <c r="B337" s="25" t="s">
        <v>1900</v>
      </c>
      <c r="C337" s="25" t="s">
        <v>1288</v>
      </c>
      <c r="D337" s="24" t="s">
        <v>1289</v>
      </c>
      <c r="E337" s="24" t="s">
        <v>1901</v>
      </c>
      <c r="F337" s="24" t="s">
        <v>1902</v>
      </c>
      <c r="G337" s="25" t="s">
        <v>1403</v>
      </c>
      <c r="H337" s="24" t="s">
        <v>36</v>
      </c>
      <c r="I337" s="26">
        <v>2156.06</v>
      </c>
      <c r="J337" s="27">
        <f t="shared" si="41"/>
        <v>215.60599999999999</v>
      </c>
      <c r="K337" s="27">
        <f t="shared" si="42"/>
        <v>1940.454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388.09</v>
      </c>
      <c r="AG337" s="27">
        <f t="shared" ref="AG337:AG347" si="45">SUM(L337:AF337)</f>
        <v>388.09</v>
      </c>
      <c r="AH337" s="27">
        <f t="shared" si="38"/>
        <v>1767.97</v>
      </c>
      <c r="AI337" s="28">
        <v>42340</v>
      </c>
      <c r="AJ337" s="24" t="s">
        <v>1680</v>
      </c>
      <c r="AK337" s="24" t="s">
        <v>1622</v>
      </c>
    </row>
    <row r="338" spans="1:37" s="14" customFormat="1" ht="50.1" customHeight="1">
      <c r="A338" s="24" t="s">
        <v>492</v>
      </c>
      <c r="B338" s="24" t="s">
        <v>493</v>
      </c>
      <c r="C338" s="24" t="s">
        <v>494</v>
      </c>
      <c r="D338" s="24" t="s">
        <v>495</v>
      </c>
      <c r="E338" s="24" t="s">
        <v>496</v>
      </c>
      <c r="F338" s="24" t="s">
        <v>497</v>
      </c>
      <c r="G338" s="25" t="s">
        <v>1403</v>
      </c>
      <c r="H338" s="24" t="s">
        <v>11</v>
      </c>
      <c r="I338" s="27">
        <v>716.03</v>
      </c>
      <c r="J338" s="27">
        <f t="shared" si="41"/>
        <v>71.602999999999994</v>
      </c>
      <c r="K338" s="27">
        <f t="shared" si="42"/>
        <v>644.42700000000002</v>
      </c>
      <c r="L338" s="27">
        <v>38.67</v>
      </c>
      <c r="M338" s="27">
        <v>128.88</v>
      </c>
      <c r="N338" s="27">
        <v>128.88</v>
      </c>
      <c r="O338" s="27">
        <v>128.88</v>
      </c>
      <c r="P338" s="27">
        <v>128.88</v>
      </c>
      <c r="Q338" s="27">
        <v>90.24</v>
      </c>
      <c r="R338" s="27">
        <v>0</v>
      </c>
      <c r="S338" s="27">
        <v>0</v>
      </c>
      <c r="T338" s="27">
        <v>0</v>
      </c>
      <c r="U338" s="26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f t="shared" si="45"/>
        <v>644.43000000000006</v>
      </c>
      <c r="AH338" s="27">
        <f t="shared" si="38"/>
        <v>71.599999999999909</v>
      </c>
      <c r="AI338" s="24" t="s">
        <v>119</v>
      </c>
      <c r="AJ338" s="24" t="s">
        <v>1719</v>
      </c>
      <c r="AK338" s="24" t="s">
        <v>1618</v>
      </c>
    </row>
    <row r="339" spans="1:37" s="14" customFormat="1" ht="50.1" customHeight="1">
      <c r="A339" s="24" t="s">
        <v>498</v>
      </c>
      <c r="B339" s="24" t="s">
        <v>493</v>
      </c>
      <c r="C339" s="24" t="s">
        <v>494</v>
      </c>
      <c r="D339" s="24" t="s">
        <v>495</v>
      </c>
      <c r="E339" s="24" t="s">
        <v>499</v>
      </c>
      <c r="F339" s="24" t="s">
        <v>497</v>
      </c>
      <c r="G339" s="25" t="s">
        <v>1403</v>
      </c>
      <c r="H339" s="24" t="s">
        <v>11</v>
      </c>
      <c r="I339" s="27">
        <v>716.03</v>
      </c>
      <c r="J339" s="27">
        <f t="shared" si="41"/>
        <v>71.602999999999994</v>
      </c>
      <c r="K339" s="27">
        <f t="shared" si="42"/>
        <v>644.42700000000002</v>
      </c>
      <c r="L339" s="27">
        <v>38.67</v>
      </c>
      <c r="M339" s="27">
        <v>128.88</v>
      </c>
      <c r="N339" s="27">
        <v>128.88</v>
      </c>
      <c r="O339" s="27">
        <v>128.88</v>
      </c>
      <c r="P339" s="27">
        <v>128.88</v>
      </c>
      <c r="Q339" s="27">
        <v>90.24</v>
      </c>
      <c r="R339" s="27">
        <v>0</v>
      </c>
      <c r="S339" s="27">
        <v>0</v>
      </c>
      <c r="T339" s="27">
        <v>0</v>
      </c>
      <c r="U339" s="26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f t="shared" si="45"/>
        <v>644.43000000000006</v>
      </c>
      <c r="AH339" s="27">
        <f t="shared" si="38"/>
        <v>71.599999999999909</v>
      </c>
      <c r="AI339" s="24" t="s">
        <v>119</v>
      </c>
      <c r="AJ339" s="24" t="s">
        <v>1719</v>
      </c>
      <c r="AK339" s="24" t="s">
        <v>1618</v>
      </c>
    </row>
    <row r="340" spans="1:37" s="14" customFormat="1" ht="50.1" customHeight="1">
      <c r="A340" s="25" t="s">
        <v>90</v>
      </c>
      <c r="B340" s="25" t="s">
        <v>91</v>
      </c>
      <c r="C340" s="25" t="s">
        <v>92</v>
      </c>
      <c r="D340" s="25" t="s">
        <v>93</v>
      </c>
      <c r="E340" s="25" t="s">
        <v>94</v>
      </c>
      <c r="F340" s="25" t="s">
        <v>95</v>
      </c>
      <c r="G340" s="25" t="s">
        <v>1403</v>
      </c>
      <c r="H340" s="25" t="s">
        <v>35</v>
      </c>
      <c r="I340" s="27">
        <v>1241.8699999999999</v>
      </c>
      <c r="J340" s="27">
        <f t="shared" si="41"/>
        <v>124.187</v>
      </c>
      <c r="K340" s="27">
        <f t="shared" si="42"/>
        <v>1117.683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116.74</v>
      </c>
      <c r="T340" s="27">
        <v>223.54</v>
      </c>
      <c r="U340" s="26">
        <v>223.54</v>
      </c>
      <c r="V340" s="27">
        <v>223.54</v>
      </c>
      <c r="W340" s="27">
        <v>223.54</v>
      </c>
      <c r="X340" s="27">
        <v>106.78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f t="shared" si="45"/>
        <v>1117.6799999999998</v>
      </c>
      <c r="AH340" s="27">
        <f t="shared" si="38"/>
        <v>124.19000000000005</v>
      </c>
      <c r="AI340" s="24" t="s">
        <v>96</v>
      </c>
      <c r="AJ340" s="24" t="s">
        <v>2031</v>
      </c>
      <c r="AK340" s="24" t="s">
        <v>1618</v>
      </c>
    </row>
    <row r="341" spans="1:37" s="14" customFormat="1" ht="50.1" customHeight="1">
      <c r="A341" s="25" t="s">
        <v>207</v>
      </c>
      <c r="B341" s="24" t="s">
        <v>205</v>
      </c>
      <c r="C341" s="24" t="s">
        <v>134</v>
      </c>
      <c r="D341" s="24" t="s">
        <v>93</v>
      </c>
      <c r="E341" s="24" t="s">
        <v>208</v>
      </c>
      <c r="F341" s="24" t="s">
        <v>206</v>
      </c>
      <c r="G341" s="25" t="s">
        <v>1403</v>
      </c>
      <c r="H341" s="24" t="s">
        <v>35</v>
      </c>
      <c r="I341" s="27">
        <v>2769.63</v>
      </c>
      <c r="J341" s="27">
        <f t="shared" si="41"/>
        <v>276.96300000000002</v>
      </c>
      <c r="K341" s="27">
        <f t="shared" si="42"/>
        <v>2492.6669999999999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6">
        <v>0</v>
      </c>
      <c r="V341" s="27">
        <v>339.28</v>
      </c>
      <c r="W341" s="27">
        <v>498.53</v>
      </c>
      <c r="X341" s="27">
        <v>498.53</v>
      </c>
      <c r="Y341" s="27">
        <v>498.53</v>
      </c>
      <c r="Z341" s="27">
        <v>498.53</v>
      </c>
      <c r="AA341" s="27">
        <v>0</v>
      </c>
      <c r="AB341" s="27">
        <v>159.27000000000001</v>
      </c>
      <c r="AC341" s="27">
        <v>0</v>
      </c>
      <c r="AD341" s="27">
        <v>0</v>
      </c>
      <c r="AE341" s="27">
        <v>0</v>
      </c>
      <c r="AF341" s="27">
        <v>0</v>
      </c>
      <c r="AG341" s="27">
        <f t="shared" si="45"/>
        <v>2492.6699999999996</v>
      </c>
      <c r="AH341" s="27">
        <f t="shared" si="38"/>
        <v>276.96000000000049</v>
      </c>
      <c r="AI341" s="24" t="s">
        <v>138</v>
      </c>
      <c r="AJ341" s="24" t="s">
        <v>351</v>
      </c>
      <c r="AK341" s="24" t="s">
        <v>285</v>
      </c>
    </row>
    <row r="342" spans="1:37" s="14" customFormat="1" ht="50.1" customHeight="1">
      <c r="A342" s="24" t="s">
        <v>209</v>
      </c>
      <c r="B342" s="24" t="s">
        <v>210</v>
      </c>
      <c r="C342" s="24" t="s">
        <v>174</v>
      </c>
      <c r="D342" s="24" t="s">
        <v>211</v>
      </c>
      <c r="E342" s="24" t="s">
        <v>216</v>
      </c>
      <c r="F342" s="24" t="s">
        <v>213</v>
      </c>
      <c r="G342" s="25" t="s">
        <v>1403</v>
      </c>
      <c r="H342" s="24" t="s">
        <v>35</v>
      </c>
      <c r="I342" s="27">
        <v>1625</v>
      </c>
      <c r="J342" s="27">
        <f t="shared" si="41"/>
        <v>162.5</v>
      </c>
      <c r="K342" s="27">
        <f t="shared" si="42"/>
        <v>1462.5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6">
        <v>0</v>
      </c>
      <c r="V342" s="27">
        <v>99.13</v>
      </c>
      <c r="W342" s="27">
        <v>292.5</v>
      </c>
      <c r="X342" s="27">
        <v>292.5</v>
      </c>
      <c r="Y342" s="27">
        <v>292.5</v>
      </c>
      <c r="Z342" s="27">
        <v>292.5</v>
      </c>
      <c r="AA342" s="27">
        <v>0</v>
      </c>
      <c r="AB342" s="27">
        <v>193.37</v>
      </c>
      <c r="AC342" s="27">
        <v>0</v>
      </c>
      <c r="AD342" s="27">
        <v>0</v>
      </c>
      <c r="AE342" s="27">
        <v>0</v>
      </c>
      <c r="AF342" s="27">
        <v>0</v>
      </c>
      <c r="AG342" s="27">
        <f t="shared" si="45"/>
        <v>1462.5</v>
      </c>
      <c r="AH342" s="27">
        <f t="shared" si="38"/>
        <v>162.5</v>
      </c>
      <c r="AI342" s="24" t="s">
        <v>214</v>
      </c>
      <c r="AJ342" s="24" t="s">
        <v>1963</v>
      </c>
      <c r="AK342" s="24" t="s">
        <v>1630</v>
      </c>
    </row>
    <row r="343" spans="1:37" s="14" customFormat="1" ht="50.1" customHeight="1">
      <c r="A343" s="24" t="s">
        <v>215</v>
      </c>
      <c r="B343" s="24" t="s">
        <v>210</v>
      </c>
      <c r="C343" s="24" t="s">
        <v>174</v>
      </c>
      <c r="D343" s="24" t="s">
        <v>211</v>
      </c>
      <c r="E343" s="24" t="s">
        <v>212</v>
      </c>
      <c r="F343" s="24" t="s">
        <v>213</v>
      </c>
      <c r="G343" s="25" t="s">
        <v>1403</v>
      </c>
      <c r="H343" s="24" t="s">
        <v>35</v>
      </c>
      <c r="I343" s="27">
        <v>1625</v>
      </c>
      <c r="J343" s="27">
        <f t="shared" si="41"/>
        <v>162.5</v>
      </c>
      <c r="K343" s="27">
        <f t="shared" si="42"/>
        <v>1462.5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6">
        <v>0</v>
      </c>
      <c r="V343" s="27">
        <v>99.13</v>
      </c>
      <c r="W343" s="27">
        <v>292.5</v>
      </c>
      <c r="X343" s="27">
        <v>292.5</v>
      </c>
      <c r="Y343" s="27">
        <v>292.5</v>
      </c>
      <c r="Z343" s="27">
        <v>292.5</v>
      </c>
      <c r="AA343" s="27">
        <v>0</v>
      </c>
      <c r="AB343" s="27">
        <v>193.37</v>
      </c>
      <c r="AC343" s="27">
        <v>0</v>
      </c>
      <c r="AD343" s="27">
        <v>0</v>
      </c>
      <c r="AE343" s="27">
        <v>0</v>
      </c>
      <c r="AF343" s="27">
        <v>0</v>
      </c>
      <c r="AG343" s="27">
        <f t="shared" si="45"/>
        <v>1462.5</v>
      </c>
      <c r="AH343" s="27">
        <f t="shared" si="38"/>
        <v>162.5</v>
      </c>
      <c r="AI343" s="24" t="s">
        <v>214</v>
      </c>
      <c r="AJ343" s="24" t="s">
        <v>2164</v>
      </c>
      <c r="AK343" s="24" t="s">
        <v>1407</v>
      </c>
    </row>
    <row r="344" spans="1:37" s="14" customFormat="1" ht="50.1" customHeight="1">
      <c r="A344" s="25" t="s">
        <v>223</v>
      </c>
      <c r="B344" s="25" t="s">
        <v>224</v>
      </c>
      <c r="C344" s="25" t="s">
        <v>174</v>
      </c>
      <c r="D344" s="25" t="s">
        <v>225</v>
      </c>
      <c r="E344" s="25" t="s">
        <v>226</v>
      </c>
      <c r="F344" s="25" t="s">
        <v>227</v>
      </c>
      <c r="G344" s="25" t="s">
        <v>1403</v>
      </c>
      <c r="H344" s="25" t="s">
        <v>35</v>
      </c>
      <c r="I344" s="27">
        <v>643.5</v>
      </c>
      <c r="J344" s="27">
        <f t="shared" si="41"/>
        <v>64.350000000000009</v>
      </c>
      <c r="K344" s="27">
        <f t="shared" si="42"/>
        <v>579.15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6">
        <v>0</v>
      </c>
      <c r="V344" s="27">
        <v>19.63</v>
      </c>
      <c r="W344" s="27">
        <v>115.83</v>
      </c>
      <c r="X344" s="27">
        <v>115.83</v>
      </c>
      <c r="Y344" s="27">
        <v>115.83</v>
      </c>
      <c r="Z344" s="27">
        <v>115.83</v>
      </c>
      <c r="AA344" s="27">
        <v>0</v>
      </c>
      <c r="AB344" s="27">
        <v>96.2</v>
      </c>
      <c r="AC344" s="27">
        <v>0</v>
      </c>
      <c r="AD344" s="27">
        <v>0</v>
      </c>
      <c r="AE344" s="27">
        <v>0</v>
      </c>
      <c r="AF344" s="27">
        <v>0</v>
      </c>
      <c r="AG344" s="27">
        <f t="shared" si="45"/>
        <v>579.15</v>
      </c>
      <c r="AH344" s="27">
        <f t="shared" ref="AH344:AH407" si="46">I344-AG344</f>
        <v>64.350000000000023</v>
      </c>
      <c r="AI344" s="24" t="s">
        <v>214</v>
      </c>
      <c r="AJ344" s="24" t="s">
        <v>1416</v>
      </c>
      <c r="AK344" s="24" t="s">
        <v>1618</v>
      </c>
    </row>
    <row r="345" spans="1:37" s="14" customFormat="1" ht="50.1" customHeight="1">
      <c r="A345" s="24" t="s">
        <v>217</v>
      </c>
      <c r="B345" s="24" t="s">
        <v>218</v>
      </c>
      <c r="C345" s="24" t="s">
        <v>174</v>
      </c>
      <c r="D345" s="24" t="s">
        <v>211</v>
      </c>
      <c r="E345" s="24" t="s">
        <v>219</v>
      </c>
      <c r="F345" s="24" t="s">
        <v>220</v>
      </c>
      <c r="G345" s="25" t="s">
        <v>1403</v>
      </c>
      <c r="H345" s="24" t="s">
        <v>35</v>
      </c>
      <c r="I345" s="27">
        <v>1625</v>
      </c>
      <c r="J345" s="27">
        <f t="shared" si="41"/>
        <v>162.5</v>
      </c>
      <c r="K345" s="27">
        <f t="shared" si="42"/>
        <v>1462.5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6">
        <v>0</v>
      </c>
      <c r="V345" s="27">
        <v>0</v>
      </c>
      <c r="W345" s="27">
        <v>292.5</v>
      </c>
      <c r="X345" s="27">
        <v>292.5</v>
      </c>
      <c r="Y345" s="27">
        <v>292.5</v>
      </c>
      <c r="Z345" s="27">
        <v>292.5</v>
      </c>
      <c r="AA345" s="27">
        <v>0</v>
      </c>
      <c r="AB345" s="27">
        <v>292.5</v>
      </c>
      <c r="AC345" s="27">
        <v>0</v>
      </c>
      <c r="AD345" s="27">
        <v>0</v>
      </c>
      <c r="AE345" s="27">
        <v>0</v>
      </c>
      <c r="AF345" s="27">
        <v>0</v>
      </c>
      <c r="AG345" s="27">
        <f t="shared" si="45"/>
        <v>1462.5</v>
      </c>
      <c r="AH345" s="27">
        <f t="shared" si="46"/>
        <v>162.5</v>
      </c>
      <c r="AI345" s="24" t="s">
        <v>214</v>
      </c>
      <c r="AJ345" s="24" t="s">
        <v>1416</v>
      </c>
      <c r="AK345" s="24" t="s">
        <v>1618</v>
      </c>
    </row>
    <row r="346" spans="1:37" s="14" customFormat="1" ht="50.1" customHeight="1">
      <c r="A346" s="24" t="s">
        <v>221</v>
      </c>
      <c r="B346" s="24" t="s">
        <v>218</v>
      </c>
      <c r="C346" s="24" t="s">
        <v>174</v>
      </c>
      <c r="D346" s="24" t="s">
        <v>211</v>
      </c>
      <c r="E346" s="24" t="s">
        <v>222</v>
      </c>
      <c r="F346" s="24" t="s">
        <v>220</v>
      </c>
      <c r="G346" s="25" t="s">
        <v>1403</v>
      </c>
      <c r="H346" s="24" t="s">
        <v>35</v>
      </c>
      <c r="I346" s="27">
        <v>1625</v>
      </c>
      <c r="J346" s="27">
        <f t="shared" si="41"/>
        <v>162.5</v>
      </c>
      <c r="K346" s="27">
        <f t="shared" si="42"/>
        <v>1462.5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6">
        <v>0</v>
      </c>
      <c r="V346" s="27">
        <v>0</v>
      </c>
      <c r="W346" s="27">
        <v>292.5</v>
      </c>
      <c r="X346" s="27">
        <v>292.5</v>
      </c>
      <c r="Y346" s="27">
        <v>292.5</v>
      </c>
      <c r="Z346" s="27">
        <v>292.5</v>
      </c>
      <c r="AA346" s="27">
        <v>0</v>
      </c>
      <c r="AB346" s="27">
        <v>292.5</v>
      </c>
      <c r="AC346" s="27">
        <v>0</v>
      </c>
      <c r="AD346" s="27">
        <v>0</v>
      </c>
      <c r="AE346" s="27">
        <v>0</v>
      </c>
      <c r="AF346" s="27">
        <v>0</v>
      </c>
      <c r="AG346" s="27">
        <f t="shared" si="45"/>
        <v>1462.5</v>
      </c>
      <c r="AH346" s="27">
        <f t="shared" si="46"/>
        <v>162.5</v>
      </c>
      <c r="AI346" s="24" t="s">
        <v>214</v>
      </c>
      <c r="AJ346" s="24" t="s">
        <v>2167</v>
      </c>
      <c r="AK346" s="24" t="s">
        <v>1875</v>
      </c>
    </row>
    <row r="347" spans="1:37" s="14" customFormat="1" ht="50.1" customHeight="1">
      <c r="A347" s="25" t="s">
        <v>1255</v>
      </c>
      <c r="B347" s="24" t="s">
        <v>2093</v>
      </c>
      <c r="C347" s="24" t="s">
        <v>1256</v>
      </c>
      <c r="D347" s="24" t="s">
        <v>1257</v>
      </c>
      <c r="E347" s="24" t="s">
        <v>1258</v>
      </c>
      <c r="F347" s="24" t="s">
        <v>1259</v>
      </c>
      <c r="G347" s="25" t="s">
        <v>1403</v>
      </c>
      <c r="H347" s="24" t="s">
        <v>28</v>
      </c>
      <c r="I347" s="27">
        <v>16655.36</v>
      </c>
      <c r="J347" s="27">
        <f t="shared" si="41"/>
        <v>1665.5360000000001</v>
      </c>
      <c r="K347" s="27">
        <f t="shared" si="42"/>
        <v>14989.824000000001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6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999.31</v>
      </c>
      <c r="AC347" s="27">
        <v>2997.96</v>
      </c>
      <c r="AD347" s="27">
        <v>2997.96</v>
      </c>
      <c r="AE347" s="27">
        <v>0</v>
      </c>
      <c r="AF347" s="27">
        <v>2997.96</v>
      </c>
      <c r="AG347" s="27">
        <f t="shared" si="45"/>
        <v>9993.1899999999987</v>
      </c>
      <c r="AH347" s="27">
        <f t="shared" si="46"/>
        <v>6662.1700000000019</v>
      </c>
      <c r="AI347" s="24" t="s">
        <v>1313</v>
      </c>
      <c r="AJ347" s="24" t="s">
        <v>1955</v>
      </c>
      <c r="AK347" s="24" t="s">
        <v>2107</v>
      </c>
    </row>
    <row r="348" spans="1:37" s="14" customFormat="1" ht="50.1" customHeight="1">
      <c r="A348" s="24" t="s">
        <v>1260</v>
      </c>
      <c r="B348" s="24" t="s">
        <v>2093</v>
      </c>
      <c r="C348" s="24" t="s">
        <v>1256</v>
      </c>
      <c r="D348" s="24" t="s">
        <v>1257</v>
      </c>
      <c r="E348" s="24" t="s">
        <v>1261</v>
      </c>
      <c r="F348" s="24" t="s">
        <v>1259</v>
      </c>
      <c r="G348" s="25" t="s">
        <v>1403</v>
      </c>
      <c r="H348" s="24" t="s">
        <v>28</v>
      </c>
      <c r="I348" s="27">
        <v>16655.36</v>
      </c>
      <c r="J348" s="27">
        <f t="shared" si="41"/>
        <v>1665.5360000000001</v>
      </c>
      <c r="K348" s="27">
        <f t="shared" si="42"/>
        <v>14989.824000000001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6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999.31</v>
      </c>
      <c r="AC348" s="27">
        <v>2997.96</v>
      </c>
      <c r="AD348" s="27">
        <v>2997.96</v>
      </c>
      <c r="AE348" s="27">
        <v>0</v>
      </c>
      <c r="AF348" s="27">
        <v>2997.96</v>
      </c>
      <c r="AG348" s="27">
        <f t="shared" ref="AG348:AG349" si="47">SUM(L348:AF348)</f>
        <v>9993.1899999999987</v>
      </c>
      <c r="AH348" s="27">
        <f t="shared" si="46"/>
        <v>6662.1700000000019</v>
      </c>
      <c r="AI348" s="24" t="s">
        <v>1313</v>
      </c>
      <c r="AJ348" s="24" t="s">
        <v>1416</v>
      </c>
      <c r="AK348" s="24" t="s">
        <v>1729</v>
      </c>
    </row>
    <row r="349" spans="1:37" s="14" customFormat="1" ht="50.1" customHeight="1">
      <c r="A349" s="24" t="s">
        <v>1262</v>
      </c>
      <c r="B349" s="24" t="s">
        <v>2093</v>
      </c>
      <c r="C349" s="24" t="s">
        <v>1256</v>
      </c>
      <c r="D349" s="24" t="s">
        <v>1257</v>
      </c>
      <c r="E349" s="24" t="s">
        <v>1263</v>
      </c>
      <c r="F349" s="24" t="s">
        <v>1259</v>
      </c>
      <c r="G349" s="25" t="s">
        <v>1403</v>
      </c>
      <c r="H349" s="24" t="s">
        <v>28</v>
      </c>
      <c r="I349" s="27">
        <v>16655.36</v>
      </c>
      <c r="J349" s="27">
        <f t="shared" si="41"/>
        <v>1665.5360000000001</v>
      </c>
      <c r="K349" s="27">
        <f t="shared" si="42"/>
        <v>14989.824000000001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6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999.31</v>
      </c>
      <c r="AC349" s="27">
        <v>2997.96</v>
      </c>
      <c r="AD349" s="27">
        <v>2997.96</v>
      </c>
      <c r="AE349" s="27">
        <v>0</v>
      </c>
      <c r="AF349" s="27">
        <v>2997.96</v>
      </c>
      <c r="AG349" s="27">
        <f t="shared" si="47"/>
        <v>9993.1899999999987</v>
      </c>
      <c r="AH349" s="27">
        <f t="shared" si="46"/>
        <v>6662.1700000000019</v>
      </c>
      <c r="AI349" s="24" t="s">
        <v>1313</v>
      </c>
      <c r="AJ349" s="24" t="s">
        <v>1416</v>
      </c>
      <c r="AK349" s="24" t="s">
        <v>1729</v>
      </c>
    </row>
    <row r="350" spans="1:37" s="14" customFormat="1" ht="50.1" customHeight="1">
      <c r="A350" s="25" t="s">
        <v>452</v>
      </c>
      <c r="B350" s="24" t="s">
        <v>448</v>
      </c>
      <c r="C350" s="24" t="s">
        <v>449</v>
      </c>
      <c r="D350" s="24" t="s">
        <v>450</v>
      </c>
      <c r="E350" s="24" t="s">
        <v>453</v>
      </c>
      <c r="F350" s="24" t="s">
        <v>451</v>
      </c>
      <c r="G350" s="25" t="s">
        <v>1403</v>
      </c>
      <c r="H350" s="24" t="s">
        <v>36</v>
      </c>
      <c r="I350" s="27">
        <v>1412.5</v>
      </c>
      <c r="J350" s="27">
        <f t="shared" si="41"/>
        <v>141.25</v>
      </c>
      <c r="K350" s="27">
        <f t="shared" si="42"/>
        <v>1271.25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262.73</v>
      </c>
      <c r="U350" s="26">
        <v>254.25</v>
      </c>
      <c r="V350" s="27">
        <v>254.25</v>
      </c>
      <c r="W350" s="27">
        <v>254.25</v>
      </c>
      <c r="X350" s="27">
        <v>245.77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f t="shared" ref="AG350:AG361" si="48">SUM(L350:AF350)</f>
        <v>1271.25</v>
      </c>
      <c r="AH350" s="27">
        <f t="shared" si="46"/>
        <v>141.25</v>
      </c>
      <c r="AI350" s="24" t="s">
        <v>230</v>
      </c>
      <c r="AJ350" s="24" t="s">
        <v>1416</v>
      </c>
      <c r="AK350" s="24" t="s">
        <v>1729</v>
      </c>
    </row>
    <row r="351" spans="1:37" s="14" customFormat="1" ht="50.1" customHeight="1">
      <c r="A351" s="24" t="s">
        <v>457</v>
      </c>
      <c r="B351" s="24" t="s">
        <v>448</v>
      </c>
      <c r="C351" s="24" t="s">
        <v>454</v>
      </c>
      <c r="D351" s="24" t="s">
        <v>455</v>
      </c>
      <c r="E351" s="24" t="s">
        <v>458</v>
      </c>
      <c r="F351" s="24" t="s">
        <v>456</v>
      </c>
      <c r="G351" s="25" t="s">
        <v>1403</v>
      </c>
      <c r="H351" s="24" t="s">
        <v>36</v>
      </c>
      <c r="I351" s="27">
        <v>1442</v>
      </c>
      <c r="J351" s="27">
        <f t="shared" si="41"/>
        <v>144.20000000000002</v>
      </c>
      <c r="K351" s="27">
        <f t="shared" si="42"/>
        <v>1297.8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6">
        <v>86.52</v>
      </c>
      <c r="V351" s="27">
        <v>259.56</v>
      </c>
      <c r="W351" s="27">
        <v>259.56</v>
      </c>
      <c r="X351" s="27">
        <v>259.56</v>
      </c>
      <c r="Y351" s="27">
        <v>259.56</v>
      </c>
      <c r="Z351" s="27">
        <v>173.04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f t="shared" si="48"/>
        <v>1297.8</v>
      </c>
      <c r="AH351" s="27">
        <f t="shared" si="46"/>
        <v>144.20000000000005</v>
      </c>
      <c r="AI351" s="24" t="s">
        <v>131</v>
      </c>
      <c r="AJ351" s="24" t="s">
        <v>1955</v>
      </c>
      <c r="AK351" s="24" t="s">
        <v>1622</v>
      </c>
    </row>
    <row r="352" spans="1:37" s="14" customFormat="1" ht="50.1" customHeight="1">
      <c r="A352" s="24" t="s">
        <v>459</v>
      </c>
      <c r="B352" s="24" t="s">
        <v>448</v>
      </c>
      <c r="C352" s="24" t="s">
        <v>454</v>
      </c>
      <c r="D352" s="24" t="s">
        <v>455</v>
      </c>
      <c r="E352" s="24" t="s">
        <v>460</v>
      </c>
      <c r="F352" s="24" t="s">
        <v>456</v>
      </c>
      <c r="G352" s="25" t="s">
        <v>1403</v>
      </c>
      <c r="H352" s="24" t="s">
        <v>36</v>
      </c>
      <c r="I352" s="27">
        <v>1442</v>
      </c>
      <c r="J352" s="27">
        <f t="shared" si="41"/>
        <v>144.20000000000002</v>
      </c>
      <c r="K352" s="27">
        <f t="shared" si="42"/>
        <v>1297.8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6">
        <v>86.52</v>
      </c>
      <c r="V352" s="27">
        <v>259.56</v>
      </c>
      <c r="W352" s="27">
        <v>259.56</v>
      </c>
      <c r="X352" s="27">
        <v>259.56</v>
      </c>
      <c r="Y352" s="27">
        <v>259.56</v>
      </c>
      <c r="Z352" s="27">
        <v>173.04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f t="shared" si="48"/>
        <v>1297.8</v>
      </c>
      <c r="AH352" s="27">
        <f t="shared" si="46"/>
        <v>144.20000000000005</v>
      </c>
      <c r="AI352" s="24" t="s">
        <v>131</v>
      </c>
      <c r="AJ352" s="24" t="s">
        <v>228</v>
      </c>
      <c r="AK352" s="24" t="s">
        <v>1630</v>
      </c>
    </row>
    <row r="353" spans="1:37" s="14" customFormat="1" ht="50.1" customHeight="1">
      <c r="A353" s="24" t="s">
        <v>461</v>
      </c>
      <c r="B353" s="24" t="s">
        <v>448</v>
      </c>
      <c r="C353" s="24" t="s">
        <v>454</v>
      </c>
      <c r="D353" s="24" t="s">
        <v>455</v>
      </c>
      <c r="E353" s="24" t="s">
        <v>462</v>
      </c>
      <c r="F353" s="24" t="s">
        <v>463</v>
      </c>
      <c r="G353" s="25" t="s">
        <v>1403</v>
      </c>
      <c r="H353" s="24" t="s">
        <v>36</v>
      </c>
      <c r="I353" s="27">
        <v>904</v>
      </c>
      <c r="J353" s="27">
        <f t="shared" si="41"/>
        <v>90.4</v>
      </c>
      <c r="K353" s="27">
        <f t="shared" si="42"/>
        <v>813.6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6">
        <v>0</v>
      </c>
      <c r="V353" s="27">
        <v>96.73</v>
      </c>
      <c r="W353" s="27">
        <v>162.72</v>
      </c>
      <c r="X353" s="27">
        <v>162.72</v>
      </c>
      <c r="Y353" s="27">
        <v>162.72</v>
      </c>
      <c r="Z353" s="27">
        <v>162.72</v>
      </c>
      <c r="AA353" s="27">
        <v>0</v>
      </c>
      <c r="AB353" s="27">
        <v>65.989999999999995</v>
      </c>
      <c r="AC353" s="27">
        <v>0</v>
      </c>
      <c r="AD353" s="27">
        <v>0</v>
      </c>
      <c r="AE353" s="27">
        <v>0</v>
      </c>
      <c r="AF353" s="27">
        <v>0</v>
      </c>
      <c r="AG353" s="27">
        <f t="shared" si="48"/>
        <v>813.6</v>
      </c>
      <c r="AH353" s="27">
        <f t="shared" si="46"/>
        <v>90.399999999999977</v>
      </c>
      <c r="AI353" s="24" t="s">
        <v>464</v>
      </c>
      <c r="AJ353" s="24" t="s">
        <v>1416</v>
      </c>
      <c r="AK353" s="24" t="s">
        <v>1618</v>
      </c>
    </row>
    <row r="354" spans="1:37" s="14" customFormat="1" ht="50.1" customHeight="1">
      <c r="A354" s="24" t="s">
        <v>465</v>
      </c>
      <c r="B354" s="24" t="s">
        <v>448</v>
      </c>
      <c r="C354" s="24" t="s">
        <v>454</v>
      </c>
      <c r="D354" s="24" t="s">
        <v>455</v>
      </c>
      <c r="E354" s="24" t="s">
        <v>466</v>
      </c>
      <c r="F354" s="24" t="s">
        <v>463</v>
      </c>
      <c r="G354" s="25" t="s">
        <v>1403</v>
      </c>
      <c r="H354" s="24" t="s">
        <v>36</v>
      </c>
      <c r="I354" s="27">
        <v>904</v>
      </c>
      <c r="J354" s="27">
        <f t="shared" si="41"/>
        <v>90.4</v>
      </c>
      <c r="K354" s="27">
        <f t="shared" si="42"/>
        <v>813.6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6">
        <v>0</v>
      </c>
      <c r="V354" s="27">
        <v>96.73</v>
      </c>
      <c r="W354" s="27">
        <v>162.72</v>
      </c>
      <c r="X354" s="27">
        <v>162.72</v>
      </c>
      <c r="Y354" s="27">
        <v>162.72</v>
      </c>
      <c r="Z354" s="27">
        <v>162.72</v>
      </c>
      <c r="AA354" s="27">
        <v>0</v>
      </c>
      <c r="AB354" s="27">
        <v>65.989999999999995</v>
      </c>
      <c r="AC354" s="27">
        <v>0</v>
      </c>
      <c r="AD354" s="27">
        <v>0</v>
      </c>
      <c r="AE354" s="27">
        <v>0</v>
      </c>
      <c r="AF354" s="27">
        <v>0</v>
      </c>
      <c r="AG354" s="27">
        <f t="shared" si="48"/>
        <v>813.6</v>
      </c>
      <c r="AH354" s="27">
        <f t="shared" si="46"/>
        <v>90.399999999999977</v>
      </c>
      <c r="AI354" s="24" t="s">
        <v>464</v>
      </c>
      <c r="AJ354" s="24" t="s">
        <v>1416</v>
      </c>
      <c r="AK354" s="24" t="s">
        <v>1618</v>
      </c>
    </row>
    <row r="355" spans="1:37" s="14" customFormat="1" ht="50.1" customHeight="1">
      <c r="A355" s="24" t="s">
        <v>467</v>
      </c>
      <c r="B355" s="24" t="s">
        <v>448</v>
      </c>
      <c r="C355" s="25" t="s">
        <v>134</v>
      </c>
      <c r="D355" s="24" t="s">
        <v>114</v>
      </c>
      <c r="E355" s="24" t="s">
        <v>468</v>
      </c>
      <c r="F355" s="24" t="s">
        <v>469</v>
      </c>
      <c r="G355" s="25" t="s">
        <v>1403</v>
      </c>
      <c r="H355" s="24" t="s">
        <v>35</v>
      </c>
      <c r="I355" s="27">
        <v>620</v>
      </c>
      <c r="J355" s="27">
        <f t="shared" si="41"/>
        <v>62</v>
      </c>
      <c r="K355" s="27">
        <f t="shared" si="42"/>
        <v>558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6">
        <v>0</v>
      </c>
      <c r="V355" s="27">
        <v>0</v>
      </c>
      <c r="W355" s="27">
        <v>111.6</v>
      </c>
      <c r="X355" s="27">
        <v>111.6</v>
      </c>
      <c r="Y355" s="27">
        <v>111.6</v>
      </c>
      <c r="Z355" s="27">
        <v>111.6</v>
      </c>
      <c r="AA355" s="27">
        <v>0</v>
      </c>
      <c r="AB355" s="27">
        <v>111.6</v>
      </c>
      <c r="AC355" s="27">
        <v>0</v>
      </c>
      <c r="AD355" s="27">
        <v>0</v>
      </c>
      <c r="AE355" s="27">
        <v>0</v>
      </c>
      <c r="AF355" s="27">
        <v>0</v>
      </c>
      <c r="AG355" s="27">
        <f t="shared" si="48"/>
        <v>558</v>
      </c>
      <c r="AH355" s="27">
        <f t="shared" si="46"/>
        <v>62</v>
      </c>
      <c r="AI355" s="24" t="s">
        <v>324</v>
      </c>
      <c r="AJ355" s="24" t="s">
        <v>235</v>
      </c>
      <c r="AK355" s="24" t="s">
        <v>447</v>
      </c>
    </row>
    <row r="356" spans="1:37" s="14" customFormat="1" ht="50.1" customHeight="1">
      <c r="A356" s="24" t="s">
        <v>470</v>
      </c>
      <c r="B356" s="24" t="s">
        <v>448</v>
      </c>
      <c r="C356" s="25" t="s">
        <v>134</v>
      </c>
      <c r="D356" s="24" t="s">
        <v>114</v>
      </c>
      <c r="E356" s="24" t="s">
        <v>471</v>
      </c>
      <c r="F356" s="24" t="s">
        <v>469</v>
      </c>
      <c r="G356" s="25" t="s">
        <v>1403</v>
      </c>
      <c r="H356" s="24" t="s">
        <v>35</v>
      </c>
      <c r="I356" s="27">
        <v>620</v>
      </c>
      <c r="J356" s="27">
        <f t="shared" si="41"/>
        <v>62</v>
      </c>
      <c r="K356" s="27">
        <f t="shared" si="42"/>
        <v>558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6">
        <v>0</v>
      </c>
      <c r="V356" s="27">
        <v>0</v>
      </c>
      <c r="W356" s="27">
        <v>111.6</v>
      </c>
      <c r="X356" s="27">
        <v>111.6</v>
      </c>
      <c r="Y356" s="27">
        <v>111.6</v>
      </c>
      <c r="Z356" s="27">
        <v>111.6</v>
      </c>
      <c r="AA356" s="27">
        <v>0</v>
      </c>
      <c r="AB356" s="27">
        <v>111.6</v>
      </c>
      <c r="AC356" s="27">
        <v>0</v>
      </c>
      <c r="AD356" s="27">
        <v>0</v>
      </c>
      <c r="AE356" s="27">
        <v>0</v>
      </c>
      <c r="AF356" s="27">
        <v>0</v>
      </c>
      <c r="AG356" s="27">
        <f t="shared" si="48"/>
        <v>558</v>
      </c>
      <c r="AH356" s="27">
        <f t="shared" si="46"/>
        <v>62</v>
      </c>
      <c r="AI356" s="24" t="s">
        <v>324</v>
      </c>
      <c r="AJ356" s="24" t="s">
        <v>1416</v>
      </c>
      <c r="AK356" s="24" t="s">
        <v>1618</v>
      </c>
    </row>
    <row r="357" spans="1:37" s="14" customFormat="1" ht="50.1" customHeight="1">
      <c r="A357" s="24" t="s">
        <v>472</v>
      </c>
      <c r="B357" s="24" t="s">
        <v>448</v>
      </c>
      <c r="C357" s="25" t="s">
        <v>134</v>
      </c>
      <c r="D357" s="24" t="s">
        <v>114</v>
      </c>
      <c r="E357" s="24" t="s">
        <v>473</v>
      </c>
      <c r="F357" s="24" t="s">
        <v>469</v>
      </c>
      <c r="G357" s="25" t="s">
        <v>1403</v>
      </c>
      <c r="H357" s="24" t="s">
        <v>35</v>
      </c>
      <c r="I357" s="27">
        <v>620</v>
      </c>
      <c r="J357" s="27">
        <f t="shared" si="41"/>
        <v>62</v>
      </c>
      <c r="K357" s="27">
        <f t="shared" si="42"/>
        <v>558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6">
        <v>0</v>
      </c>
      <c r="V357" s="27">
        <v>0</v>
      </c>
      <c r="W357" s="27">
        <v>111.6</v>
      </c>
      <c r="X357" s="27">
        <v>111.6</v>
      </c>
      <c r="Y357" s="27">
        <v>111.6</v>
      </c>
      <c r="Z357" s="27">
        <v>111.6</v>
      </c>
      <c r="AA357" s="27">
        <v>0</v>
      </c>
      <c r="AB357" s="27">
        <v>111.6</v>
      </c>
      <c r="AC357" s="27">
        <v>0</v>
      </c>
      <c r="AD357" s="27">
        <v>0</v>
      </c>
      <c r="AE357" s="27">
        <v>0</v>
      </c>
      <c r="AF357" s="27">
        <v>0</v>
      </c>
      <c r="AG357" s="27">
        <f t="shared" si="48"/>
        <v>558</v>
      </c>
      <c r="AH357" s="27">
        <f t="shared" si="46"/>
        <v>62</v>
      </c>
      <c r="AI357" s="24" t="s">
        <v>324</v>
      </c>
      <c r="AJ357" s="24" t="s">
        <v>1627</v>
      </c>
      <c r="AK357" s="24" t="s">
        <v>1407</v>
      </c>
    </row>
    <row r="358" spans="1:37" s="14" customFormat="1" ht="50.1" customHeight="1">
      <c r="A358" s="24" t="s">
        <v>474</v>
      </c>
      <c r="B358" s="24" t="s">
        <v>448</v>
      </c>
      <c r="C358" s="25" t="s">
        <v>134</v>
      </c>
      <c r="D358" s="24" t="s">
        <v>114</v>
      </c>
      <c r="E358" s="24" t="s">
        <v>475</v>
      </c>
      <c r="F358" s="24" t="s">
        <v>469</v>
      </c>
      <c r="G358" s="25" t="s">
        <v>1403</v>
      </c>
      <c r="H358" s="24" t="s">
        <v>35</v>
      </c>
      <c r="I358" s="27">
        <v>620</v>
      </c>
      <c r="J358" s="27">
        <f t="shared" si="41"/>
        <v>62</v>
      </c>
      <c r="K358" s="27">
        <f t="shared" si="42"/>
        <v>558</v>
      </c>
      <c r="L358" s="27">
        <v>0</v>
      </c>
      <c r="M358" s="27">
        <v>0</v>
      </c>
      <c r="N358" s="27">
        <v>0</v>
      </c>
      <c r="O358" s="27">
        <v>0</v>
      </c>
      <c r="P358" s="27">
        <v>0</v>
      </c>
      <c r="Q358" s="27">
        <v>0</v>
      </c>
      <c r="R358" s="27">
        <v>0</v>
      </c>
      <c r="S358" s="27">
        <v>0</v>
      </c>
      <c r="T358" s="27">
        <v>0</v>
      </c>
      <c r="U358" s="26">
        <v>0</v>
      </c>
      <c r="V358" s="27">
        <v>0</v>
      </c>
      <c r="W358" s="27">
        <v>111.6</v>
      </c>
      <c r="X358" s="27">
        <v>111.6</v>
      </c>
      <c r="Y358" s="27">
        <v>111.6</v>
      </c>
      <c r="Z358" s="27">
        <v>111.6</v>
      </c>
      <c r="AA358" s="27">
        <v>0</v>
      </c>
      <c r="AB358" s="27">
        <v>111.6</v>
      </c>
      <c r="AC358" s="27">
        <v>0</v>
      </c>
      <c r="AD358" s="27">
        <v>0</v>
      </c>
      <c r="AE358" s="27">
        <v>0</v>
      </c>
      <c r="AF358" s="27">
        <v>0</v>
      </c>
      <c r="AG358" s="27">
        <f t="shared" si="48"/>
        <v>558</v>
      </c>
      <c r="AH358" s="27">
        <f t="shared" si="46"/>
        <v>62</v>
      </c>
      <c r="AI358" s="24" t="s">
        <v>324</v>
      </c>
      <c r="AJ358" s="24" t="s">
        <v>1619</v>
      </c>
      <c r="AK358" s="24" t="s">
        <v>239</v>
      </c>
    </row>
    <row r="359" spans="1:37" s="14" customFormat="1" ht="50.1" customHeight="1">
      <c r="A359" s="25" t="s">
        <v>476</v>
      </c>
      <c r="B359" s="24" t="s">
        <v>448</v>
      </c>
      <c r="C359" s="25" t="s">
        <v>454</v>
      </c>
      <c r="D359" s="24" t="s">
        <v>455</v>
      </c>
      <c r="E359" s="24" t="s">
        <v>477</v>
      </c>
      <c r="F359" s="24" t="s">
        <v>478</v>
      </c>
      <c r="G359" s="25" t="s">
        <v>1403</v>
      </c>
      <c r="H359" s="24" t="s">
        <v>35</v>
      </c>
      <c r="I359" s="27">
        <v>1350</v>
      </c>
      <c r="J359" s="27">
        <f t="shared" si="41"/>
        <v>135</v>
      </c>
      <c r="K359" s="27">
        <f t="shared" si="42"/>
        <v>1215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7">
        <v>0</v>
      </c>
      <c r="R359" s="26">
        <v>0</v>
      </c>
      <c r="S359" s="26">
        <v>0</v>
      </c>
      <c r="T359" s="26">
        <v>0</v>
      </c>
      <c r="U359" s="26">
        <v>0</v>
      </c>
      <c r="V359" s="27">
        <v>0</v>
      </c>
      <c r="W359" s="27">
        <v>0</v>
      </c>
      <c r="X359" s="27">
        <v>0</v>
      </c>
      <c r="Y359" s="27">
        <v>182.25</v>
      </c>
      <c r="Z359" s="27">
        <v>243</v>
      </c>
      <c r="AA359" s="27">
        <v>0</v>
      </c>
      <c r="AB359" s="27">
        <v>243</v>
      </c>
      <c r="AC359" s="27">
        <v>243</v>
      </c>
      <c r="AD359" s="27">
        <v>243</v>
      </c>
      <c r="AE359" s="27">
        <v>0</v>
      </c>
      <c r="AF359" s="27">
        <v>60.75</v>
      </c>
      <c r="AG359" s="27">
        <f t="shared" si="48"/>
        <v>1215</v>
      </c>
      <c r="AH359" s="27">
        <f t="shared" si="46"/>
        <v>135</v>
      </c>
      <c r="AI359" s="24" t="s">
        <v>102</v>
      </c>
      <c r="AJ359" s="24" t="s">
        <v>1416</v>
      </c>
      <c r="AK359" s="24" t="s">
        <v>1729</v>
      </c>
    </row>
    <row r="360" spans="1:37" s="14" customFormat="1" ht="50.1" customHeight="1">
      <c r="A360" s="24" t="s">
        <v>479</v>
      </c>
      <c r="B360" s="24" t="s">
        <v>448</v>
      </c>
      <c r="C360" s="25" t="s">
        <v>454</v>
      </c>
      <c r="D360" s="24" t="s">
        <v>455</v>
      </c>
      <c r="E360" s="24" t="s">
        <v>480</v>
      </c>
      <c r="F360" s="24" t="s">
        <v>478</v>
      </c>
      <c r="G360" s="25" t="s">
        <v>1403</v>
      </c>
      <c r="H360" s="24" t="s">
        <v>35</v>
      </c>
      <c r="I360" s="27">
        <v>1350</v>
      </c>
      <c r="J360" s="27">
        <f t="shared" si="41"/>
        <v>135</v>
      </c>
      <c r="K360" s="27">
        <f t="shared" si="42"/>
        <v>1215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182.25</v>
      </c>
      <c r="Z360" s="27">
        <v>243</v>
      </c>
      <c r="AA360" s="27">
        <v>0</v>
      </c>
      <c r="AB360" s="26">
        <v>243</v>
      </c>
      <c r="AC360" s="27">
        <v>243</v>
      </c>
      <c r="AD360" s="27">
        <v>243</v>
      </c>
      <c r="AE360" s="27">
        <v>0</v>
      </c>
      <c r="AF360" s="27">
        <v>60.75</v>
      </c>
      <c r="AG360" s="27">
        <f t="shared" si="48"/>
        <v>1215</v>
      </c>
      <c r="AH360" s="27">
        <f t="shared" si="46"/>
        <v>135</v>
      </c>
      <c r="AI360" s="24" t="s">
        <v>102</v>
      </c>
      <c r="AJ360" s="24" t="s">
        <v>2186</v>
      </c>
      <c r="AK360" s="24" t="s">
        <v>1669</v>
      </c>
    </row>
    <row r="361" spans="1:37" s="14" customFormat="1" ht="50.1" customHeight="1">
      <c r="A361" s="25" t="s">
        <v>481</v>
      </c>
      <c r="B361" s="24" t="s">
        <v>448</v>
      </c>
      <c r="C361" s="25" t="s">
        <v>454</v>
      </c>
      <c r="D361" s="24" t="s">
        <v>455</v>
      </c>
      <c r="E361" s="24" t="s">
        <v>482</v>
      </c>
      <c r="F361" s="24" t="s">
        <v>483</v>
      </c>
      <c r="G361" s="25" t="s">
        <v>1403</v>
      </c>
      <c r="H361" s="25" t="s">
        <v>19</v>
      </c>
      <c r="I361" s="27">
        <v>1345</v>
      </c>
      <c r="J361" s="27">
        <f t="shared" si="41"/>
        <v>134.5</v>
      </c>
      <c r="K361" s="27">
        <f t="shared" si="42"/>
        <v>1210.5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6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242.1</v>
      </c>
      <c r="AA361" s="27">
        <v>0</v>
      </c>
      <c r="AB361" s="27">
        <v>242.1</v>
      </c>
      <c r="AC361" s="26">
        <v>242.1</v>
      </c>
      <c r="AD361" s="26">
        <v>242.1</v>
      </c>
      <c r="AE361" s="27">
        <v>0</v>
      </c>
      <c r="AF361" s="27">
        <v>242.1</v>
      </c>
      <c r="AG361" s="27">
        <f t="shared" si="48"/>
        <v>1210.5</v>
      </c>
      <c r="AH361" s="27">
        <f t="shared" si="46"/>
        <v>134.5</v>
      </c>
      <c r="AI361" s="24" t="s">
        <v>81</v>
      </c>
      <c r="AJ361" s="25" t="s">
        <v>1691</v>
      </c>
      <c r="AK361" s="24" t="s">
        <v>1390</v>
      </c>
    </row>
    <row r="362" spans="1:37" s="14" customFormat="1" ht="50.1" customHeight="1">
      <c r="A362" s="24" t="s">
        <v>484</v>
      </c>
      <c r="B362" s="24" t="s">
        <v>448</v>
      </c>
      <c r="C362" s="25" t="s">
        <v>454</v>
      </c>
      <c r="D362" s="24" t="s">
        <v>455</v>
      </c>
      <c r="E362" s="24" t="s">
        <v>485</v>
      </c>
      <c r="F362" s="24" t="s">
        <v>483</v>
      </c>
      <c r="G362" s="25" t="s">
        <v>1403</v>
      </c>
      <c r="H362" s="25" t="s">
        <v>19</v>
      </c>
      <c r="I362" s="27">
        <v>1345</v>
      </c>
      <c r="J362" s="27">
        <f t="shared" si="41"/>
        <v>134.5</v>
      </c>
      <c r="K362" s="27">
        <f t="shared" si="42"/>
        <v>1210.5</v>
      </c>
      <c r="L362" s="27">
        <v>0</v>
      </c>
      <c r="M362" s="27">
        <f>L362*10%</f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6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242.1</v>
      </c>
      <c r="AA362" s="27">
        <v>0</v>
      </c>
      <c r="AB362" s="27">
        <v>242.1</v>
      </c>
      <c r="AC362" s="27">
        <v>242.1</v>
      </c>
      <c r="AD362" s="27">
        <v>242.1</v>
      </c>
      <c r="AE362" s="27">
        <v>0</v>
      </c>
      <c r="AF362" s="27">
        <v>242.1</v>
      </c>
      <c r="AG362" s="27">
        <f t="shared" ref="AG362:AG370" si="49">SUM(L362:AF362)</f>
        <v>1210.5</v>
      </c>
      <c r="AH362" s="27">
        <f t="shared" si="46"/>
        <v>134.5</v>
      </c>
      <c r="AI362" s="24" t="s">
        <v>81</v>
      </c>
      <c r="AJ362" s="24" t="s">
        <v>1646</v>
      </c>
      <c r="AK362" s="24" t="s">
        <v>162</v>
      </c>
    </row>
    <row r="363" spans="1:37" s="14" customFormat="1" ht="50.1" customHeight="1">
      <c r="A363" s="24" t="s">
        <v>486</v>
      </c>
      <c r="B363" s="24" t="s">
        <v>448</v>
      </c>
      <c r="C363" s="25" t="s">
        <v>454</v>
      </c>
      <c r="D363" s="24" t="s">
        <v>455</v>
      </c>
      <c r="E363" s="24" t="s">
        <v>487</v>
      </c>
      <c r="F363" s="24" t="s">
        <v>483</v>
      </c>
      <c r="G363" s="25" t="s">
        <v>1403</v>
      </c>
      <c r="H363" s="25" t="s">
        <v>19</v>
      </c>
      <c r="I363" s="27">
        <v>1345</v>
      </c>
      <c r="J363" s="27">
        <f t="shared" si="41"/>
        <v>134.5</v>
      </c>
      <c r="K363" s="27">
        <f t="shared" si="42"/>
        <v>1210.5</v>
      </c>
      <c r="L363" s="27">
        <v>0</v>
      </c>
      <c r="M363" s="27">
        <f>L363*10%</f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6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242.1</v>
      </c>
      <c r="AA363" s="27">
        <v>0</v>
      </c>
      <c r="AB363" s="27">
        <v>242.1</v>
      </c>
      <c r="AC363" s="27">
        <v>242.1</v>
      </c>
      <c r="AD363" s="27">
        <v>242.1</v>
      </c>
      <c r="AE363" s="27">
        <v>0</v>
      </c>
      <c r="AF363" s="27">
        <v>242.1</v>
      </c>
      <c r="AG363" s="27">
        <f t="shared" si="49"/>
        <v>1210.5</v>
      </c>
      <c r="AH363" s="27">
        <f t="shared" si="46"/>
        <v>134.5</v>
      </c>
      <c r="AI363" s="24" t="s">
        <v>81</v>
      </c>
      <c r="AJ363" s="24" t="s">
        <v>1626</v>
      </c>
      <c r="AK363" s="24" t="s">
        <v>195</v>
      </c>
    </row>
    <row r="364" spans="1:37" s="14" customFormat="1" ht="50.1" customHeight="1">
      <c r="A364" s="24" t="s">
        <v>488</v>
      </c>
      <c r="B364" s="24" t="s">
        <v>448</v>
      </c>
      <c r="C364" s="25" t="s">
        <v>454</v>
      </c>
      <c r="D364" s="24" t="s">
        <v>455</v>
      </c>
      <c r="E364" s="24" t="s">
        <v>489</v>
      </c>
      <c r="F364" s="24" t="s">
        <v>483</v>
      </c>
      <c r="G364" s="25" t="s">
        <v>1403</v>
      </c>
      <c r="H364" s="25" t="s">
        <v>19</v>
      </c>
      <c r="I364" s="27">
        <v>1345</v>
      </c>
      <c r="J364" s="27">
        <f t="shared" si="41"/>
        <v>134.5</v>
      </c>
      <c r="K364" s="27">
        <f t="shared" si="42"/>
        <v>1210.5</v>
      </c>
      <c r="L364" s="27">
        <v>0</v>
      </c>
      <c r="M364" s="27">
        <f>L364*10%</f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6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242.1</v>
      </c>
      <c r="AA364" s="27">
        <v>0</v>
      </c>
      <c r="AB364" s="27">
        <v>242.1</v>
      </c>
      <c r="AC364" s="27">
        <v>242.1</v>
      </c>
      <c r="AD364" s="27">
        <v>242.1</v>
      </c>
      <c r="AE364" s="27">
        <v>0</v>
      </c>
      <c r="AF364" s="27">
        <v>242.1</v>
      </c>
      <c r="AG364" s="27">
        <f t="shared" si="49"/>
        <v>1210.5</v>
      </c>
      <c r="AH364" s="27">
        <f t="shared" si="46"/>
        <v>134.5</v>
      </c>
      <c r="AI364" s="24" t="s">
        <v>81</v>
      </c>
      <c r="AJ364" s="24" t="s">
        <v>431</v>
      </c>
      <c r="AK364" s="24" t="s">
        <v>263</v>
      </c>
    </row>
    <row r="365" spans="1:37" s="14" customFormat="1" ht="50.1" customHeight="1">
      <c r="A365" s="24" t="s">
        <v>490</v>
      </c>
      <c r="B365" s="24" t="s">
        <v>448</v>
      </c>
      <c r="C365" s="25" t="s">
        <v>454</v>
      </c>
      <c r="D365" s="24" t="s">
        <v>455</v>
      </c>
      <c r="E365" s="24" t="s">
        <v>491</v>
      </c>
      <c r="F365" s="24" t="s">
        <v>483</v>
      </c>
      <c r="G365" s="25" t="s">
        <v>1403</v>
      </c>
      <c r="H365" s="25" t="s">
        <v>19</v>
      </c>
      <c r="I365" s="27">
        <v>1345</v>
      </c>
      <c r="J365" s="27">
        <f t="shared" si="41"/>
        <v>134.5</v>
      </c>
      <c r="K365" s="27">
        <f t="shared" si="42"/>
        <v>1210.5</v>
      </c>
      <c r="L365" s="27">
        <v>0</v>
      </c>
      <c r="M365" s="27">
        <f>L365*10%</f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6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242.1</v>
      </c>
      <c r="AA365" s="27">
        <v>0</v>
      </c>
      <c r="AB365" s="27">
        <v>242.1</v>
      </c>
      <c r="AC365" s="27">
        <v>242.1</v>
      </c>
      <c r="AD365" s="27">
        <v>242.1</v>
      </c>
      <c r="AE365" s="27">
        <v>0</v>
      </c>
      <c r="AF365" s="27">
        <v>242.1</v>
      </c>
      <c r="AG365" s="27">
        <f t="shared" si="49"/>
        <v>1210.5</v>
      </c>
      <c r="AH365" s="27">
        <f t="shared" si="46"/>
        <v>134.5</v>
      </c>
      <c r="AI365" s="24" t="s">
        <v>81</v>
      </c>
      <c r="AJ365" s="24" t="s">
        <v>1646</v>
      </c>
      <c r="AK365" s="24" t="s">
        <v>162</v>
      </c>
    </row>
    <row r="366" spans="1:37" s="14" customFormat="1" ht="50.1" customHeight="1">
      <c r="A366" s="38" t="s">
        <v>1861</v>
      </c>
      <c r="B366" s="32" t="s">
        <v>448</v>
      </c>
      <c r="C366" s="24" t="s">
        <v>909</v>
      </c>
      <c r="D366" s="31" t="s">
        <v>1858</v>
      </c>
      <c r="E366" s="33" t="s">
        <v>1859</v>
      </c>
      <c r="F366" s="36" t="s">
        <v>1860</v>
      </c>
      <c r="G366" s="24" t="s">
        <v>1403</v>
      </c>
      <c r="H366" s="25" t="s">
        <v>11</v>
      </c>
      <c r="I366" s="35">
        <v>744</v>
      </c>
      <c r="J366" s="27">
        <f t="shared" si="41"/>
        <v>74.400000000000006</v>
      </c>
      <c r="K366" s="27">
        <f t="shared" si="42"/>
        <v>669.6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133.91999999999999</v>
      </c>
      <c r="AG366" s="27">
        <f t="shared" si="49"/>
        <v>133.91999999999999</v>
      </c>
      <c r="AH366" s="27">
        <f t="shared" si="46"/>
        <v>610.08000000000004</v>
      </c>
      <c r="AI366" s="40">
        <v>42339</v>
      </c>
      <c r="AJ366" s="24" t="s">
        <v>1813</v>
      </c>
      <c r="AK366" s="24" t="s">
        <v>239</v>
      </c>
    </row>
    <row r="367" spans="1:37" s="14" customFormat="1" ht="50.1" customHeight="1">
      <c r="A367" s="32" t="s">
        <v>2176</v>
      </c>
      <c r="B367" s="32" t="s">
        <v>448</v>
      </c>
      <c r="C367" s="24" t="s">
        <v>2178</v>
      </c>
      <c r="D367" s="31" t="s">
        <v>455</v>
      </c>
      <c r="E367" s="33" t="s">
        <v>2179</v>
      </c>
      <c r="F367" s="36" t="s">
        <v>2181</v>
      </c>
      <c r="G367" s="24" t="s">
        <v>1403</v>
      </c>
      <c r="H367" s="25" t="s">
        <v>2110</v>
      </c>
      <c r="I367" s="35">
        <v>895</v>
      </c>
      <c r="J367" s="27">
        <f t="shared" si="41"/>
        <v>89.5</v>
      </c>
      <c r="K367" s="27">
        <f t="shared" si="42"/>
        <v>805.5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147.68</v>
      </c>
      <c r="AG367" s="27">
        <f t="shared" si="49"/>
        <v>147.68</v>
      </c>
      <c r="AH367" s="27">
        <f t="shared" si="46"/>
        <v>747.31999999999994</v>
      </c>
      <c r="AI367" s="40">
        <v>42664</v>
      </c>
      <c r="AJ367" s="24" t="s">
        <v>1646</v>
      </c>
      <c r="AK367" s="24" t="s">
        <v>162</v>
      </c>
    </row>
    <row r="368" spans="1:37" s="14" customFormat="1" ht="50.1" customHeight="1">
      <c r="A368" s="32" t="s">
        <v>2177</v>
      </c>
      <c r="B368" s="32" t="s">
        <v>448</v>
      </c>
      <c r="C368" s="24" t="s">
        <v>2178</v>
      </c>
      <c r="D368" s="31" t="s">
        <v>455</v>
      </c>
      <c r="E368" s="33" t="s">
        <v>2180</v>
      </c>
      <c r="F368" s="36" t="s">
        <v>2181</v>
      </c>
      <c r="G368" s="24" t="s">
        <v>1403</v>
      </c>
      <c r="H368" s="25" t="s">
        <v>2110</v>
      </c>
      <c r="I368" s="35">
        <v>895</v>
      </c>
      <c r="J368" s="27">
        <f t="shared" si="41"/>
        <v>89.5</v>
      </c>
      <c r="K368" s="27">
        <f t="shared" si="42"/>
        <v>805.5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147.68</v>
      </c>
      <c r="AG368" s="27">
        <f t="shared" si="49"/>
        <v>147.68</v>
      </c>
      <c r="AH368" s="27">
        <f t="shared" si="46"/>
        <v>747.31999999999994</v>
      </c>
      <c r="AI368" s="40">
        <v>42664</v>
      </c>
      <c r="AJ368" s="24" t="s">
        <v>1646</v>
      </c>
      <c r="AK368" s="24" t="s">
        <v>698</v>
      </c>
    </row>
    <row r="369" spans="1:37" s="14" customFormat="1" ht="50.1" customHeight="1">
      <c r="A369" s="32" t="s">
        <v>2198</v>
      </c>
      <c r="B369" s="32" t="s">
        <v>448</v>
      </c>
      <c r="C369" s="24" t="s">
        <v>909</v>
      </c>
      <c r="D369" s="31" t="s">
        <v>1858</v>
      </c>
      <c r="E369" s="33" t="s">
        <v>2187</v>
      </c>
      <c r="F369" s="36" t="s">
        <v>2188</v>
      </c>
      <c r="G369" s="24" t="s">
        <v>1403</v>
      </c>
      <c r="H369" s="25" t="s">
        <v>35</v>
      </c>
      <c r="I369" s="35">
        <v>904</v>
      </c>
      <c r="J369" s="27">
        <f t="shared" si="41"/>
        <v>90.4</v>
      </c>
      <c r="K369" s="27">
        <f t="shared" si="42"/>
        <v>813.6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149.16</v>
      </c>
      <c r="AG369" s="27">
        <f t="shared" si="49"/>
        <v>149.16</v>
      </c>
      <c r="AH369" s="27">
        <f t="shared" si="46"/>
        <v>754.84</v>
      </c>
      <c r="AI369" s="40">
        <v>42668</v>
      </c>
      <c r="AJ369" s="24" t="s">
        <v>1832</v>
      </c>
      <c r="AK369" s="24" t="s">
        <v>2201</v>
      </c>
    </row>
    <row r="370" spans="1:37" s="14" customFormat="1" ht="50.1" customHeight="1">
      <c r="A370" s="32" t="s">
        <v>2199</v>
      </c>
      <c r="B370" s="32" t="s">
        <v>448</v>
      </c>
      <c r="C370" s="24" t="s">
        <v>909</v>
      </c>
      <c r="D370" s="31" t="s">
        <v>1858</v>
      </c>
      <c r="E370" s="33" t="s">
        <v>2200</v>
      </c>
      <c r="F370" s="36" t="s">
        <v>2188</v>
      </c>
      <c r="G370" s="24" t="s">
        <v>1403</v>
      </c>
      <c r="H370" s="25" t="s">
        <v>35</v>
      </c>
      <c r="I370" s="35">
        <v>904</v>
      </c>
      <c r="J370" s="27">
        <f t="shared" si="41"/>
        <v>90.4</v>
      </c>
      <c r="K370" s="27">
        <f t="shared" si="42"/>
        <v>813.6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149.16</v>
      </c>
      <c r="AG370" s="27">
        <f t="shared" si="49"/>
        <v>149.16</v>
      </c>
      <c r="AH370" s="27">
        <f t="shared" si="46"/>
        <v>754.84</v>
      </c>
      <c r="AI370" s="40">
        <v>42684</v>
      </c>
      <c r="AJ370" s="24" t="s">
        <v>1642</v>
      </c>
      <c r="AK370" s="24" t="s">
        <v>2098</v>
      </c>
    </row>
    <row r="371" spans="1:37" s="14" customFormat="1" ht="50.1" customHeight="1">
      <c r="A371" s="25" t="s">
        <v>581</v>
      </c>
      <c r="B371" s="25" t="s">
        <v>840</v>
      </c>
      <c r="C371" s="25" t="s">
        <v>15</v>
      </c>
      <c r="D371" s="25" t="s">
        <v>106</v>
      </c>
      <c r="E371" s="25" t="s">
        <v>842</v>
      </c>
      <c r="F371" s="25" t="s">
        <v>841</v>
      </c>
      <c r="G371" s="25" t="s">
        <v>1403</v>
      </c>
      <c r="H371" s="25" t="s">
        <v>11</v>
      </c>
      <c r="I371" s="27">
        <v>48260.77</v>
      </c>
      <c r="J371" s="27">
        <f t="shared" si="41"/>
        <v>4826.0770000000002</v>
      </c>
      <c r="K371" s="27">
        <f t="shared" si="42"/>
        <v>43434.692999999999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7963.03</v>
      </c>
      <c r="T371" s="27">
        <v>8686.94</v>
      </c>
      <c r="U371" s="26">
        <v>8686.94</v>
      </c>
      <c r="V371" s="27">
        <v>8686.94</v>
      </c>
      <c r="W371" s="27">
        <v>8686.94</v>
      </c>
      <c r="X371" s="27">
        <v>723.9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f t="shared" ref="AG371:AG382" si="50">SUM(L371:AF371)</f>
        <v>43434.69000000001</v>
      </c>
      <c r="AH371" s="27">
        <f t="shared" si="46"/>
        <v>4826.0799999999872</v>
      </c>
      <c r="AI371" s="24" t="s">
        <v>111</v>
      </c>
      <c r="AJ371" s="24" t="s">
        <v>1416</v>
      </c>
      <c r="AK371" s="24" t="s">
        <v>1636</v>
      </c>
    </row>
    <row r="372" spans="1:37" s="14" customFormat="1" ht="50.1" customHeight="1">
      <c r="A372" s="25" t="s">
        <v>517</v>
      </c>
      <c r="B372" s="25" t="s">
        <v>518</v>
      </c>
      <c r="C372" s="25" t="s">
        <v>15</v>
      </c>
      <c r="D372" s="25" t="s">
        <v>106</v>
      </c>
      <c r="E372" s="25" t="s">
        <v>519</v>
      </c>
      <c r="F372" s="25" t="s">
        <v>520</v>
      </c>
      <c r="G372" s="25" t="s">
        <v>1403</v>
      </c>
      <c r="H372" s="25" t="s">
        <v>11</v>
      </c>
      <c r="I372" s="27">
        <v>47130.11</v>
      </c>
      <c r="J372" s="27">
        <f t="shared" si="41"/>
        <v>4713.0110000000004</v>
      </c>
      <c r="K372" s="27">
        <f t="shared" si="42"/>
        <v>42417.099000000002</v>
      </c>
      <c r="L372" s="27">
        <v>0</v>
      </c>
      <c r="M372" s="27">
        <v>0</v>
      </c>
      <c r="N372" s="27">
        <v>0</v>
      </c>
      <c r="O372" s="27">
        <v>0</v>
      </c>
      <c r="P372" s="27">
        <v>4241.71</v>
      </c>
      <c r="Q372" s="27">
        <v>21915.5</v>
      </c>
      <c r="R372" s="27">
        <v>8483.42</v>
      </c>
      <c r="S372" s="27">
        <v>7776.47</v>
      </c>
      <c r="T372" s="27">
        <v>0</v>
      </c>
      <c r="U372" s="26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f t="shared" si="50"/>
        <v>42417.1</v>
      </c>
      <c r="AH372" s="27">
        <f t="shared" si="46"/>
        <v>4713.010000000002</v>
      </c>
      <c r="AI372" s="24" t="s">
        <v>111</v>
      </c>
      <c r="AJ372" s="24" t="s">
        <v>1416</v>
      </c>
      <c r="AK372" s="24" t="s">
        <v>1636</v>
      </c>
    </row>
    <row r="373" spans="1:37" s="14" customFormat="1" ht="50.1" customHeight="1">
      <c r="A373" s="25" t="s">
        <v>501</v>
      </c>
      <c r="B373" s="25" t="s">
        <v>502</v>
      </c>
      <c r="C373" s="25" t="s">
        <v>15</v>
      </c>
      <c r="D373" s="25" t="s">
        <v>106</v>
      </c>
      <c r="E373" s="25" t="s">
        <v>503</v>
      </c>
      <c r="F373" s="25" t="s">
        <v>504</v>
      </c>
      <c r="G373" s="25" t="s">
        <v>1403</v>
      </c>
      <c r="H373" s="25" t="s">
        <v>126</v>
      </c>
      <c r="I373" s="27">
        <v>158256.88</v>
      </c>
      <c r="J373" s="27">
        <f t="shared" ref="J373:J417" si="51">+I373*0.1</f>
        <v>15825.688000000002</v>
      </c>
      <c r="K373" s="27">
        <f t="shared" ref="K373:K417" si="52">+I373-J373</f>
        <v>142431.19200000001</v>
      </c>
      <c r="L373" s="27">
        <v>0</v>
      </c>
      <c r="M373" s="27">
        <v>0</v>
      </c>
      <c r="N373" s="27">
        <v>0</v>
      </c>
      <c r="O373" s="27">
        <v>0</v>
      </c>
      <c r="P373" s="27">
        <v>15578.41</v>
      </c>
      <c r="Q373" s="27">
        <v>73589.45</v>
      </c>
      <c r="R373" s="27">
        <v>28486.240000000002</v>
      </c>
      <c r="S373" s="27">
        <v>24777.09</v>
      </c>
      <c r="T373" s="27">
        <v>0</v>
      </c>
      <c r="U373" s="26">
        <v>0</v>
      </c>
      <c r="V373" s="27">
        <v>0</v>
      </c>
      <c r="W373" s="27">
        <v>0</v>
      </c>
      <c r="X373" s="27">
        <v>0</v>
      </c>
      <c r="Y373" s="27">
        <v>0</v>
      </c>
      <c r="Z373" s="27">
        <v>0</v>
      </c>
      <c r="AA373" s="27">
        <v>0</v>
      </c>
      <c r="AB373" s="27">
        <v>0</v>
      </c>
      <c r="AC373" s="27">
        <v>0</v>
      </c>
      <c r="AD373" s="27">
        <v>0</v>
      </c>
      <c r="AE373" s="27">
        <v>0</v>
      </c>
      <c r="AF373" s="27">
        <v>0</v>
      </c>
      <c r="AG373" s="27">
        <f t="shared" si="50"/>
        <v>142431.19</v>
      </c>
      <c r="AH373" s="27">
        <f t="shared" si="46"/>
        <v>15825.690000000002</v>
      </c>
      <c r="AI373" s="24" t="s">
        <v>898</v>
      </c>
      <c r="AJ373" s="24" t="s">
        <v>1416</v>
      </c>
      <c r="AK373" s="24" t="s">
        <v>1636</v>
      </c>
    </row>
    <row r="374" spans="1:37" s="14" customFormat="1" ht="50.1" customHeight="1">
      <c r="A374" s="25" t="s">
        <v>505</v>
      </c>
      <c r="B374" s="25" t="s">
        <v>506</v>
      </c>
      <c r="C374" s="25" t="s">
        <v>339</v>
      </c>
      <c r="D374" s="25" t="s">
        <v>106</v>
      </c>
      <c r="E374" s="25" t="s">
        <v>507</v>
      </c>
      <c r="F374" s="25" t="s">
        <v>508</v>
      </c>
      <c r="G374" s="25" t="s">
        <v>1403</v>
      </c>
      <c r="H374" s="25" t="s">
        <v>126</v>
      </c>
      <c r="I374" s="27">
        <v>23111</v>
      </c>
      <c r="J374" s="27">
        <f t="shared" si="51"/>
        <v>2311.1</v>
      </c>
      <c r="K374" s="27">
        <f t="shared" si="52"/>
        <v>20799.900000000001</v>
      </c>
      <c r="L374" s="27">
        <v>0</v>
      </c>
      <c r="M374" s="27">
        <v>0</v>
      </c>
      <c r="N374" s="27">
        <v>0</v>
      </c>
      <c r="O374" s="27">
        <v>0</v>
      </c>
      <c r="P374" s="27">
        <v>0</v>
      </c>
      <c r="Q374" s="27">
        <v>0</v>
      </c>
      <c r="R374" s="27">
        <v>0</v>
      </c>
      <c r="S374" s="27">
        <v>0</v>
      </c>
      <c r="T374" s="27">
        <v>0</v>
      </c>
      <c r="U374" s="26">
        <v>0</v>
      </c>
      <c r="V374" s="27">
        <v>0</v>
      </c>
      <c r="W374" s="27">
        <v>2831.1</v>
      </c>
      <c r="X374" s="27">
        <v>2831.1</v>
      </c>
      <c r="Y374" s="27">
        <v>2831.1</v>
      </c>
      <c r="Z374" s="27">
        <v>2831.1</v>
      </c>
      <c r="AA374" s="27">
        <v>0</v>
      </c>
      <c r="AB374" s="27">
        <v>2831.1</v>
      </c>
      <c r="AC374" s="27">
        <v>2831.1</v>
      </c>
      <c r="AD374" s="27">
        <v>2831.1</v>
      </c>
      <c r="AE374" s="27">
        <v>982.2</v>
      </c>
      <c r="AF374" s="27">
        <v>0</v>
      </c>
      <c r="AG374" s="27">
        <f t="shared" si="50"/>
        <v>20799.899999999998</v>
      </c>
      <c r="AH374" s="27">
        <f t="shared" si="46"/>
        <v>2311.1000000000022</v>
      </c>
      <c r="AI374" s="24" t="s">
        <v>899</v>
      </c>
      <c r="AJ374" s="24" t="s">
        <v>1955</v>
      </c>
      <c r="AK374" s="24" t="s">
        <v>1622</v>
      </c>
    </row>
    <row r="375" spans="1:37" s="14" customFormat="1" ht="50.1" customHeight="1">
      <c r="A375" s="25" t="s">
        <v>509</v>
      </c>
      <c r="B375" s="25" t="s">
        <v>510</v>
      </c>
      <c r="C375" s="25" t="s">
        <v>511</v>
      </c>
      <c r="D375" s="25" t="s">
        <v>114</v>
      </c>
      <c r="E375" s="25" t="s">
        <v>512</v>
      </c>
      <c r="F375" s="25" t="s">
        <v>513</v>
      </c>
      <c r="G375" s="25" t="s">
        <v>1403</v>
      </c>
      <c r="H375" s="25" t="s">
        <v>514</v>
      </c>
      <c r="I375" s="27">
        <v>7609.83</v>
      </c>
      <c r="J375" s="27">
        <f t="shared" si="51"/>
        <v>760.98300000000006</v>
      </c>
      <c r="K375" s="27">
        <f t="shared" si="52"/>
        <v>6848.8469999999998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6">
        <v>0</v>
      </c>
      <c r="V375" s="27">
        <v>0</v>
      </c>
      <c r="W375" s="27">
        <v>0</v>
      </c>
      <c r="X375" s="27">
        <v>0</v>
      </c>
      <c r="Y375" s="27">
        <v>456.59</v>
      </c>
      <c r="Z375" s="27">
        <v>1369.77</v>
      </c>
      <c r="AA375" s="27">
        <v>0</v>
      </c>
      <c r="AB375" s="27">
        <v>1369.77</v>
      </c>
      <c r="AC375" s="27">
        <v>1369.77</v>
      </c>
      <c r="AD375" s="27">
        <v>1369.77</v>
      </c>
      <c r="AE375" s="27">
        <v>0</v>
      </c>
      <c r="AF375" s="27">
        <v>913.18</v>
      </c>
      <c r="AG375" s="27">
        <f t="shared" si="50"/>
        <v>6848.85</v>
      </c>
      <c r="AH375" s="27">
        <f t="shared" si="46"/>
        <v>760.97999999999956</v>
      </c>
      <c r="AI375" s="24" t="s">
        <v>515</v>
      </c>
      <c r="AJ375" s="24" t="s">
        <v>145</v>
      </c>
      <c r="AK375" s="24" t="s">
        <v>318</v>
      </c>
    </row>
    <row r="376" spans="1:37" s="14" customFormat="1" ht="50.1" customHeight="1">
      <c r="A376" s="25" t="s">
        <v>1124</v>
      </c>
      <c r="B376" s="25" t="s">
        <v>510</v>
      </c>
      <c r="C376" s="25" t="s">
        <v>929</v>
      </c>
      <c r="D376" s="25" t="s">
        <v>1126</v>
      </c>
      <c r="E376" s="25" t="s">
        <v>1127</v>
      </c>
      <c r="F376" s="25" t="s">
        <v>1129</v>
      </c>
      <c r="G376" s="25" t="s">
        <v>1403</v>
      </c>
      <c r="H376" s="25" t="s">
        <v>126</v>
      </c>
      <c r="I376" s="27">
        <v>5945.47</v>
      </c>
      <c r="J376" s="27">
        <f t="shared" si="51"/>
        <v>594.54700000000003</v>
      </c>
      <c r="K376" s="27">
        <f t="shared" si="52"/>
        <v>5350.9230000000007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181.34</v>
      </c>
      <c r="AA376" s="27">
        <v>0</v>
      </c>
      <c r="AB376" s="27">
        <v>181.34</v>
      </c>
      <c r="AC376" s="27">
        <v>181.34</v>
      </c>
      <c r="AD376" s="27">
        <v>181.34</v>
      </c>
      <c r="AE376" s="27">
        <v>0</v>
      </c>
      <c r="AF376" s="27">
        <v>3736.7</v>
      </c>
      <c r="AG376" s="27">
        <f t="shared" si="50"/>
        <v>4462.0599999999995</v>
      </c>
      <c r="AH376" s="27">
        <f t="shared" si="46"/>
        <v>1483.4100000000008</v>
      </c>
      <c r="AI376" s="24" t="s">
        <v>1388</v>
      </c>
      <c r="AJ376" s="24" t="s">
        <v>145</v>
      </c>
      <c r="AK376" s="24" t="s">
        <v>2104</v>
      </c>
    </row>
    <row r="377" spans="1:37" s="14" customFormat="1" ht="50.1" customHeight="1">
      <c r="A377" s="25" t="s">
        <v>1125</v>
      </c>
      <c r="B377" s="25" t="s">
        <v>510</v>
      </c>
      <c r="C377" s="25" t="s">
        <v>929</v>
      </c>
      <c r="D377" s="25" t="s">
        <v>117</v>
      </c>
      <c r="E377" s="25" t="s">
        <v>1128</v>
      </c>
      <c r="F377" s="25" t="s">
        <v>1129</v>
      </c>
      <c r="G377" s="25" t="s">
        <v>1403</v>
      </c>
      <c r="H377" s="25" t="s">
        <v>126</v>
      </c>
      <c r="I377" s="27">
        <v>5945.47</v>
      </c>
      <c r="J377" s="27">
        <f t="shared" si="51"/>
        <v>594.54700000000003</v>
      </c>
      <c r="K377" s="27">
        <f t="shared" si="52"/>
        <v>5350.9230000000007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181.34</v>
      </c>
      <c r="AA377" s="27">
        <v>0</v>
      </c>
      <c r="AB377" s="27">
        <v>181.34</v>
      </c>
      <c r="AC377" s="27">
        <v>181.34</v>
      </c>
      <c r="AD377" s="27">
        <v>181.34</v>
      </c>
      <c r="AE377" s="27">
        <v>0</v>
      </c>
      <c r="AF377" s="27">
        <v>3736.7</v>
      </c>
      <c r="AG377" s="27">
        <f t="shared" si="50"/>
        <v>4462.0599999999995</v>
      </c>
      <c r="AH377" s="27">
        <f t="shared" si="46"/>
        <v>1483.4100000000008</v>
      </c>
      <c r="AI377" s="24" t="s">
        <v>1388</v>
      </c>
      <c r="AJ377" s="24" t="s">
        <v>145</v>
      </c>
      <c r="AK377" s="24" t="s">
        <v>2104</v>
      </c>
    </row>
    <row r="378" spans="1:37" s="14" customFormat="1" ht="50.1" customHeight="1">
      <c r="A378" s="25" t="s">
        <v>525</v>
      </c>
      <c r="B378" s="25" t="s">
        <v>526</v>
      </c>
      <c r="C378" s="25" t="s">
        <v>15</v>
      </c>
      <c r="D378" s="25" t="s">
        <v>527</v>
      </c>
      <c r="E378" s="25" t="s">
        <v>528</v>
      </c>
      <c r="F378" s="25" t="s">
        <v>529</v>
      </c>
      <c r="G378" s="25" t="s">
        <v>1403</v>
      </c>
      <c r="H378" s="25" t="s">
        <v>33</v>
      </c>
      <c r="I378" s="27">
        <v>2419.5300000000002</v>
      </c>
      <c r="J378" s="27">
        <f t="shared" si="51"/>
        <v>241.95300000000003</v>
      </c>
      <c r="K378" s="27">
        <f t="shared" si="52"/>
        <v>2177.5770000000002</v>
      </c>
      <c r="L378" s="27">
        <v>0</v>
      </c>
      <c r="M378" s="27">
        <v>0</v>
      </c>
      <c r="N378" s="27">
        <v>0</v>
      </c>
      <c r="O378" s="27">
        <v>0</v>
      </c>
      <c r="P378" s="27">
        <v>217.76</v>
      </c>
      <c r="Q378" s="27">
        <v>1125.0899999999999</v>
      </c>
      <c r="R378" s="27">
        <v>435.52</v>
      </c>
      <c r="S378" s="27">
        <v>399.21</v>
      </c>
      <c r="T378" s="27">
        <v>0</v>
      </c>
      <c r="U378" s="26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f t="shared" si="50"/>
        <v>2177.58</v>
      </c>
      <c r="AH378" s="27">
        <f t="shared" si="46"/>
        <v>241.95000000000027</v>
      </c>
      <c r="AI378" s="24" t="s">
        <v>111</v>
      </c>
      <c r="AJ378" s="24" t="s">
        <v>145</v>
      </c>
      <c r="AK378" s="24" t="s">
        <v>204</v>
      </c>
    </row>
    <row r="379" spans="1:37" s="14" customFormat="1" ht="50.1" customHeight="1">
      <c r="A379" s="25" t="s">
        <v>530</v>
      </c>
      <c r="B379" s="25" t="s">
        <v>531</v>
      </c>
      <c r="C379" s="25" t="s">
        <v>339</v>
      </c>
      <c r="D379" s="25" t="s">
        <v>532</v>
      </c>
      <c r="E379" s="24" t="s">
        <v>533</v>
      </c>
      <c r="F379" s="24" t="s">
        <v>534</v>
      </c>
      <c r="G379" s="25" t="s">
        <v>1403</v>
      </c>
      <c r="H379" s="25" t="s">
        <v>126</v>
      </c>
      <c r="I379" s="27">
        <v>6536</v>
      </c>
      <c r="J379" s="27">
        <f t="shared" si="51"/>
        <v>653.6</v>
      </c>
      <c r="K379" s="27">
        <f t="shared" si="52"/>
        <v>5882.4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6">
        <v>0</v>
      </c>
      <c r="V379" s="27">
        <v>0</v>
      </c>
      <c r="W379" s="27">
        <v>800.66</v>
      </c>
      <c r="X379" s="27">
        <v>800.66</v>
      </c>
      <c r="Y379" s="27">
        <v>800.66</v>
      </c>
      <c r="Z379" s="27">
        <v>800.66</v>
      </c>
      <c r="AA379" s="27">
        <v>0</v>
      </c>
      <c r="AB379" s="27">
        <v>800.66</v>
      </c>
      <c r="AC379" s="27">
        <v>800.66</v>
      </c>
      <c r="AD379" s="27">
        <v>800.66</v>
      </c>
      <c r="AE379" s="27">
        <v>0</v>
      </c>
      <c r="AF379" s="27">
        <v>277.77999999999997</v>
      </c>
      <c r="AG379" s="27">
        <f t="shared" si="50"/>
        <v>5882.4</v>
      </c>
      <c r="AH379" s="27">
        <f t="shared" si="46"/>
        <v>653.60000000000036</v>
      </c>
      <c r="AI379" s="24" t="s">
        <v>899</v>
      </c>
      <c r="AJ379" s="24" t="s">
        <v>145</v>
      </c>
      <c r="AK379" s="24" t="s">
        <v>1950</v>
      </c>
    </row>
    <row r="380" spans="1:37" s="14" customFormat="1" ht="50.1" customHeight="1">
      <c r="A380" s="25" t="s">
        <v>535</v>
      </c>
      <c r="B380" s="25" t="s">
        <v>531</v>
      </c>
      <c r="C380" s="25" t="s">
        <v>536</v>
      </c>
      <c r="D380" s="25" t="s">
        <v>532</v>
      </c>
      <c r="E380" s="24" t="s">
        <v>537</v>
      </c>
      <c r="F380" s="24" t="s">
        <v>538</v>
      </c>
      <c r="G380" s="25" t="s">
        <v>1403</v>
      </c>
      <c r="H380" s="25" t="s">
        <v>35</v>
      </c>
      <c r="I380" s="27">
        <v>4636.46</v>
      </c>
      <c r="J380" s="27">
        <f t="shared" si="51"/>
        <v>463.64600000000002</v>
      </c>
      <c r="K380" s="27">
        <f t="shared" si="52"/>
        <v>4172.8140000000003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6">
        <v>0</v>
      </c>
      <c r="V380" s="27">
        <v>0</v>
      </c>
      <c r="W380" s="27">
        <v>0</v>
      </c>
      <c r="X380" s="27">
        <v>208.64</v>
      </c>
      <c r="Y380" s="27">
        <v>834.56</v>
      </c>
      <c r="Z380" s="27">
        <v>834.56</v>
      </c>
      <c r="AA380" s="27">
        <v>0</v>
      </c>
      <c r="AB380" s="27">
        <v>834.56</v>
      </c>
      <c r="AC380" s="27">
        <v>834.56</v>
      </c>
      <c r="AD380" s="27">
        <v>625.92999999999995</v>
      </c>
      <c r="AE380" s="27">
        <v>0</v>
      </c>
      <c r="AF380" s="27">
        <v>0</v>
      </c>
      <c r="AG380" s="27">
        <f t="shared" si="50"/>
        <v>4172.8099999999995</v>
      </c>
      <c r="AH380" s="27">
        <f t="shared" si="46"/>
        <v>463.65000000000055</v>
      </c>
      <c r="AI380" s="24" t="s">
        <v>214</v>
      </c>
      <c r="AJ380" s="24" t="s">
        <v>1955</v>
      </c>
      <c r="AK380" s="24" t="s">
        <v>1622</v>
      </c>
    </row>
    <row r="381" spans="1:37" s="14" customFormat="1" ht="50.1" customHeight="1">
      <c r="A381" s="25" t="s">
        <v>1131</v>
      </c>
      <c r="B381" s="25" t="s">
        <v>1130</v>
      </c>
      <c r="C381" s="25" t="s">
        <v>107</v>
      </c>
      <c r="D381" s="25" t="s">
        <v>106</v>
      </c>
      <c r="E381" s="25" t="s">
        <v>572</v>
      </c>
      <c r="F381" s="25" t="s">
        <v>573</v>
      </c>
      <c r="G381" s="25" t="s">
        <v>1403</v>
      </c>
      <c r="H381" s="25" t="s">
        <v>11</v>
      </c>
      <c r="I381" s="27">
        <v>14300</v>
      </c>
      <c r="J381" s="27">
        <f t="shared" si="51"/>
        <v>1430</v>
      </c>
      <c r="K381" s="27">
        <f t="shared" si="52"/>
        <v>12870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6">
        <v>0</v>
      </c>
      <c r="V381" s="27">
        <v>657.8</v>
      </c>
      <c r="W381" s="27">
        <v>2574</v>
      </c>
      <c r="X381" s="27">
        <v>2574</v>
      </c>
      <c r="Y381" s="27">
        <v>2574</v>
      </c>
      <c r="Z381" s="27">
        <v>2574</v>
      </c>
      <c r="AA381" s="27">
        <v>0</v>
      </c>
      <c r="AB381" s="27">
        <v>1916.2</v>
      </c>
      <c r="AC381" s="27">
        <v>0</v>
      </c>
      <c r="AD381" s="27">
        <v>0</v>
      </c>
      <c r="AE381" s="27">
        <v>0</v>
      </c>
      <c r="AF381" s="27">
        <v>0</v>
      </c>
      <c r="AG381" s="27">
        <f t="shared" si="50"/>
        <v>12870</v>
      </c>
      <c r="AH381" s="27">
        <f t="shared" si="46"/>
        <v>1430</v>
      </c>
      <c r="AI381" s="24" t="s">
        <v>214</v>
      </c>
      <c r="AJ381" s="24" t="s">
        <v>145</v>
      </c>
      <c r="AK381" s="24" t="s">
        <v>204</v>
      </c>
    </row>
    <row r="382" spans="1:37" s="14" customFormat="1" ht="50.1" customHeight="1">
      <c r="A382" s="25" t="s">
        <v>1132</v>
      </c>
      <c r="B382" s="25" t="s">
        <v>1135</v>
      </c>
      <c r="C382" s="25" t="s">
        <v>929</v>
      </c>
      <c r="D382" s="25" t="s">
        <v>117</v>
      </c>
      <c r="E382" s="25" t="s">
        <v>1133</v>
      </c>
      <c r="F382" s="25" t="s">
        <v>1134</v>
      </c>
      <c r="G382" s="25" t="s">
        <v>1403</v>
      </c>
      <c r="H382" s="25" t="s">
        <v>126</v>
      </c>
      <c r="I382" s="27">
        <v>19236.14</v>
      </c>
      <c r="J382" s="27">
        <f t="shared" si="51"/>
        <v>1923.614</v>
      </c>
      <c r="K382" s="27">
        <f t="shared" si="52"/>
        <v>17312.525999999998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586.70000000000005</v>
      </c>
      <c r="AA382" s="27">
        <v>0</v>
      </c>
      <c r="AB382" s="27">
        <v>586.70000000000005</v>
      </c>
      <c r="AC382" s="27">
        <v>586.70000000000005</v>
      </c>
      <c r="AD382" s="27">
        <v>586.70000000000005</v>
      </c>
      <c r="AE382" s="27">
        <v>8627.43</v>
      </c>
      <c r="AF382" s="27">
        <v>3462.51</v>
      </c>
      <c r="AG382" s="27">
        <f t="shared" si="50"/>
        <v>14436.74</v>
      </c>
      <c r="AH382" s="27">
        <f t="shared" si="46"/>
        <v>4799.3999999999996</v>
      </c>
      <c r="AI382" s="24" t="s">
        <v>1370</v>
      </c>
      <c r="AJ382" s="24" t="s">
        <v>145</v>
      </c>
      <c r="AK382" s="24" t="s">
        <v>2104</v>
      </c>
    </row>
    <row r="383" spans="1:37" s="14" customFormat="1" ht="50.1" customHeight="1">
      <c r="A383" s="25" t="s">
        <v>540</v>
      </c>
      <c r="B383" s="25" t="s">
        <v>541</v>
      </c>
      <c r="C383" s="25" t="s">
        <v>15</v>
      </c>
      <c r="D383" s="25" t="s">
        <v>542</v>
      </c>
      <c r="E383" s="25" t="s">
        <v>543</v>
      </c>
      <c r="F383" s="25" t="s">
        <v>544</v>
      </c>
      <c r="G383" s="25" t="s">
        <v>1403</v>
      </c>
      <c r="H383" s="25" t="s">
        <v>36</v>
      </c>
      <c r="I383" s="27">
        <v>9034.86</v>
      </c>
      <c r="J383" s="27">
        <f t="shared" si="51"/>
        <v>903.4860000000001</v>
      </c>
      <c r="K383" s="27">
        <f t="shared" si="52"/>
        <v>8131.3740000000007</v>
      </c>
      <c r="L383" s="27">
        <v>0</v>
      </c>
      <c r="M383" s="27">
        <v>0</v>
      </c>
      <c r="N383" s="27">
        <v>0</v>
      </c>
      <c r="O383" s="27">
        <v>0</v>
      </c>
      <c r="P383" s="27">
        <v>813.14</v>
      </c>
      <c r="Q383" s="27">
        <v>4201.22</v>
      </c>
      <c r="R383" s="27">
        <v>1626.28</v>
      </c>
      <c r="S383" s="27">
        <v>1490.73</v>
      </c>
      <c r="T383" s="27">
        <v>0</v>
      </c>
      <c r="U383" s="26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f t="shared" ref="AG383:AG384" si="53">SUM(L383:AF383)</f>
        <v>8131.3700000000008</v>
      </c>
      <c r="AH383" s="27">
        <f t="shared" si="46"/>
        <v>903.48999999999978</v>
      </c>
      <c r="AI383" s="24" t="s">
        <v>111</v>
      </c>
      <c r="AJ383" s="24" t="s">
        <v>1416</v>
      </c>
      <c r="AK383" s="24" t="s">
        <v>2168</v>
      </c>
    </row>
    <row r="384" spans="1:37" s="14" customFormat="1" ht="50.1" customHeight="1">
      <c r="A384" s="25" t="s">
        <v>545</v>
      </c>
      <c r="B384" s="25" t="s">
        <v>541</v>
      </c>
      <c r="C384" s="25" t="s">
        <v>15</v>
      </c>
      <c r="D384" s="25" t="s">
        <v>542</v>
      </c>
      <c r="E384" s="25" t="s">
        <v>546</v>
      </c>
      <c r="F384" s="25" t="s">
        <v>547</v>
      </c>
      <c r="G384" s="25" t="s">
        <v>1403</v>
      </c>
      <c r="H384" s="25" t="s">
        <v>36</v>
      </c>
      <c r="I384" s="27">
        <v>9034.86</v>
      </c>
      <c r="J384" s="27">
        <f t="shared" si="51"/>
        <v>903.4860000000001</v>
      </c>
      <c r="K384" s="27">
        <f t="shared" si="52"/>
        <v>8131.3740000000007</v>
      </c>
      <c r="L384" s="27">
        <v>0</v>
      </c>
      <c r="M384" s="27">
        <v>0</v>
      </c>
      <c r="N384" s="27">
        <v>0</v>
      </c>
      <c r="O384" s="27">
        <v>0</v>
      </c>
      <c r="P384" s="27">
        <v>813.14</v>
      </c>
      <c r="Q384" s="27">
        <v>4201.22</v>
      </c>
      <c r="R384" s="27">
        <v>1626.28</v>
      </c>
      <c r="S384" s="27">
        <v>1490.73</v>
      </c>
      <c r="T384" s="27">
        <v>0</v>
      </c>
      <c r="U384" s="26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f t="shared" si="53"/>
        <v>8131.3700000000008</v>
      </c>
      <c r="AH384" s="27">
        <f t="shared" si="46"/>
        <v>903.48999999999978</v>
      </c>
      <c r="AI384" s="24" t="s">
        <v>111</v>
      </c>
      <c r="AJ384" s="24" t="s">
        <v>1416</v>
      </c>
      <c r="AK384" s="24" t="s">
        <v>1636</v>
      </c>
    </row>
    <row r="385" spans="1:50" s="14" customFormat="1" ht="50.1" customHeight="1">
      <c r="A385" s="25" t="s">
        <v>1720</v>
      </c>
      <c r="B385" s="25" t="s">
        <v>548</v>
      </c>
      <c r="C385" s="25" t="s">
        <v>511</v>
      </c>
      <c r="D385" s="25" t="s">
        <v>549</v>
      </c>
      <c r="E385" s="25" t="s">
        <v>550</v>
      </c>
      <c r="F385" s="25" t="s">
        <v>551</v>
      </c>
      <c r="G385" s="25" t="s">
        <v>1403</v>
      </c>
      <c r="H385" s="25" t="s">
        <v>126</v>
      </c>
      <c r="I385" s="27">
        <v>2850</v>
      </c>
      <c r="J385" s="27">
        <f t="shared" si="51"/>
        <v>285</v>
      </c>
      <c r="K385" s="27">
        <f t="shared" si="52"/>
        <v>2565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513</v>
      </c>
      <c r="AA385" s="27">
        <v>0</v>
      </c>
      <c r="AB385" s="27">
        <v>513</v>
      </c>
      <c r="AC385" s="27">
        <v>513</v>
      </c>
      <c r="AD385" s="27">
        <v>513</v>
      </c>
      <c r="AE385" s="27">
        <v>0</v>
      </c>
      <c r="AF385" s="27">
        <v>513</v>
      </c>
      <c r="AG385" s="27">
        <f t="shared" ref="AG385:AG390" si="54">SUM(L385:AF385)</f>
        <v>2565</v>
      </c>
      <c r="AH385" s="27">
        <f t="shared" si="46"/>
        <v>285</v>
      </c>
      <c r="AI385" s="25" t="s">
        <v>81</v>
      </c>
      <c r="AJ385" s="25" t="s">
        <v>1416</v>
      </c>
      <c r="AK385" s="25" t="s">
        <v>1729</v>
      </c>
    </row>
    <row r="386" spans="1:50" s="14" customFormat="1" ht="50.1" customHeight="1">
      <c r="A386" s="25" t="s">
        <v>1852</v>
      </c>
      <c r="B386" s="25" t="s">
        <v>1849</v>
      </c>
      <c r="C386" s="25" t="s">
        <v>1850</v>
      </c>
      <c r="D386" s="25" t="s">
        <v>1851</v>
      </c>
      <c r="E386" s="25" t="s">
        <v>1853</v>
      </c>
      <c r="F386" s="25" t="s">
        <v>1854</v>
      </c>
      <c r="G386" s="25" t="s">
        <v>1403</v>
      </c>
      <c r="H386" s="25" t="s">
        <v>11</v>
      </c>
      <c r="I386" s="27">
        <v>19600</v>
      </c>
      <c r="J386" s="27">
        <f t="shared" si="51"/>
        <v>1960</v>
      </c>
      <c r="K386" s="27">
        <f t="shared" si="52"/>
        <v>17640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1470</v>
      </c>
      <c r="AE386" s="27">
        <v>0</v>
      </c>
      <c r="AF386" s="27">
        <v>3528</v>
      </c>
      <c r="AG386" s="27">
        <f t="shared" si="54"/>
        <v>4998</v>
      </c>
      <c r="AH386" s="27">
        <f t="shared" si="46"/>
        <v>14602</v>
      </c>
      <c r="AI386" s="24" t="s">
        <v>1943</v>
      </c>
      <c r="AJ386" s="24" t="s">
        <v>145</v>
      </c>
      <c r="AK386" s="24" t="s">
        <v>1855</v>
      </c>
    </row>
    <row r="387" spans="1:50" s="14" customFormat="1" ht="50.1" customHeight="1">
      <c r="A387" s="25" t="s">
        <v>1856</v>
      </c>
      <c r="B387" s="25" t="s">
        <v>1849</v>
      </c>
      <c r="C387" s="25" t="s">
        <v>1850</v>
      </c>
      <c r="D387" s="25" t="s">
        <v>1851</v>
      </c>
      <c r="E387" s="25" t="s">
        <v>1857</v>
      </c>
      <c r="F387" s="25" t="s">
        <v>1854</v>
      </c>
      <c r="G387" s="25" t="s">
        <v>1403</v>
      </c>
      <c r="H387" s="25" t="s">
        <v>11</v>
      </c>
      <c r="I387" s="27">
        <v>19600</v>
      </c>
      <c r="J387" s="27">
        <f t="shared" si="51"/>
        <v>1960</v>
      </c>
      <c r="K387" s="27">
        <f t="shared" si="52"/>
        <v>17640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1470</v>
      </c>
      <c r="AE387" s="27">
        <v>0</v>
      </c>
      <c r="AF387" s="27">
        <v>3528</v>
      </c>
      <c r="AG387" s="27">
        <f t="shared" si="54"/>
        <v>4998</v>
      </c>
      <c r="AH387" s="27">
        <f t="shared" si="46"/>
        <v>14602</v>
      </c>
      <c r="AI387" s="24" t="s">
        <v>1943</v>
      </c>
      <c r="AJ387" s="24" t="s">
        <v>145</v>
      </c>
      <c r="AK387" s="24" t="s">
        <v>1855</v>
      </c>
    </row>
    <row r="388" spans="1:50" s="14" customFormat="1" ht="50.1" customHeight="1">
      <c r="A388" s="25" t="s">
        <v>1292</v>
      </c>
      <c r="B388" s="24" t="s">
        <v>1295</v>
      </c>
      <c r="C388" s="25" t="s">
        <v>1288</v>
      </c>
      <c r="D388" s="24" t="s">
        <v>1289</v>
      </c>
      <c r="E388" s="25" t="s">
        <v>1293</v>
      </c>
      <c r="F388" s="24" t="s">
        <v>1294</v>
      </c>
      <c r="G388" s="24" t="s">
        <v>1586</v>
      </c>
      <c r="H388" s="24" t="s">
        <v>28</v>
      </c>
      <c r="I388" s="27">
        <v>4393.97</v>
      </c>
      <c r="J388" s="27">
        <f t="shared" si="51"/>
        <v>439.39700000000005</v>
      </c>
      <c r="K388" s="27">
        <f t="shared" si="52"/>
        <v>3954.5730000000003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f>291.63+37.92</f>
        <v>329.55</v>
      </c>
      <c r="AC388" s="27">
        <f>699.92+90.99</f>
        <v>790.91</v>
      </c>
      <c r="AD388" s="27">
        <v>790.91</v>
      </c>
      <c r="AE388" s="27">
        <v>0</v>
      </c>
      <c r="AF388" s="27">
        <v>790.91</v>
      </c>
      <c r="AG388" s="27">
        <f t="shared" si="54"/>
        <v>2702.2799999999997</v>
      </c>
      <c r="AH388" s="27">
        <f t="shared" si="46"/>
        <v>1691.6900000000005</v>
      </c>
      <c r="AI388" s="30">
        <v>41551</v>
      </c>
      <c r="AJ388" s="24" t="s">
        <v>1680</v>
      </c>
      <c r="AK388" s="24" t="s">
        <v>1711</v>
      </c>
    </row>
    <row r="389" spans="1:50" s="14" customFormat="1" ht="50.1" customHeight="1">
      <c r="A389" s="24" t="s">
        <v>1349</v>
      </c>
      <c r="B389" s="25" t="s">
        <v>887</v>
      </c>
      <c r="C389" s="25" t="s">
        <v>1228</v>
      </c>
      <c r="D389" s="24" t="s">
        <v>114</v>
      </c>
      <c r="E389" s="24" t="s">
        <v>1354</v>
      </c>
      <c r="F389" s="24" t="s">
        <v>1353</v>
      </c>
      <c r="G389" s="24" t="s">
        <v>1586</v>
      </c>
      <c r="H389" s="24" t="s">
        <v>36</v>
      </c>
      <c r="I389" s="27">
        <v>1787.61</v>
      </c>
      <c r="J389" s="27">
        <f t="shared" si="51"/>
        <v>178.761</v>
      </c>
      <c r="K389" s="27">
        <f t="shared" si="52"/>
        <v>1608.8489999999999</v>
      </c>
      <c r="L389" s="27">
        <v>0</v>
      </c>
      <c r="M389" s="27">
        <v>0</v>
      </c>
      <c r="N389" s="27">
        <v>0</v>
      </c>
      <c r="O389" s="27">
        <v>0</v>
      </c>
      <c r="P389" s="27">
        <v>0</v>
      </c>
      <c r="Q389" s="27">
        <v>0</v>
      </c>
      <c r="R389" s="27">
        <v>0</v>
      </c>
      <c r="S389" s="27">
        <v>0</v>
      </c>
      <c r="T389" s="27">
        <v>0</v>
      </c>
      <c r="U389" s="27">
        <v>0</v>
      </c>
      <c r="V389" s="27">
        <v>0</v>
      </c>
      <c r="W389" s="27">
        <v>0</v>
      </c>
      <c r="X389" s="27">
        <v>0</v>
      </c>
      <c r="Y389" s="27">
        <v>0</v>
      </c>
      <c r="Z389" s="27">
        <v>0</v>
      </c>
      <c r="AA389" s="27">
        <v>0</v>
      </c>
      <c r="AB389" s="27">
        <f>94.92+12.34</f>
        <v>107.26</v>
      </c>
      <c r="AC389" s="27">
        <f t="shared" ref="AC389:AC392" si="55">284.75+37.02</f>
        <v>321.77</v>
      </c>
      <c r="AD389" s="27">
        <v>321.77</v>
      </c>
      <c r="AE389" s="27">
        <v>0</v>
      </c>
      <c r="AF389" s="27">
        <v>321.77</v>
      </c>
      <c r="AG389" s="27">
        <f t="shared" si="54"/>
        <v>1072.57</v>
      </c>
      <c r="AH389" s="27">
        <f t="shared" si="46"/>
        <v>715.04</v>
      </c>
      <c r="AI389" s="30">
        <v>41570</v>
      </c>
      <c r="AJ389" s="24" t="s">
        <v>1871</v>
      </c>
      <c r="AK389" s="24" t="s">
        <v>1870</v>
      </c>
    </row>
    <row r="390" spans="1:50" s="14" customFormat="1" ht="50.1" customHeight="1">
      <c r="A390" s="24" t="s">
        <v>1350</v>
      </c>
      <c r="B390" s="25" t="s">
        <v>887</v>
      </c>
      <c r="C390" s="25" t="s">
        <v>1228</v>
      </c>
      <c r="D390" s="24" t="s">
        <v>114</v>
      </c>
      <c r="E390" s="24" t="s">
        <v>1355</v>
      </c>
      <c r="F390" s="24" t="s">
        <v>1353</v>
      </c>
      <c r="G390" s="24" t="s">
        <v>1586</v>
      </c>
      <c r="H390" s="24" t="s">
        <v>36</v>
      </c>
      <c r="I390" s="27">
        <v>1787.61</v>
      </c>
      <c r="J390" s="27">
        <f t="shared" ref="J390" si="56">+I390*0.1</f>
        <v>178.761</v>
      </c>
      <c r="K390" s="27">
        <f t="shared" ref="K390" si="57">+I390-J390</f>
        <v>1608.8489999999999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f>94.92+12.34</f>
        <v>107.26</v>
      </c>
      <c r="AC390" s="27">
        <f t="shared" si="55"/>
        <v>321.77</v>
      </c>
      <c r="AD390" s="27">
        <v>321.77</v>
      </c>
      <c r="AE390" s="27">
        <v>0</v>
      </c>
      <c r="AF390" s="27">
        <v>321.77</v>
      </c>
      <c r="AG390" s="27">
        <f t="shared" si="54"/>
        <v>1072.57</v>
      </c>
      <c r="AH390" s="27">
        <f t="shared" si="46"/>
        <v>715.04</v>
      </c>
      <c r="AI390" s="30">
        <v>41570</v>
      </c>
      <c r="AJ390" s="24" t="s">
        <v>1413</v>
      </c>
      <c r="AK390" s="24" t="s">
        <v>818</v>
      </c>
    </row>
    <row r="391" spans="1:50" s="14" customFormat="1" ht="50.1" customHeight="1">
      <c r="A391" s="24" t="s">
        <v>1351</v>
      </c>
      <c r="B391" s="25" t="s">
        <v>887</v>
      </c>
      <c r="C391" s="25" t="s">
        <v>1228</v>
      </c>
      <c r="D391" s="24" t="s">
        <v>114</v>
      </c>
      <c r="E391" s="24" t="s">
        <v>1356</v>
      </c>
      <c r="F391" s="24" t="s">
        <v>1353</v>
      </c>
      <c r="G391" s="24" t="s">
        <v>1586</v>
      </c>
      <c r="H391" s="24" t="s">
        <v>36</v>
      </c>
      <c r="I391" s="27">
        <v>1787.61</v>
      </c>
      <c r="J391" s="27">
        <f t="shared" ref="J391:J392" si="58">+I391*0.1</f>
        <v>178.761</v>
      </c>
      <c r="K391" s="27">
        <f t="shared" ref="K391:K392" si="59">+I391-J391</f>
        <v>1608.8489999999999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f t="shared" ref="AB391:AB392" si="60">94.92+12.34</f>
        <v>107.26</v>
      </c>
      <c r="AC391" s="27">
        <f t="shared" si="55"/>
        <v>321.77</v>
      </c>
      <c r="AD391" s="27">
        <v>321.77</v>
      </c>
      <c r="AE391" s="27">
        <v>0</v>
      </c>
      <c r="AF391" s="27">
        <v>321.77</v>
      </c>
      <c r="AG391" s="27">
        <f t="shared" ref="AG391:AG397" si="61">SUM(L391:AF391)</f>
        <v>1072.57</v>
      </c>
      <c r="AH391" s="27">
        <f t="shared" si="46"/>
        <v>715.04</v>
      </c>
      <c r="AI391" s="30">
        <v>41570</v>
      </c>
      <c r="AJ391" s="24" t="s">
        <v>1684</v>
      </c>
      <c r="AK391" s="24" t="s">
        <v>254</v>
      </c>
    </row>
    <row r="392" spans="1:50" s="14" customFormat="1" ht="50.1" customHeight="1">
      <c r="A392" s="24" t="s">
        <v>1352</v>
      </c>
      <c r="B392" s="25" t="s">
        <v>887</v>
      </c>
      <c r="C392" s="25" t="s">
        <v>1228</v>
      </c>
      <c r="D392" s="24" t="s">
        <v>114</v>
      </c>
      <c r="E392" s="24" t="s">
        <v>1357</v>
      </c>
      <c r="F392" s="24" t="s">
        <v>1353</v>
      </c>
      <c r="G392" s="24" t="s">
        <v>1586</v>
      </c>
      <c r="H392" s="24" t="s">
        <v>36</v>
      </c>
      <c r="I392" s="27">
        <v>1787.61</v>
      </c>
      <c r="J392" s="27">
        <f t="shared" si="58"/>
        <v>178.761</v>
      </c>
      <c r="K392" s="27">
        <f t="shared" si="59"/>
        <v>1608.8489999999999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f t="shared" si="60"/>
        <v>107.26</v>
      </c>
      <c r="AC392" s="27">
        <f t="shared" si="55"/>
        <v>321.77</v>
      </c>
      <c r="AD392" s="27">
        <v>321.77</v>
      </c>
      <c r="AE392" s="27">
        <v>0</v>
      </c>
      <c r="AF392" s="27">
        <v>321.77</v>
      </c>
      <c r="AG392" s="27">
        <f t="shared" si="61"/>
        <v>1072.57</v>
      </c>
      <c r="AH392" s="27">
        <f t="shared" si="46"/>
        <v>715.04</v>
      </c>
      <c r="AI392" s="30">
        <v>41570</v>
      </c>
      <c r="AJ392" s="24" t="s">
        <v>1626</v>
      </c>
      <c r="AK392" s="24" t="s">
        <v>195</v>
      </c>
    </row>
    <row r="393" spans="1:50" s="14" customFormat="1" ht="50.1" customHeight="1">
      <c r="A393" s="24" t="s">
        <v>1177</v>
      </c>
      <c r="B393" s="24" t="s">
        <v>1404</v>
      </c>
      <c r="C393" s="29" t="s">
        <v>1405</v>
      </c>
      <c r="D393" s="24" t="s">
        <v>114</v>
      </c>
      <c r="E393" s="24" t="s">
        <v>1178</v>
      </c>
      <c r="F393" s="25" t="s">
        <v>1179</v>
      </c>
      <c r="G393" s="24" t="s">
        <v>1586</v>
      </c>
      <c r="H393" s="24" t="s">
        <v>11</v>
      </c>
      <c r="I393" s="27">
        <v>1182.33</v>
      </c>
      <c r="J393" s="27">
        <f t="shared" ref="J393" si="62">I393*10%</f>
        <v>118.233</v>
      </c>
      <c r="K393" s="27">
        <f t="shared" ref="K393" si="63">I393-J393</f>
        <v>1064.097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f t="shared" ref="AB393:AB417" si="64">78.47+10.2</f>
        <v>88.67</v>
      </c>
      <c r="AC393" s="27">
        <f t="shared" ref="AC393:AC417" si="65">188.34+24.28</f>
        <v>212.62</v>
      </c>
      <c r="AD393" s="27">
        <f t="shared" ref="AD393:AD417" si="66">188.34+24.68</f>
        <v>213.02</v>
      </c>
      <c r="AE393" s="27">
        <v>0</v>
      </c>
      <c r="AF393" s="27">
        <v>213.02</v>
      </c>
      <c r="AG393" s="27">
        <f t="shared" si="61"/>
        <v>727.33</v>
      </c>
      <c r="AH393" s="27">
        <f t="shared" si="46"/>
        <v>454.99999999999989</v>
      </c>
      <c r="AI393" s="30">
        <v>41498</v>
      </c>
      <c r="AJ393" s="27" t="s">
        <v>1700</v>
      </c>
      <c r="AK393" s="27" t="s">
        <v>1622</v>
      </c>
      <c r="AL393" s="12"/>
      <c r="AM393" s="12"/>
      <c r="AN393" s="12"/>
      <c r="AO393" s="12"/>
      <c r="AP393" s="12"/>
      <c r="AQ393" s="12"/>
      <c r="AR393" s="13"/>
      <c r="AS393" s="13"/>
      <c r="AT393" s="12"/>
      <c r="AU393" s="12"/>
      <c r="AV393" s="12"/>
      <c r="AW393" s="12"/>
      <c r="AX393" s="12"/>
    </row>
    <row r="394" spans="1:50" s="14" customFormat="1" ht="50.1" customHeight="1">
      <c r="A394" s="24" t="s">
        <v>1180</v>
      </c>
      <c r="B394" s="24" t="s">
        <v>1404</v>
      </c>
      <c r="C394" s="29" t="s">
        <v>1405</v>
      </c>
      <c r="D394" s="24" t="s">
        <v>114</v>
      </c>
      <c r="E394" s="24" t="s">
        <v>1181</v>
      </c>
      <c r="F394" s="25" t="s">
        <v>1179</v>
      </c>
      <c r="G394" s="24" t="s">
        <v>1586</v>
      </c>
      <c r="H394" s="24" t="s">
        <v>11</v>
      </c>
      <c r="I394" s="27">
        <v>1182.33</v>
      </c>
      <c r="J394" s="27">
        <f t="shared" ref="J394:J397" si="67">I394*10%</f>
        <v>118.233</v>
      </c>
      <c r="K394" s="27">
        <f t="shared" ref="K394:K397" si="68">I394-J394</f>
        <v>1064.097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f t="shared" si="64"/>
        <v>88.67</v>
      </c>
      <c r="AC394" s="27">
        <f t="shared" si="65"/>
        <v>212.62</v>
      </c>
      <c r="AD394" s="27">
        <f t="shared" si="66"/>
        <v>213.02</v>
      </c>
      <c r="AE394" s="27">
        <v>0</v>
      </c>
      <c r="AF394" s="27">
        <v>213.02</v>
      </c>
      <c r="AG394" s="27">
        <f t="shared" si="61"/>
        <v>727.33</v>
      </c>
      <c r="AH394" s="27">
        <f t="shared" si="46"/>
        <v>454.99999999999989</v>
      </c>
      <c r="AI394" s="30">
        <v>41498</v>
      </c>
      <c r="AJ394" s="24" t="s">
        <v>1701</v>
      </c>
      <c r="AK394" s="24" t="s">
        <v>1622</v>
      </c>
    </row>
    <row r="395" spans="1:50" s="14" customFormat="1" ht="50.1" customHeight="1">
      <c r="A395" s="24" t="s">
        <v>1182</v>
      </c>
      <c r="B395" s="24" t="s">
        <v>1404</v>
      </c>
      <c r="C395" s="29" t="s">
        <v>1405</v>
      </c>
      <c r="D395" s="24" t="s">
        <v>114</v>
      </c>
      <c r="E395" s="24" t="s">
        <v>1183</v>
      </c>
      <c r="F395" s="25" t="s">
        <v>1179</v>
      </c>
      <c r="G395" s="24" t="s">
        <v>1586</v>
      </c>
      <c r="H395" s="24" t="s">
        <v>11</v>
      </c>
      <c r="I395" s="27">
        <v>1182.33</v>
      </c>
      <c r="J395" s="27">
        <f t="shared" si="67"/>
        <v>118.233</v>
      </c>
      <c r="K395" s="27">
        <f t="shared" si="68"/>
        <v>1064.097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f t="shared" si="64"/>
        <v>88.67</v>
      </c>
      <c r="AC395" s="27">
        <f t="shared" si="65"/>
        <v>212.62</v>
      </c>
      <c r="AD395" s="27">
        <f t="shared" si="66"/>
        <v>213.02</v>
      </c>
      <c r="AE395" s="27">
        <v>0</v>
      </c>
      <c r="AF395" s="27">
        <v>213.02</v>
      </c>
      <c r="AG395" s="27">
        <f t="shared" si="61"/>
        <v>727.33</v>
      </c>
      <c r="AH395" s="27">
        <f t="shared" si="46"/>
        <v>454.99999999999989</v>
      </c>
      <c r="AI395" s="30">
        <v>41498</v>
      </c>
      <c r="AJ395" s="24" t="s">
        <v>1955</v>
      </c>
      <c r="AK395" s="24" t="s">
        <v>1622</v>
      </c>
    </row>
    <row r="396" spans="1:50" s="14" customFormat="1" ht="50.1" customHeight="1">
      <c r="A396" s="24" t="s">
        <v>1184</v>
      </c>
      <c r="B396" s="24" t="s">
        <v>1404</v>
      </c>
      <c r="C396" s="29" t="s">
        <v>1405</v>
      </c>
      <c r="D396" s="24" t="s">
        <v>114</v>
      </c>
      <c r="E396" s="24" t="s">
        <v>1185</v>
      </c>
      <c r="F396" s="25" t="s">
        <v>1179</v>
      </c>
      <c r="G396" s="24" t="s">
        <v>1586</v>
      </c>
      <c r="H396" s="24" t="s">
        <v>11</v>
      </c>
      <c r="I396" s="27">
        <v>1182.33</v>
      </c>
      <c r="J396" s="27">
        <f t="shared" si="67"/>
        <v>118.233</v>
      </c>
      <c r="K396" s="27">
        <f t="shared" si="68"/>
        <v>1064.097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f t="shared" si="64"/>
        <v>88.67</v>
      </c>
      <c r="AC396" s="27">
        <f t="shared" si="65"/>
        <v>212.62</v>
      </c>
      <c r="AD396" s="27">
        <f t="shared" si="66"/>
        <v>213.02</v>
      </c>
      <c r="AE396" s="27">
        <v>0</v>
      </c>
      <c r="AF396" s="27">
        <v>213.02</v>
      </c>
      <c r="AG396" s="27">
        <f t="shared" si="61"/>
        <v>727.33</v>
      </c>
      <c r="AH396" s="27">
        <f t="shared" si="46"/>
        <v>454.99999999999989</v>
      </c>
      <c r="AI396" s="30">
        <v>41498</v>
      </c>
      <c r="AJ396" s="24" t="s">
        <v>1702</v>
      </c>
      <c r="AK396" s="24" t="s">
        <v>1622</v>
      </c>
    </row>
    <row r="397" spans="1:50" s="14" customFormat="1" ht="50.1" customHeight="1">
      <c r="A397" s="24" t="s">
        <v>1186</v>
      </c>
      <c r="B397" s="24" t="s">
        <v>1404</v>
      </c>
      <c r="C397" s="29" t="s">
        <v>1405</v>
      </c>
      <c r="D397" s="24" t="s">
        <v>114</v>
      </c>
      <c r="E397" s="24" t="s">
        <v>1187</v>
      </c>
      <c r="F397" s="25" t="s">
        <v>1179</v>
      </c>
      <c r="G397" s="24" t="s">
        <v>1586</v>
      </c>
      <c r="H397" s="24" t="s">
        <v>11</v>
      </c>
      <c r="I397" s="27">
        <v>1182.33</v>
      </c>
      <c r="J397" s="27">
        <f t="shared" si="67"/>
        <v>118.233</v>
      </c>
      <c r="K397" s="27">
        <f t="shared" si="68"/>
        <v>1064.097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f t="shared" si="64"/>
        <v>88.67</v>
      </c>
      <c r="AC397" s="27">
        <f t="shared" si="65"/>
        <v>212.62</v>
      </c>
      <c r="AD397" s="27">
        <f t="shared" si="66"/>
        <v>213.02</v>
      </c>
      <c r="AE397" s="27">
        <v>0</v>
      </c>
      <c r="AF397" s="27">
        <v>213.02</v>
      </c>
      <c r="AG397" s="27">
        <f t="shared" si="61"/>
        <v>727.33</v>
      </c>
      <c r="AH397" s="27">
        <f t="shared" si="46"/>
        <v>454.99999999999989</v>
      </c>
      <c r="AI397" s="30">
        <v>41498</v>
      </c>
      <c r="AJ397" s="24" t="s">
        <v>2239</v>
      </c>
      <c r="AK397" s="24" t="s">
        <v>1622</v>
      </c>
    </row>
    <row r="398" spans="1:50" s="14" customFormat="1" ht="50.1" customHeight="1">
      <c r="A398" s="24" t="s">
        <v>1188</v>
      </c>
      <c r="B398" s="24" t="s">
        <v>1404</v>
      </c>
      <c r="C398" s="29" t="s">
        <v>1405</v>
      </c>
      <c r="D398" s="24" t="s">
        <v>114</v>
      </c>
      <c r="E398" s="24" t="s">
        <v>1189</v>
      </c>
      <c r="F398" s="25" t="s">
        <v>1179</v>
      </c>
      <c r="G398" s="24" t="s">
        <v>1586</v>
      </c>
      <c r="H398" s="24" t="s">
        <v>11</v>
      </c>
      <c r="I398" s="27">
        <v>1182.33</v>
      </c>
      <c r="J398" s="27">
        <f t="shared" si="51"/>
        <v>118.233</v>
      </c>
      <c r="K398" s="27">
        <f t="shared" si="52"/>
        <v>1064.097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f t="shared" si="64"/>
        <v>88.67</v>
      </c>
      <c r="AC398" s="27">
        <f t="shared" si="65"/>
        <v>212.62</v>
      </c>
      <c r="AD398" s="27">
        <f t="shared" si="66"/>
        <v>213.02</v>
      </c>
      <c r="AE398" s="27">
        <v>0</v>
      </c>
      <c r="AF398" s="27">
        <v>213.02</v>
      </c>
      <c r="AG398" s="27">
        <f>SUM(L398:AF398)</f>
        <v>727.33</v>
      </c>
      <c r="AH398" s="27">
        <f t="shared" si="46"/>
        <v>454.99999999999989</v>
      </c>
      <c r="AI398" s="30">
        <v>41498</v>
      </c>
      <c r="AJ398" s="24" t="s">
        <v>1703</v>
      </c>
      <c r="AK398" s="24" t="s">
        <v>1622</v>
      </c>
    </row>
    <row r="399" spans="1:50" s="14" customFormat="1" ht="50.1" customHeight="1">
      <c r="A399" s="24" t="s">
        <v>1190</v>
      </c>
      <c r="B399" s="24" t="s">
        <v>1404</v>
      </c>
      <c r="C399" s="29" t="s">
        <v>1405</v>
      </c>
      <c r="D399" s="24" t="s">
        <v>114</v>
      </c>
      <c r="E399" s="24" t="s">
        <v>1191</v>
      </c>
      <c r="F399" s="25" t="s">
        <v>1179</v>
      </c>
      <c r="G399" s="24" t="s">
        <v>1586</v>
      </c>
      <c r="H399" s="24" t="s">
        <v>11</v>
      </c>
      <c r="I399" s="27">
        <v>1182.33</v>
      </c>
      <c r="J399" s="27">
        <f t="shared" si="51"/>
        <v>118.233</v>
      </c>
      <c r="K399" s="27">
        <f t="shared" si="52"/>
        <v>1064.097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f t="shared" si="64"/>
        <v>88.67</v>
      </c>
      <c r="AC399" s="27">
        <f t="shared" si="65"/>
        <v>212.62</v>
      </c>
      <c r="AD399" s="27">
        <f t="shared" si="66"/>
        <v>213.02</v>
      </c>
      <c r="AE399" s="27">
        <v>0</v>
      </c>
      <c r="AF399" s="27">
        <v>213.02</v>
      </c>
      <c r="AG399" s="27">
        <f t="shared" ref="AG399:AG417" si="69">SUM(L399:AF399)</f>
        <v>727.33</v>
      </c>
      <c r="AH399" s="27">
        <f t="shared" si="46"/>
        <v>454.99999999999989</v>
      </c>
      <c r="AI399" s="30">
        <v>41498</v>
      </c>
      <c r="AJ399" s="24" t="s">
        <v>1704</v>
      </c>
      <c r="AK399" s="24" t="s">
        <v>447</v>
      </c>
    </row>
    <row r="400" spans="1:50" s="14" customFormat="1" ht="50.1" customHeight="1">
      <c r="A400" s="24" t="s">
        <v>1192</v>
      </c>
      <c r="B400" s="24" t="s">
        <v>1404</v>
      </c>
      <c r="C400" s="29" t="s">
        <v>1405</v>
      </c>
      <c r="D400" s="24" t="s">
        <v>114</v>
      </c>
      <c r="E400" s="24" t="s">
        <v>1193</v>
      </c>
      <c r="F400" s="25" t="s">
        <v>1179</v>
      </c>
      <c r="G400" s="24" t="s">
        <v>1586</v>
      </c>
      <c r="H400" s="24" t="s">
        <v>11</v>
      </c>
      <c r="I400" s="27">
        <v>1182.33</v>
      </c>
      <c r="J400" s="27">
        <f t="shared" si="51"/>
        <v>118.233</v>
      </c>
      <c r="K400" s="27">
        <f t="shared" si="52"/>
        <v>1064.097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f t="shared" si="64"/>
        <v>88.67</v>
      </c>
      <c r="AC400" s="27">
        <f t="shared" si="65"/>
        <v>212.62</v>
      </c>
      <c r="AD400" s="27">
        <f t="shared" si="66"/>
        <v>213.02</v>
      </c>
      <c r="AE400" s="27">
        <v>0</v>
      </c>
      <c r="AF400" s="27">
        <v>213.02</v>
      </c>
      <c r="AG400" s="27">
        <f t="shared" si="69"/>
        <v>727.33</v>
      </c>
      <c r="AH400" s="27">
        <f t="shared" si="46"/>
        <v>454.99999999999989</v>
      </c>
      <c r="AI400" s="30">
        <v>41498</v>
      </c>
      <c r="AJ400" s="24" t="s">
        <v>1705</v>
      </c>
      <c r="AK400" s="24" t="s">
        <v>1683</v>
      </c>
    </row>
    <row r="401" spans="1:37" s="14" customFormat="1" ht="50.1" customHeight="1">
      <c r="A401" s="24" t="s">
        <v>1194</v>
      </c>
      <c r="B401" s="24" t="s">
        <v>1404</v>
      </c>
      <c r="C401" s="29" t="s">
        <v>1405</v>
      </c>
      <c r="D401" s="24" t="s">
        <v>114</v>
      </c>
      <c r="E401" s="24" t="s">
        <v>1195</v>
      </c>
      <c r="F401" s="25" t="s">
        <v>1179</v>
      </c>
      <c r="G401" s="24" t="s">
        <v>1586</v>
      </c>
      <c r="H401" s="24" t="s">
        <v>11</v>
      </c>
      <c r="I401" s="27">
        <v>1182.33</v>
      </c>
      <c r="J401" s="27">
        <f t="shared" si="51"/>
        <v>118.233</v>
      </c>
      <c r="K401" s="27">
        <f t="shared" si="52"/>
        <v>1064.097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f t="shared" si="64"/>
        <v>88.67</v>
      </c>
      <c r="AC401" s="27">
        <f t="shared" si="65"/>
        <v>212.62</v>
      </c>
      <c r="AD401" s="27">
        <f t="shared" si="66"/>
        <v>213.02</v>
      </c>
      <c r="AE401" s="27">
        <v>0</v>
      </c>
      <c r="AF401" s="27">
        <v>213.02</v>
      </c>
      <c r="AG401" s="27">
        <f t="shared" si="69"/>
        <v>727.33</v>
      </c>
      <c r="AH401" s="27">
        <f t="shared" si="46"/>
        <v>454.99999999999989</v>
      </c>
      <c r="AI401" s="30">
        <v>41498</v>
      </c>
      <c r="AJ401" s="24" t="s">
        <v>1706</v>
      </c>
      <c r="AK401" s="24" t="s">
        <v>1707</v>
      </c>
    </row>
    <row r="402" spans="1:37" s="14" customFormat="1" ht="50.1" customHeight="1">
      <c r="A402" s="24" t="s">
        <v>1196</v>
      </c>
      <c r="B402" s="24" t="s">
        <v>1404</v>
      </c>
      <c r="C402" s="29" t="s">
        <v>1405</v>
      </c>
      <c r="D402" s="24" t="s">
        <v>114</v>
      </c>
      <c r="E402" s="24" t="s">
        <v>1197</v>
      </c>
      <c r="F402" s="25" t="s">
        <v>1179</v>
      </c>
      <c r="G402" s="24" t="s">
        <v>1586</v>
      </c>
      <c r="H402" s="24" t="s">
        <v>11</v>
      </c>
      <c r="I402" s="27">
        <v>1182.33</v>
      </c>
      <c r="J402" s="27">
        <f t="shared" si="51"/>
        <v>118.233</v>
      </c>
      <c r="K402" s="27">
        <f t="shared" si="52"/>
        <v>1064.097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f t="shared" si="64"/>
        <v>88.67</v>
      </c>
      <c r="AC402" s="27">
        <f t="shared" si="65"/>
        <v>212.62</v>
      </c>
      <c r="AD402" s="27">
        <f t="shared" si="66"/>
        <v>213.02</v>
      </c>
      <c r="AE402" s="27">
        <v>0</v>
      </c>
      <c r="AF402" s="27">
        <v>213.02</v>
      </c>
      <c r="AG402" s="27">
        <f t="shared" si="69"/>
        <v>727.33</v>
      </c>
      <c r="AH402" s="27">
        <f t="shared" si="46"/>
        <v>454.99999999999989</v>
      </c>
      <c r="AI402" s="30">
        <v>41498</v>
      </c>
      <c r="AJ402" s="24" t="s">
        <v>2036</v>
      </c>
      <c r="AK402" s="24" t="s">
        <v>1692</v>
      </c>
    </row>
    <row r="403" spans="1:37" s="14" customFormat="1" ht="50.1" customHeight="1">
      <c r="A403" s="24" t="s">
        <v>1198</v>
      </c>
      <c r="B403" s="24" t="s">
        <v>1404</v>
      </c>
      <c r="C403" s="29" t="s">
        <v>1405</v>
      </c>
      <c r="D403" s="24" t="s">
        <v>114</v>
      </c>
      <c r="E403" s="24" t="s">
        <v>1199</v>
      </c>
      <c r="F403" s="25" t="s">
        <v>1179</v>
      </c>
      <c r="G403" s="24" t="s">
        <v>1586</v>
      </c>
      <c r="H403" s="24" t="s">
        <v>11</v>
      </c>
      <c r="I403" s="27">
        <v>1182.33</v>
      </c>
      <c r="J403" s="27">
        <f t="shared" si="51"/>
        <v>118.233</v>
      </c>
      <c r="K403" s="27">
        <f t="shared" si="52"/>
        <v>1064.097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f t="shared" si="64"/>
        <v>88.67</v>
      </c>
      <c r="AC403" s="27">
        <f t="shared" si="65"/>
        <v>212.62</v>
      </c>
      <c r="AD403" s="27">
        <f t="shared" si="66"/>
        <v>213.02</v>
      </c>
      <c r="AE403" s="27">
        <v>0</v>
      </c>
      <c r="AF403" s="27">
        <v>213.02</v>
      </c>
      <c r="AG403" s="27">
        <f t="shared" si="69"/>
        <v>727.33</v>
      </c>
      <c r="AH403" s="27">
        <f t="shared" si="46"/>
        <v>454.99999999999989</v>
      </c>
      <c r="AI403" s="30">
        <v>41498</v>
      </c>
      <c r="AJ403" s="24" t="s">
        <v>1708</v>
      </c>
      <c r="AK403" s="24" t="s">
        <v>447</v>
      </c>
    </row>
    <row r="404" spans="1:37" s="14" customFormat="1" ht="50.1" customHeight="1">
      <c r="A404" s="24" t="s">
        <v>1200</v>
      </c>
      <c r="B404" s="24" t="s">
        <v>1404</v>
      </c>
      <c r="C404" s="29" t="s">
        <v>1405</v>
      </c>
      <c r="D404" s="24" t="s">
        <v>114</v>
      </c>
      <c r="E404" s="24" t="s">
        <v>1201</v>
      </c>
      <c r="F404" s="25" t="s">
        <v>1179</v>
      </c>
      <c r="G404" s="24" t="s">
        <v>1586</v>
      </c>
      <c r="H404" s="24" t="s">
        <v>11</v>
      </c>
      <c r="I404" s="27">
        <v>1182.33</v>
      </c>
      <c r="J404" s="27">
        <f t="shared" si="51"/>
        <v>118.233</v>
      </c>
      <c r="K404" s="27">
        <f t="shared" si="52"/>
        <v>1064.097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  <c r="V404" s="27">
        <v>0</v>
      </c>
      <c r="W404" s="27">
        <v>0</v>
      </c>
      <c r="X404" s="27">
        <v>0</v>
      </c>
      <c r="Y404" s="27">
        <v>0</v>
      </c>
      <c r="Z404" s="27">
        <v>0</v>
      </c>
      <c r="AA404" s="27">
        <v>0</v>
      </c>
      <c r="AB404" s="27">
        <f t="shared" si="64"/>
        <v>88.67</v>
      </c>
      <c r="AC404" s="27">
        <f t="shared" si="65"/>
        <v>212.62</v>
      </c>
      <c r="AD404" s="27">
        <f t="shared" si="66"/>
        <v>213.02</v>
      </c>
      <c r="AE404" s="27">
        <v>0</v>
      </c>
      <c r="AF404" s="27">
        <v>213.02</v>
      </c>
      <c r="AG404" s="27">
        <f t="shared" si="69"/>
        <v>727.33</v>
      </c>
      <c r="AH404" s="27">
        <f t="shared" si="46"/>
        <v>454.99999999999989</v>
      </c>
      <c r="AI404" s="30">
        <v>41498</v>
      </c>
      <c r="AJ404" s="24" t="s">
        <v>235</v>
      </c>
      <c r="AK404" s="24" t="s">
        <v>447</v>
      </c>
    </row>
    <row r="405" spans="1:37" s="14" customFormat="1" ht="50.1" customHeight="1">
      <c r="A405" s="24" t="s">
        <v>1202</v>
      </c>
      <c r="B405" s="24" t="s">
        <v>1404</v>
      </c>
      <c r="C405" s="29" t="s">
        <v>1405</v>
      </c>
      <c r="D405" s="24" t="s">
        <v>114</v>
      </c>
      <c r="E405" s="24" t="s">
        <v>1203</v>
      </c>
      <c r="F405" s="25" t="s">
        <v>1179</v>
      </c>
      <c r="G405" s="24" t="s">
        <v>1586</v>
      </c>
      <c r="H405" s="24" t="s">
        <v>11</v>
      </c>
      <c r="I405" s="27">
        <v>1182.33</v>
      </c>
      <c r="J405" s="27">
        <f t="shared" si="51"/>
        <v>118.233</v>
      </c>
      <c r="K405" s="27">
        <f t="shared" si="52"/>
        <v>1064.097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7">
        <v>0</v>
      </c>
      <c r="S405" s="27">
        <v>0</v>
      </c>
      <c r="T405" s="27">
        <v>0</v>
      </c>
      <c r="U405" s="27">
        <v>0</v>
      </c>
      <c r="V405" s="27">
        <v>0</v>
      </c>
      <c r="W405" s="27">
        <v>0</v>
      </c>
      <c r="X405" s="27">
        <v>0</v>
      </c>
      <c r="Y405" s="27">
        <v>0</v>
      </c>
      <c r="Z405" s="27">
        <v>0</v>
      </c>
      <c r="AA405" s="27">
        <v>0</v>
      </c>
      <c r="AB405" s="27">
        <f t="shared" si="64"/>
        <v>88.67</v>
      </c>
      <c r="AC405" s="27">
        <f t="shared" si="65"/>
        <v>212.62</v>
      </c>
      <c r="AD405" s="27">
        <f t="shared" si="66"/>
        <v>213.02</v>
      </c>
      <c r="AE405" s="27">
        <v>0</v>
      </c>
      <c r="AF405" s="27">
        <v>213.02</v>
      </c>
      <c r="AG405" s="27">
        <f t="shared" si="69"/>
        <v>727.33</v>
      </c>
      <c r="AH405" s="27">
        <f t="shared" si="46"/>
        <v>454.99999999999989</v>
      </c>
      <c r="AI405" s="30">
        <v>41498</v>
      </c>
      <c r="AJ405" s="24" t="s">
        <v>1674</v>
      </c>
      <c r="AK405" s="24" t="s">
        <v>1707</v>
      </c>
    </row>
    <row r="406" spans="1:37" s="14" customFormat="1" ht="50.1" customHeight="1">
      <c r="A406" s="24" t="s">
        <v>1204</v>
      </c>
      <c r="B406" s="24" t="s">
        <v>1404</v>
      </c>
      <c r="C406" s="29" t="s">
        <v>1405</v>
      </c>
      <c r="D406" s="24" t="s">
        <v>114</v>
      </c>
      <c r="E406" s="24" t="s">
        <v>1205</v>
      </c>
      <c r="F406" s="25" t="s">
        <v>1179</v>
      </c>
      <c r="G406" s="24" t="s">
        <v>1586</v>
      </c>
      <c r="H406" s="24" t="s">
        <v>11</v>
      </c>
      <c r="I406" s="27">
        <v>1182.33</v>
      </c>
      <c r="J406" s="27">
        <f t="shared" si="51"/>
        <v>118.233</v>
      </c>
      <c r="K406" s="27">
        <f t="shared" si="52"/>
        <v>1064.097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f t="shared" si="64"/>
        <v>88.67</v>
      </c>
      <c r="AC406" s="27">
        <f t="shared" si="65"/>
        <v>212.62</v>
      </c>
      <c r="AD406" s="27">
        <f t="shared" si="66"/>
        <v>213.02</v>
      </c>
      <c r="AE406" s="27">
        <v>0</v>
      </c>
      <c r="AF406" s="27">
        <v>213.02</v>
      </c>
      <c r="AG406" s="27">
        <f t="shared" si="69"/>
        <v>727.33</v>
      </c>
      <c r="AH406" s="27">
        <f t="shared" si="46"/>
        <v>454.99999999999989</v>
      </c>
      <c r="AI406" s="30">
        <v>41498</v>
      </c>
      <c r="AJ406" s="24" t="s">
        <v>2037</v>
      </c>
      <c r="AK406" s="24" t="s">
        <v>1692</v>
      </c>
    </row>
    <row r="407" spans="1:37" s="14" customFormat="1" ht="50.1" customHeight="1">
      <c r="A407" s="24" t="s">
        <v>1206</v>
      </c>
      <c r="B407" s="24" t="s">
        <v>1404</v>
      </c>
      <c r="C407" s="29" t="s">
        <v>1405</v>
      </c>
      <c r="D407" s="24" t="s">
        <v>114</v>
      </c>
      <c r="E407" s="24" t="s">
        <v>1207</v>
      </c>
      <c r="F407" s="25" t="s">
        <v>1179</v>
      </c>
      <c r="G407" s="24" t="s">
        <v>1586</v>
      </c>
      <c r="H407" s="24" t="s">
        <v>11</v>
      </c>
      <c r="I407" s="27">
        <v>1182.33</v>
      </c>
      <c r="J407" s="27">
        <f t="shared" si="51"/>
        <v>118.233</v>
      </c>
      <c r="K407" s="27">
        <f t="shared" si="52"/>
        <v>1064.097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f t="shared" si="64"/>
        <v>88.67</v>
      </c>
      <c r="AC407" s="27">
        <f t="shared" si="65"/>
        <v>212.62</v>
      </c>
      <c r="AD407" s="27">
        <f t="shared" si="66"/>
        <v>213.02</v>
      </c>
      <c r="AE407" s="27">
        <v>0</v>
      </c>
      <c r="AF407" s="27">
        <v>213.02</v>
      </c>
      <c r="AG407" s="27">
        <f t="shared" si="69"/>
        <v>727.33</v>
      </c>
      <c r="AH407" s="27">
        <f t="shared" si="46"/>
        <v>454.99999999999989</v>
      </c>
      <c r="AI407" s="30">
        <v>41498</v>
      </c>
      <c r="AJ407" s="24" t="s">
        <v>1956</v>
      </c>
      <c r="AK407" s="24" t="s">
        <v>1709</v>
      </c>
    </row>
    <row r="408" spans="1:37" s="14" customFormat="1" ht="50.1" customHeight="1">
      <c r="A408" s="24" t="s">
        <v>1208</v>
      </c>
      <c r="B408" s="24" t="s">
        <v>1404</v>
      </c>
      <c r="C408" s="29" t="s">
        <v>1405</v>
      </c>
      <c r="D408" s="24" t="s">
        <v>114</v>
      </c>
      <c r="E408" s="24" t="s">
        <v>1209</v>
      </c>
      <c r="F408" s="25" t="s">
        <v>1179</v>
      </c>
      <c r="G408" s="24" t="s">
        <v>1586</v>
      </c>
      <c r="H408" s="24" t="s">
        <v>11</v>
      </c>
      <c r="I408" s="27">
        <v>1182.33</v>
      </c>
      <c r="J408" s="27">
        <f t="shared" si="51"/>
        <v>118.233</v>
      </c>
      <c r="K408" s="27">
        <f t="shared" si="52"/>
        <v>1064.097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f t="shared" si="64"/>
        <v>88.67</v>
      </c>
      <c r="AC408" s="27">
        <f t="shared" si="65"/>
        <v>212.62</v>
      </c>
      <c r="AD408" s="27">
        <f t="shared" si="66"/>
        <v>213.02</v>
      </c>
      <c r="AE408" s="27">
        <v>0</v>
      </c>
      <c r="AF408" s="27">
        <v>213.02</v>
      </c>
      <c r="AG408" s="27">
        <f t="shared" si="69"/>
        <v>727.33</v>
      </c>
      <c r="AH408" s="27">
        <f t="shared" ref="AH408:AH471" si="70">I408-AG408</f>
        <v>454.99999999999989</v>
      </c>
      <c r="AI408" s="30">
        <v>41498</v>
      </c>
      <c r="AJ408" s="24" t="s">
        <v>1897</v>
      </c>
      <c r="AK408" s="24" t="s">
        <v>1867</v>
      </c>
    </row>
    <row r="409" spans="1:37" s="14" customFormat="1" ht="50.1" customHeight="1">
      <c r="A409" s="24" t="s">
        <v>1210</v>
      </c>
      <c r="B409" s="24" t="s">
        <v>1404</v>
      </c>
      <c r="C409" s="29" t="s">
        <v>1405</v>
      </c>
      <c r="D409" s="24" t="s">
        <v>114</v>
      </c>
      <c r="E409" s="24" t="s">
        <v>1211</v>
      </c>
      <c r="F409" s="25" t="s">
        <v>1179</v>
      </c>
      <c r="G409" s="24" t="s">
        <v>1586</v>
      </c>
      <c r="H409" s="24" t="s">
        <v>11</v>
      </c>
      <c r="I409" s="27">
        <v>1182.33</v>
      </c>
      <c r="J409" s="27">
        <f t="shared" si="51"/>
        <v>118.233</v>
      </c>
      <c r="K409" s="27">
        <f t="shared" si="52"/>
        <v>1064.097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f t="shared" si="64"/>
        <v>88.67</v>
      </c>
      <c r="AC409" s="27">
        <f t="shared" si="65"/>
        <v>212.62</v>
      </c>
      <c r="AD409" s="27">
        <f t="shared" si="66"/>
        <v>213.02</v>
      </c>
      <c r="AE409" s="27">
        <v>0</v>
      </c>
      <c r="AF409" s="27">
        <v>213.02</v>
      </c>
      <c r="AG409" s="27">
        <f t="shared" si="69"/>
        <v>727.33</v>
      </c>
      <c r="AH409" s="27">
        <f t="shared" si="70"/>
        <v>454.99999999999989</v>
      </c>
      <c r="AI409" s="30">
        <v>41498</v>
      </c>
      <c r="AJ409" s="24" t="s">
        <v>1887</v>
      </c>
      <c r="AK409" s="24" t="s">
        <v>195</v>
      </c>
    </row>
    <row r="410" spans="1:37" s="14" customFormat="1" ht="50.1" customHeight="1">
      <c r="A410" s="24" t="s">
        <v>1212</v>
      </c>
      <c r="B410" s="24" t="s">
        <v>1404</v>
      </c>
      <c r="C410" s="29" t="s">
        <v>1405</v>
      </c>
      <c r="D410" s="24" t="s">
        <v>114</v>
      </c>
      <c r="E410" s="24" t="s">
        <v>1213</v>
      </c>
      <c r="F410" s="25" t="s">
        <v>1179</v>
      </c>
      <c r="G410" s="24" t="s">
        <v>1586</v>
      </c>
      <c r="H410" s="24" t="s">
        <v>11</v>
      </c>
      <c r="I410" s="27">
        <v>1182.33</v>
      </c>
      <c r="J410" s="27">
        <f t="shared" si="51"/>
        <v>118.233</v>
      </c>
      <c r="K410" s="27">
        <f t="shared" si="52"/>
        <v>1064.097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f t="shared" si="64"/>
        <v>88.67</v>
      </c>
      <c r="AC410" s="27">
        <f t="shared" si="65"/>
        <v>212.62</v>
      </c>
      <c r="AD410" s="27">
        <f t="shared" si="66"/>
        <v>213.02</v>
      </c>
      <c r="AE410" s="27">
        <v>0</v>
      </c>
      <c r="AF410" s="27">
        <v>213.02</v>
      </c>
      <c r="AG410" s="27">
        <f t="shared" si="69"/>
        <v>727.33</v>
      </c>
      <c r="AH410" s="27">
        <f t="shared" si="70"/>
        <v>454.99999999999989</v>
      </c>
      <c r="AI410" s="30">
        <v>41498</v>
      </c>
      <c r="AJ410" s="24" t="s">
        <v>1626</v>
      </c>
      <c r="AK410" s="24" t="s">
        <v>195</v>
      </c>
    </row>
    <row r="411" spans="1:37" s="14" customFormat="1" ht="50.1" customHeight="1">
      <c r="A411" s="24" t="s">
        <v>1214</v>
      </c>
      <c r="B411" s="24" t="s">
        <v>1404</v>
      </c>
      <c r="C411" s="29" t="s">
        <v>1405</v>
      </c>
      <c r="D411" s="24" t="s">
        <v>114</v>
      </c>
      <c r="E411" s="24" t="s">
        <v>1215</v>
      </c>
      <c r="F411" s="25" t="s">
        <v>1179</v>
      </c>
      <c r="G411" s="24" t="s">
        <v>1586</v>
      </c>
      <c r="H411" s="24" t="s">
        <v>11</v>
      </c>
      <c r="I411" s="27">
        <v>1182.33</v>
      </c>
      <c r="J411" s="27">
        <f t="shared" si="51"/>
        <v>118.233</v>
      </c>
      <c r="K411" s="27">
        <f t="shared" si="52"/>
        <v>1064.097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f t="shared" si="64"/>
        <v>88.67</v>
      </c>
      <c r="AC411" s="27">
        <f t="shared" si="65"/>
        <v>212.62</v>
      </c>
      <c r="AD411" s="27">
        <f t="shared" si="66"/>
        <v>213.02</v>
      </c>
      <c r="AE411" s="27">
        <v>0</v>
      </c>
      <c r="AF411" s="27">
        <v>213.02</v>
      </c>
      <c r="AG411" s="27">
        <f t="shared" si="69"/>
        <v>727.33</v>
      </c>
      <c r="AH411" s="27">
        <f t="shared" si="70"/>
        <v>454.99999999999989</v>
      </c>
      <c r="AI411" s="30">
        <v>41498</v>
      </c>
      <c r="AJ411" s="24" t="s">
        <v>1416</v>
      </c>
      <c r="AK411" s="24" t="s">
        <v>2245</v>
      </c>
    </row>
    <row r="412" spans="1:37" s="14" customFormat="1" ht="50.1" customHeight="1">
      <c r="A412" s="24" t="s">
        <v>1216</v>
      </c>
      <c r="B412" s="24" t="s">
        <v>1404</v>
      </c>
      <c r="C412" s="29" t="s">
        <v>1405</v>
      </c>
      <c r="D412" s="24" t="s">
        <v>114</v>
      </c>
      <c r="E412" s="24" t="s">
        <v>1217</v>
      </c>
      <c r="F412" s="25" t="s">
        <v>1179</v>
      </c>
      <c r="G412" s="24" t="s">
        <v>1586</v>
      </c>
      <c r="H412" s="24" t="s">
        <v>36</v>
      </c>
      <c r="I412" s="27">
        <v>1182.33</v>
      </c>
      <c r="J412" s="27">
        <f t="shared" si="51"/>
        <v>118.233</v>
      </c>
      <c r="K412" s="27">
        <f t="shared" si="52"/>
        <v>1064.097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f t="shared" si="64"/>
        <v>88.67</v>
      </c>
      <c r="AC412" s="27">
        <f t="shared" si="65"/>
        <v>212.62</v>
      </c>
      <c r="AD412" s="27">
        <f t="shared" si="66"/>
        <v>213.02</v>
      </c>
      <c r="AE412" s="27">
        <v>0</v>
      </c>
      <c r="AF412" s="27">
        <v>213.02</v>
      </c>
      <c r="AG412" s="27">
        <f t="shared" si="69"/>
        <v>727.33</v>
      </c>
      <c r="AH412" s="27">
        <f t="shared" si="70"/>
        <v>454.99999999999989</v>
      </c>
      <c r="AI412" s="30">
        <v>41498</v>
      </c>
      <c r="AJ412" s="24" t="s">
        <v>1416</v>
      </c>
      <c r="AK412" s="24" t="s">
        <v>1729</v>
      </c>
    </row>
    <row r="413" spans="1:37" s="14" customFormat="1" ht="50.1" customHeight="1">
      <c r="A413" s="24" t="s">
        <v>1218</v>
      </c>
      <c r="B413" s="24" t="s">
        <v>1404</v>
      </c>
      <c r="C413" s="29" t="s">
        <v>1405</v>
      </c>
      <c r="D413" s="24" t="s">
        <v>114</v>
      </c>
      <c r="E413" s="24" t="s">
        <v>1219</v>
      </c>
      <c r="F413" s="25" t="s">
        <v>1179</v>
      </c>
      <c r="G413" s="24" t="s">
        <v>1586</v>
      </c>
      <c r="H413" s="24" t="s">
        <v>1410</v>
      </c>
      <c r="I413" s="27">
        <v>1182.33</v>
      </c>
      <c r="J413" s="27">
        <f t="shared" si="51"/>
        <v>118.233</v>
      </c>
      <c r="K413" s="27">
        <f t="shared" si="52"/>
        <v>1064.097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f t="shared" si="64"/>
        <v>88.67</v>
      </c>
      <c r="AC413" s="27">
        <f t="shared" si="65"/>
        <v>212.62</v>
      </c>
      <c r="AD413" s="27">
        <f t="shared" si="66"/>
        <v>213.02</v>
      </c>
      <c r="AE413" s="27">
        <v>0</v>
      </c>
      <c r="AF413" s="27">
        <v>213.02</v>
      </c>
      <c r="AG413" s="27">
        <f t="shared" si="69"/>
        <v>727.33</v>
      </c>
      <c r="AH413" s="27">
        <f t="shared" si="70"/>
        <v>454.99999999999989</v>
      </c>
      <c r="AI413" s="30">
        <v>41498</v>
      </c>
      <c r="AJ413" s="24" t="s">
        <v>1645</v>
      </c>
      <c r="AK413" s="24" t="s">
        <v>1710</v>
      </c>
    </row>
    <row r="414" spans="1:37" s="14" customFormat="1" ht="50.1" customHeight="1">
      <c r="A414" s="24" t="s">
        <v>1220</v>
      </c>
      <c r="B414" s="24" t="s">
        <v>1404</v>
      </c>
      <c r="C414" s="29" t="s">
        <v>1405</v>
      </c>
      <c r="D414" s="24" t="s">
        <v>114</v>
      </c>
      <c r="E414" s="24" t="s">
        <v>1221</v>
      </c>
      <c r="F414" s="25" t="s">
        <v>1179</v>
      </c>
      <c r="G414" s="24" t="s">
        <v>1586</v>
      </c>
      <c r="H414" s="24" t="s">
        <v>11</v>
      </c>
      <c r="I414" s="27">
        <v>1182.33</v>
      </c>
      <c r="J414" s="27">
        <f t="shared" si="51"/>
        <v>118.233</v>
      </c>
      <c r="K414" s="27">
        <f t="shared" si="52"/>
        <v>1064.097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f t="shared" si="64"/>
        <v>88.67</v>
      </c>
      <c r="AC414" s="27">
        <f t="shared" si="65"/>
        <v>212.62</v>
      </c>
      <c r="AD414" s="27">
        <f t="shared" si="66"/>
        <v>213.02</v>
      </c>
      <c r="AE414" s="27">
        <v>0</v>
      </c>
      <c r="AF414" s="27">
        <v>213.02</v>
      </c>
      <c r="AG414" s="27">
        <f t="shared" si="69"/>
        <v>727.33</v>
      </c>
      <c r="AH414" s="27">
        <f t="shared" si="70"/>
        <v>454.99999999999989</v>
      </c>
      <c r="AI414" s="30">
        <v>41498</v>
      </c>
      <c r="AJ414" s="24" t="s">
        <v>1416</v>
      </c>
      <c r="AK414" s="24" t="s">
        <v>1729</v>
      </c>
    </row>
    <row r="415" spans="1:37" s="14" customFormat="1" ht="50.1" customHeight="1">
      <c r="A415" s="24" t="s">
        <v>1222</v>
      </c>
      <c r="B415" s="24" t="s">
        <v>1404</v>
      </c>
      <c r="C415" s="29" t="s">
        <v>1405</v>
      </c>
      <c r="D415" s="24" t="s">
        <v>114</v>
      </c>
      <c r="E415" s="24" t="s">
        <v>1223</v>
      </c>
      <c r="F415" s="25" t="s">
        <v>1179</v>
      </c>
      <c r="G415" s="24" t="s">
        <v>1586</v>
      </c>
      <c r="H415" s="24" t="s">
        <v>11</v>
      </c>
      <c r="I415" s="27">
        <v>1182.33</v>
      </c>
      <c r="J415" s="27">
        <f t="shared" si="51"/>
        <v>118.233</v>
      </c>
      <c r="K415" s="27">
        <f t="shared" si="52"/>
        <v>1064.097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f t="shared" si="64"/>
        <v>88.67</v>
      </c>
      <c r="AC415" s="27">
        <f t="shared" si="65"/>
        <v>212.62</v>
      </c>
      <c r="AD415" s="27">
        <f t="shared" si="66"/>
        <v>213.02</v>
      </c>
      <c r="AE415" s="27">
        <v>0</v>
      </c>
      <c r="AF415" s="27">
        <v>213.02</v>
      </c>
      <c r="AG415" s="27">
        <f t="shared" si="69"/>
        <v>727.33</v>
      </c>
      <c r="AH415" s="27">
        <f t="shared" si="70"/>
        <v>454.99999999999989</v>
      </c>
      <c r="AI415" s="30">
        <v>41498</v>
      </c>
      <c r="AJ415" s="24" t="s">
        <v>2038</v>
      </c>
      <c r="AK415" s="24" t="s">
        <v>1692</v>
      </c>
    </row>
    <row r="416" spans="1:37" s="14" customFormat="1" ht="50.1" customHeight="1">
      <c r="A416" s="24" t="s">
        <v>1224</v>
      </c>
      <c r="B416" s="24" t="s">
        <v>1404</v>
      </c>
      <c r="C416" s="29" t="s">
        <v>1405</v>
      </c>
      <c r="D416" s="24" t="s">
        <v>114</v>
      </c>
      <c r="E416" s="24" t="s">
        <v>1225</v>
      </c>
      <c r="F416" s="25" t="s">
        <v>1179</v>
      </c>
      <c r="G416" s="24" t="s">
        <v>1586</v>
      </c>
      <c r="H416" s="24" t="s">
        <v>11</v>
      </c>
      <c r="I416" s="27">
        <v>1182.33</v>
      </c>
      <c r="J416" s="27">
        <f t="shared" si="51"/>
        <v>118.233</v>
      </c>
      <c r="K416" s="27">
        <f t="shared" si="52"/>
        <v>1064.097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f t="shared" si="64"/>
        <v>88.67</v>
      </c>
      <c r="AC416" s="27">
        <f t="shared" si="65"/>
        <v>212.62</v>
      </c>
      <c r="AD416" s="27">
        <f t="shared" si="66"/>
        <v>213.02</v>
      </c>
      <c r="AE416" s="27">
        <v>0</v>
      </c>
      <c r="AF416" s="27">
        <v>213.02</v>
      </c>
      <c r="AG416" s="27">
        <f t="shared" si="69"/>
        <v>727.33</v>
      </c>
      <c r="AH416" s="27">
        <f t="shared" si="70"/>
        <v>454.99999999999989</v>
      </c>
      <c r="AI416" s="30">
        <v>41498</v>
      </c>
      <c r="AJ416" s="24" t="s">
        <v>1712</v>
      </c>
      <c r="AK416" s="24" t="s">
        <v>2018</v>
      </c>
    </row>
    <row r="417" spans="1:37" s="14" customFormat="1" ht="50.1" customHeight="1">
      <c r="A417" s="24" t="s">
        <v>1226</v>
      </c>
      <c r="B417" s="24" t="s">
        <v>1404</v>
      </c>
      <c r="C417" s="29" t="s">
        <v>1405</v>
      </c>
      <c r="D417" s="24" t="s">
        <v>114</v>
      </c>
      <c r="E417" s="24" t="s">
        <v>1227</v>
      </c>
      <c r="F417" s="25" t="s">
        <v>1179</v>
      </c>
      <c r="G417" s="24" t="s">
        <v>1586</v>
      </c>
      <c r="H417" s="24" t="s">
        <v>11</v>
      </c>
      <c r="I417" s="27">
        <v>1182.33</v>
      </c>
      <c r="J417" s="27">
        <f t="shared" si="51"/>
        <v>118.233</v>
      </c>
      <c r="K417" s="27">
        <f t="shared" si="52"/>
        <v>1064.097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f t="shared" si="64"/>
        <v>88.67</v>
      </c>
      <c r="AC417" s="27">
        <f t="shared" si="65"/>
        <v>212.62</v>
      </c>
      <c r="AD417" s="27">
        <f t="shared" si="66"/>
        <v>213.02</v>
      </c>
      <c r="AE417" s="27">
        <v>0</v>
      </c>
      <c r="AF417" s="27">
        <v>213.02</v>
      </c>
      <c r="AG417" s="27">
        <f t="shared" si="69"/>
        <v>727.33</v>
      </c>
      <c r="AH417" s="27">
        <f t="shared" si="70"/>
        <v>454.99999999999989</v>
      </c>
      <c r="AI417" s="30">
        <v>41498</v>
      </c>
      <c r="AJ417" s="24" t="s">
        <v>1642</v>
      </c>
      <c r="AK417" s="24" t="s">
        <v>2098</v>
      </c>
    </row>
    <row r="418" spans="1:37" s="14" customFormat="1" ht="50.1" customHeight="1">
      <c r="A418" s="24" t="s">
        <v>1343</v>
      </c>
      <c r="B418" s="24" t="s">
        <v>109</v>
      </c>
      <c r="C418" s="25" t="s">
        <v>2085</v>
      </c>
      <c r="D418" s="24" t="s">
        <v>117</v>
      </c>
      <c r="E418" s="25" t="s">
        <v>1344</v>
      </c>
      <c r="F418" s="25" t="s">
        <v>1296</v>
      </c>
      <c r="G418" s="24" t="s">
        <v>1586</v>
      </c>
      <c r="H418" s="24" t="s">
        <v>36</v>
      </c>
      <c r="I418" s="27">
        <v>1971.4</v>
      </c>
      <c r="J418" s="27">
        <f t="shared" ref="J418:J419" si="71">I418*10%</f>
        <v>197.14000000000001</v>
      </c>
      <c r="K418" s="27">
        <f t="shared" ref="K418:K419" si="72">I418-J418</f>
        <v>1774.26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f>104.68+13.61</f>
        <v>118.29</v>
      </c>
      <c r="AC418" s="27">
        <f>314.03+40.82</f>
        <v>354.84999999999997</v>
      </c>
      <c r="AD418" s="27">
        <f>314.03+40.82</f>
        <v>354.84999999999997</v>
      </c>
      <c r="AE418" s="27">
        <v>0</v>
      </c>
      <c r="AF418" s="27">
        <v>354.85</v>
      </c>
      <c r="AG418" s="27">
        <f>SUM(L418:AF418)</f>
        <v>1182.8400000000001</v>
      </c>
      <c r="AH418" s="27">
        <f t="shared" si="70"/>
        <v>788.56</v>
      </c>
      <c r="AI418" s="30">
        <v>41570</v>
      </c>
      <c r="AJ418" s="24" t="s">
        <v>1648</v>
      </c>
      <c r="AK418" s="24" t="s">
        <v>1412</v>
      </c>
    </row>
    <row r="419" spans="1:37" s="14" customFormat="1" ht="50.1" customHeight="1">
      <c r="A419" s="24" t="s">
        <v>1427</v>
      </c>
      <c r="B419" s="25" t="s">
        <v>1404</v>
      </c>
      <c r="C419" s="29" t="s">
        <v>2085</v>
      </c>
      <c r="D419" s="25" t="s">
        <v>117</v>
      </c>
      <c r="E419" s="25" t="s">
        <v>1428</v>
      </c>
      <c r="F419" s="25" t="s">
        <v>1429</v>
      </c>
      <c r="G419" s="24" t="s">
        <v>1586</v>
      </c>
      <c r="H419" s="25" t="s">
        <v>11</v>
      </c>
      <c r="I419" s="27">
        <v>986.49</v>
      </c>
      <c r="J419" s="27">
        <f t="shared" si="71"/>
        <v>98.649000000000001</v>
      </c>
      <c r="K419" s="27">
        <f t="shared" si="72"/>
        <v>887.84100000000001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f>0</f>
        <v>0</v>
      </c>
      <c r="AB419" s="27">
        <v>0</v>
      </c>
      <c r="AC419" s="27">
        <f t="shared" ref="AC419:AC465" si="73">144.05+18.73</f>
        <v>162.78</v>
      </c>
      <c r="AD419" s="27">
        <v>177.57</v>
      </c>
      <c r="AE419" s="27">
        <v>0</v>
      </c>
      <c r="AF419" s="27">
        <v>177.57</v>
      </c>
      <c r="AG419" s="27">
        <f>SUM(L419:AF419)</f>
        <v>517.92000000000007</v>
      </c>
      <c r="AH419" s="27">
        <f t="shared" si="70"/>
        <v>468.56999999999994</v>
      </c>
      <c r="AI419" s="30">
        <v>41671</v>
      </c>
      <c r="AJ419" s="24" t="s">
        <v>2039</v>
      </c>
      <c r="AK419" s="24" t="s">
        <v>1692</v>
      </c>
    </row>
    <row r="420" spans="1:37" s="14" customFormat="1" ht="50.1" customHeight="1">
      <c r="A420" s="24" t="s">
        <v>1430</v>
      </c>
      <c r="B420" s="25" t="s">
        <v>1404</v>
      </c>
      <c r="C420" s="29" t="s">
        <v>2085</v>
      </c>
      <c r="D420" s="25" t="s">
        <v>117</v>
      </c>
      <c r="E420" s="25" t="s">
        <v>1431</v>
      </c>
      <c r="F420" s="25" t="s">
        <v>1429</v>
      </c>
      <c r="G420" s="24" t="s">
        <v>1586</v>
      </c>
      <c r="H420" s="25" t="s">
        <v>11</v>
      </c>
      <c r="I420" s="27">
        <v>986.49</v>
      </c>
      <c r="J420" s="27">
        <f t="shared" ref="J420:J467" si="74">I420*10%</f>
        <v>98.649000000000001</v>
      </c>
      <c r="K420" s="27">
        <f t="shared" ref="K420:K467" si="75">I420-J420</f>
        <v>887.84100000000001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  <c r="V420" s="27">
        <v>0</v>
      </c>
      <c r="W420" s="27">
        <v>0</v>
      </c>
      <c r="X420" s="27">
        <v>0</v>
      </c>
      <c r="Y420" s="27">
        <v>0</v>
      </c>
      <c r="Z420" s="27">
        <v>0</v>
      </c>
      <c r="AA420" s="27">
        <f>0</f>
        <v>0</v>
      </c>
      <c r="AB420" s="27">
        <v>0</v>
      </c>
      <c r="AC420" s="27">
        <f t="shared" si="73"/>
        <v>162.78</v>
      </c>
      <c r="AD420" s="27">
        <v>177.57</v>
      </c>
      <c r="AE420" s="27">
        <v>0</v>
      </c>
      <c r="AF420" s="27">
        <v>177.57</v>
      </c>
      <c r="AG420" s="27">
        <f t="shared" ref="AG420:AG466" si="76">SUM(L420:AF420)</f>
        <v>517.92000000000007</v>
      </c>
      <c r="AH420" s="27">
        <f t="shared" si="70"/>
        <v>468.56999999999994</v>
      </c>
      <c r="AI420" s="30">
        <v>41671</v>
      </c>
      <c r="AJ420" s="24" t="s">
        <v>2040</v>
      </c>
      <c r="AK420" s="24" t="s">
        <v>1692</v>
      </c>
    </row>
    <row r="421" spans="1:37" s="14" customFormat="1" ht="50.1" customHeight="1">
      <c r="A421" s="24" t="s">
        <v>1432</v>
      </c>
      <c r="B421" s="25" t="s">
        <v>1404</v>
      </c>
      <c r="C421" s="29" t="s">
        <v>2085</v>
      </c>
      <c r="D421" s="25" t="s">
        <v>117</v>
      </c>
      <c r="E421" s="25" t="s">
        <v>1433</v>
      </c>
      <c r="F421" s="25" t="s">
        <v>1429</v>
      </c>
      <c r="G421" s="24" t="s">
        <v>1586</v>
      </c>
      <c r="H421" s="25" t="s">
        <v>11</v>
      </c>
      <c r="I421" s="27">
        <v>986.49</v>
      </c>
      <c r="J421" s="27">
        <f t="shared" si="74"/>
        <v>98.649000000000001</v>
      </c>
      <c r="K421" s="27">
        <f t="shared" si="75"/>
        <v>887.84100000000001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f>0</f>
        <v>0</v>
      </c>
      <c r="AB421" s="27">
        <v>0</v>
      </c>
      <c r="AC421" s="27">
        <f t="shared" si="73"/>
        <v>162.78</v>
      </c>
      <c r="AD421" s="27">
        <v>177.57</v>
      </c>
      <c r="AE421" s="27">
        <v>0</v>
      </c>
      <c r="AF421" s="27">
        <v>177.57</v>
      </c>
      <c r="AG421" s="27">
        <f t="shared" si="76"/>
        <v>517.92000000000007</v>
      </c>
      <c r="AH421" s="27">
        <f t="shared" si="70"/>
        <v>468.56999999999994</v>
      </c>
      <c r="AI421" s="30">
        <v>41671</v>
      </c>
      <c r="AJ421" s="24" t="s">
        <v>2086</v>
      </c>
      <c r="AK421" s="24" t="s">
        <v>1618</v>
      </c>
    </row>
    <row r="422" spans="1:37" s="14" customFormat="1" ht="50.1" customHeight="1">
      <c r="A422" s="24" t="s">
        <v>1434</v>
      </c>
      <c r="B422" s="25" t="s">
        <v>1404</v>
      </c>
      <c r="C422" s="29" t="s">
        <v>2085</v>
      </c>
      <c r="D422" s="25" t="s">
        <v>117</v>
      </c>
      <c r="E422" s="25" t="s">
        <v>1435</v>
      </c>
      <c r="F422" s="25" t="s">
        <v>1429</v>
      </c>
      <c r="G422" s="24" t="s">
        <v>1586</v>
      </c>
      <c r="H422" s="25" t="s">
        <v>11</v>
      </c>
      <c r="I422" s="27">
        <v>986.49</v>
      </c>
      <c r="J422" s="27">
        <f t="shared" si="74"/>
        <v>98.649000000000001</v>
      </c>
      <c r="K422" s="27">
        <f t="shared" si="75"/>
        <v>887.84100000000001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f>0</f>
        <v>0</v>
      </c>
      <c r="AB422" s="27">
        <v>0</v>
      </c>
      <c r="AC422" s="27">
        <f t="shared" si="73"/>
        <v>162.78</v>
      </c>
      <c r="AD422" s="27">
        <v>177.57</v>
      </c>
      <c r="AE422" s="27">
        <v>0</v>
      </c>
      <c r="AF422" s="27">
        <v>177.57</v>
      </c>
      <c r="AG422" s="27">
        <f t="shared" si="76"/>
        <v>517.92000000000007</v>
      </c>
      <c r="AH422" s="27">
        <f t="shared" si="70"/>
        <v>468.56999999999994</v>
      </c>
      <c r="AI422" s="30">
        <v>41671</v>
      </c>
      <c r="AJ422" s="24" t="s">
        <v>2041</v>
      </c>
      <c r="AK422" s="24" t="s">
        <v>1692</v>
      </c>
    </row>
    <row r="423" spans="1:37" s="14" customFormat="1" ht="50.1" customHeight="1">
      <c r="A423" s="24" t="s">
        <v>1436</v>
      </c>
      <c r="B423" s="25" t="s">
        <v>1404</v>
      </c>
      <c r="C423" s="29" t="s">
        <v>2085</v>
      </c>
      <c r="D423" s="25" t="s">
        <v>117</v>
      </c>
      <c r="E423" s="25" t="s">
        <v>1437</v>
      </c>
      <c r="F423" s="25" t="s">
        <v>1429</v>
      </c>
      <c r="G423" s="24" t="s">
        <v>1586</v>
      </c>
      <c r="H423" s="25" t="s">
        <v>11</v>
      </c>
      <c r="I423" s="27">
        <v>986.49</v>
      </c>
      <c r="J423" s="27">
        <f t="shared" si="74"/>
        <v>98.649000000000001</v>
      </c>
      <c r="K423" s="27">
        <f t="shared" si="75"/>
        <v>887.84100000000001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f>0</f>
        <v>0</v>
      </c>
      <c r="AB423" s="27">
        <v>0</v>
      </c>
      <c r="AC423" s="27">
        <f t="shared" si="73"/>
        <v>162.78</v>
      </c>
      <c r="AD423" s="27">
        <v>177.57</v>
      </c>
      <c r="AE423" s="27">
        <v>0</v>
      </c>
      <c r="AF423" s="27">
        <v>177.57</v>
      </c>
      <c r="AG423" s="27">
        <f t="shared" si="76"/>
        <v>517.92000000000007</v>
      </c>
      <c r="AH423" s="27">
        <f t="shared" si="70"/>
        <v>468.56999999999994</v>
      </c>
      <c r="AI423" s="30">
        <v>41671</v>
      </c>
      <c r="AJ423" s="24" t="s">
        <v>2042</v>
      </c>
      <c r="AK423" s="24" t="s">
        <v>1692</v>
      </c>
    </row>
    <row r="424" spans="1:37" s="14" customFormat="1" ht="50.1" customHeight="1">
      <c r="A424" s="24" t="s">
        <v>1438</v>
      </c>
      <c r="B424" s="25" t="s">
        <v>1404</v>
      </c>
      <c r="C424" s="29" t="s">
        <v>2085</v>
      </c>
      <c r="D424" s="25" t="s">
        <v>117</v>
      </c>
      <c r="E424" s="25" t="s">
        <v>1439</v>
      </c>
      <c r="F424" s="25" t="s">
        <v>1429</v>
      </c>
      <c r="G424" s="24" t="s">
        <v>1586</v>
      </c>
      <c r="H424" s="25" t="s">
        <v>11</v>
      </c>
      <c r="I424" s="27">
        <v>986.49</v>
      </c>
      <c r="J424" s="27">
        <f t="shared" si="74"/>
        <v>98.649000000000001</v>
      </c>
      <c r="K424" s="27">
        <f t="shared" si="75"/>
        <v>887.84100000000001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f>0</f>
        <v>0</v>
      </c>
      <c r="AB424" s="27">
        <v>0</v>
      </c>
      <c r="AC424" s="27">
        <f t="shared" si="73"/>
        <v>162.78</v>
      </c>
      <c r="AD424" s="27">
        <v>177.57</v>
      </c>
      <c r="AE424" s="27">
        <v>0</v>
      </c>
      <c r="AF424" s="27">
        <v>177.57</v>
      </c>
      <c r="AG424" s="27">
        <f t="shared" si="76"/>
        <v>517.92000000000007</v>
      </c>
      <c r="AH424" s="27">
        <f t="shared" si="70"/>
        <v>468.56999999999994</v>
      </c>
      <c r="AI424" s="30">
        <v>41671</v>
      </c>
      <c r="AJ424" s="24" t="s">
        <v>2043</v>
      </c>
      <c r="AK424" s="24" t="s">
        <v>1692</v>
      </c>
    </row>
    <row r="425" spans="1:37" s="14" customFormat="1" ht="50.1" customHeight="1">
      <c r="A425" s="24" t="s">
        <v>1440</v>
      </c>
      <c r="B425" s="25" t="s">
        <v>1404</v>
      </c>
      <c r="C425" s="29" t="s">
        <v>2085</v>
      </c>
      <c r="D425" s="25" t="s">
        <v>117</v>
      </c>
      <c r="E425" s="25" t="s">
        <v>1441</v>
      </c>
      <c r="F425" s="25" t="s">
        <v>1429</v>
      </c>
      <c r="G425" s="24" t="s">
        <v>1586</v>
      </c>
      <c r="H425" s="25" t="s">
        <v>11</v>
      </c>
      <c r="I425" s="27">
        <v>986.49</v>
      </c>
      <c r="J425" s="27">
        <f t="shared" si="74"/>
        <v>98.649000000000001</v>
      </c>
      <c r="K425" s="27">
        <f t="shared" si="75"/>
        <v>887.84100000000001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f>0</f>
        <v>0</v>
      </c>
      <c r="AB425" s="27">
        <v>0</v>
      </c>
      <c r="AC425" s="27">
        <f t="shared" si="73"/>
        <v>162.78</v>
      </c>
      <c r="AD425" s="27">
        <v>177.57</v>
      </c>
      <c r="AE425" s="27">
        <v>0</v>
      </c>
      <c r="AF425" s="27">
        <v>177.57</v>
      </c>
      <c r="AG425" s="27">
        <f t="shared" si="76"/>
        <v>517.92000000000007</v>
      </c>
      <c r="AH425" s="27">
        <f t="shared" si="70"/>
        <v>468.56999999999994</v>
      </c>
      <c r="AI425" s="30">
        <v>41671</v>
      </c>
      <c r="AJ425" s="24" t="s">
        <v>2045</v>
      </c>
      <c r="AK425" s="24" t="s">
        <v>1692</v>
      </c>
    </row>
    <row r="426" spans="1:37" s="14" customFormat="1" ht="50.1" customHeight="1">
      <c r="A426" s="24" t="s">
        <v>1442</v>
      </c>
      <c r="B426" s="25" t="s">
        <v>1404</v>
      </c>
      <c r="C426" s="29" t="s">
        <v>2085</v>
      </c>
      <c r="D426" s="25" t="s">
        <v>117</v>
      </c>
      <c r="E426" s="25" t="s">
        <v>1443</v>
      </c>
      <c r="F426" s="25" t="s">
        <v>1429</v>
      </c>
      <c r="G426" s="24" t="s">
        <v>1586</v>
      </c>
      <c r="H426" s="25" t="s">
        <v>11</v>
      </c>
      <c r="I426" s="27">
        <v>986.49</v>
      </c>
      <c r="J426" s="27">
        <f t="shared" si="74"/>
        <v>98.649000000000001</v>
      </c>
      <c r="K426" s="27">
        <f t="shared" si="75"/>
        <v>887.84100000000001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f>0</f>
        <v>0</v>
      </c>
      <c r="AB426" s="27">
        <v>0</v>
      </c>
      <c r="AC426" s="27">
        <f t="shared" si="73"/>
        <v>162.78</v>
      </c>
      <c r="AD426" s="27">
        <v>177.57</v>
      </c>
      <c r="AE426" s="27">
        <v>0</v>
      </c>
      <c r="AF426" s="27">
        <v>177.57</v>
      </c>
      <c r="AG426" s="27">
        <f t="shared" si="76"/>
        <v>517.92000000000007</v>
      </c>
      <c r="AH426" s="27">
        <f t="shared" si="70"/>
        <v>468.56999999999994</v>
      </c>
      <c r="AI426" s="30">
        <v>41671</v>
      </c>
      <c r="AJ426" s="24" t="s">
        <v>2044</v>
      </c>
      <c r="AK426" s="24" t="s">
        <v>1692</v>
      </c>
    </row>
    <row r="427" spans="1:37" s="14" customFormat="1" ht="50.1" customHeight="1">
      <c r="A427" s="24" t="s">
        <v>1444</v>
      </c>
      <c r="B427" s="25" t="s">
        <v>1404</v>
      </c>
      <c r="C427" s="29" t="s">
        <v>2085</v>
      </c>
      <c r="D427" s="25" t="s">
        <v>117</v>
      </c>
      <c r="E427" s="25" t="s">
        <v>1445</v>
      </c>
      <c r="F427" s="25" t="s">
        <v>1429</v>
      </c>
      <c r="G427" s="24" t="s">
        <v>1586</v>
      </c>
      <c r="H427" s="25" t="s">
        <v>11</v>
      </c>
      <c r="I427" s="27">
        <v>986.49</v>
      </c>
      <c r="J427" s="27">
        <f t="shared" si="74"/>
        <v>98.649000000000001</v>
      </c>
      <c r="K427" s="27">
        <f t="shared" si="75"/>
        <v>887.84100000000001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f>0</f>
        <v>0</v>
      </c>
      <c r="AB427" s="27">
        <v>0</v>
      </c>
      <c r="AC427" s="27">
        <f t="shared" si="73"/>
        <v>162.78</v>
      </c>
      <c r="AD427" s="27">
        <v>177.57</v>
      </c>
      <c r="AE427" s="27">
        <v>0</v>
      </c>
      <c r="AF427" s="27">
        <v>177.57</v>
      </c>
      <c r="AG427" s="27">
        <f t="shared" si="76"/>
        <v>517.92000000000007</v>
      </c>
      <c r="AH427" s="27">
        <f t="shared" si="70"/>
        <v>468.56999999999994</v>
      </c>
      <c r="AI427" s="30">
        <v>41671</v>
      </c>
      <c r="AJ427" s="24" t="s">
        <v>2082</v>
      </c>
      <c r="AK427" s="24" t="s">
        <v>1618</v>
      </c>
    </row>
    <row r="428" spans="1:37" s="14" customFormat="1" ht="50.1" customHeight="1">
      <c r="A428" s="24" t="s">
        <v>1446</v>
      </c>
      <c r="B428" s="25" t="s">
        <v>1404</v>
      </c>
      <c r="C428" s="29" t="s">
        <v>2085</v>
      </c>
      <c r="D428" s="25" t="s">
        <v>117</v>
      </c>
      <c r="E428" s="25" t="s">
        <v>1447</v>
      </c>
      <c r="F428" s="25" t="s">
        <v>1429</v>
      </c>
      <c r="G428" s="24" t="s">
        <v>1586</v>
      </c>
      <c r="H428" s="25" t="s">
        <v>11</v>
      </c>
      <c r="I428" s="27">
        <v>986.49</v>
      </c>
      <c r="J428" s="27">
        <f t="shared" si="74"/>
        <v>98.649000000000001</v>
      </c>
      <c r="K428" s="27">
        <f t="shared" si="75"/>
        <v>887.84100000000001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f>0</f>
        <v>0</v>
      </c>
      <c r="AB428" s="27">
        <v>0</v>
      </c>
      <c r="AC428" s="27">
        <f t="shared" si="73"/>
        <v>162.78</v>
      </c>
      <c r="AD428" s="27">
        <v>177.57</v>
      </c>
      <c r="AE428" s="27">
        <v>0</v>
      </c>
      <c r="AF428" s="27">
        <v>177.57</v>
      </c>
      <c r="AG428" s="27">
        <f t="shared" si="76"/>
        <v>517.92000000000007</v>
      </c>
      <c r="AH428" s="27">
        <f t="shared" si="70"/>
        <v>468.56999999999994</v>
      </c>
      <c r="AI428" s="30">
        <v>41671</v>
      </c>
      <c r="AJ428" s="24" t="s">
        <v>2065</v>
      </c>
      <c r="AK428" s="24" t="s">
        <v>1692</v>
      </c>
    </row>
    <row r="429" spans="1:37" s="14" customFormat="1" ht="50.1" customHeight="1">
      <c r="A429" s="24" t="s">
        <v>1448</v>
      </c>
      <c r="B429" s="25" t="s">
        <v>1404</v>
      </c>
      <c r="C429" s="29" t="s">
        <v>2085</v>
      </c>
      <c r="D429" s="25" t="s">
        <v>117</v>
      </c>
      <c r="E429" s="25" t="s">
        <v>1449</v>
      </c>
      <c r="F429" s="25" t="s">
        <v>1429</v>
      </c>
      <c r="G429" s="24" t="s">
        <v>1586</v>
      </c>
      <c r="H429" s="25" t="s">
        <v>11</v>
      </c>
      <c r="I429" s="27">
        <v>986.49</v>
      </c>
      <c r="J429" s="27">
        <f t="shared" si="74"/>
        <v>98.649000000000001</v>
      </c>
      <c r="K429" s="27">
        <f t="shared" si="75"/>
        <v>887.84100000000001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f>0</f>
        <v>0</v>
      </c>
      <c r="AB429" s="27">
        <v>0</v>
      </c>
      <c r="AC429" s="27">
        <f t="shared" si="73"/>
        <v>162.78</v>
      </c>
      <c r="AD429" s="27">
        <f t="shared" ref="AD429:AD465" si="77">157.14+20.43</f>
        <v>177.57</v>
      </c>
      <c r="AE429" s="27">
        <v>0</v>
      </c>
      <c r="AF429" s="27">
        <v>177.57</v>
      </c>
      <c r="AG429" s="27">
        <f t="shared" si="76"/>
        <v>517.92000000000007</v>
      </c>
      <c r="AH429" s="27">
        <f t="shared" si="70"/>
        <v>468.56999999999994</v>
      </c>
      <c r="AI429" s="30">
        <v>41671</v>
      </c>
      <c r="AJ429" s="24" t="s">
        <v>2080</v>
      </c>
      <c r="AK429" s="24" t="s">
        <v>1692</v>
      </c>
    </row>
    <row r="430" spans="1:37" s="14" customFormat="1" ht="50.1" customHeight="1">
      <c r="A430" s="24" t="s">
        <v>1450</v>
      </c>
      <c r="B430" s="25" t="s">
        <v>1404</v>
      </c>
      <c r="C430" s="29" t="s">
        <v>2085</v>
      </c>
      <c r="D430" s="25" t="s">
        <v>117</v>
      </c>
      <c r="E430" s="25" t="s">
        <v>1451</v>
      </c>
      <c r="F430" s="25" t="s">
        <v>1429</v>
      </c>
      <c r="G430" s="24" t="s">
        <v>1586</v>
      </c>
      <c r="H430" s="25" t="s">
        <v>11</v>
      </c>
      <c r="I430" s="27">
        <v>986.49</v>
      </c>
      <c r="J430" s="27">
        <f t="shared" si="74"/>
        <v>98.649000000000001</v>
      </c>
      <c r="K430" s="27">
        <f t="shared" si="75"/>
        <v>887.84100000000001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f>0</f>
        <v>0</v>
      </c>
      <c r="AB430" s="27">
        <v>0</v>
      </c>
      <c r="AC430" s="27">
        <f t="shared" si="73"/>
        <v>162.78</v>
      </c>
      <c r="AD430" s="27">
        <f t="shared" si="77"/>
        <v>177.57</v>
      </c>
      <c r="AE430" s="27">
        <v>0</v>
      </c>
      <c r="AF430" s="27">
        <v>177.57</v>
      </c>
      <c r="AG430" s="27">
        <f t="shared" si="76"/>
        <v>517.92000000000007</v>
      </c>
      <c r="AH430" s="27">
        <f t="shared" si="70"/>
        <v>468.56999999999994</v>
      </c>
      <c r="AI430" s="30">
        <v>41671</v>
      </c>
      <c r="AJ430" s="24" t="s">
        <v>2067</v>
      </c>
      <c r="AK430" s="24" t="s">
        <v>1692</v>
      </c>
    </row>
    <row r="431" spans="1:37" s="14" customFormat="1" ht="50.1" customHeight="1">
      <c r="A431" s="24" t="s">
        <v>1452</v>
      </c>
      <c r="B431" s="25" t="s">
        <v>1404</v>
      </c>
      <c r="C431" s="29" t="s">
        <v>2085</v>
      </c>
      <c r="D431" s="25" t="s">
        <v>117</v>
      </c>
      <c r="E431" s="25" t="s">
        <v>1453</v>
      </c>
      <c r="F431" s="25" t="s">
        <v>1429</v>
      </c>
      <c r="G431" s="24" t="s">
        <v>1586</v>
      </c>
      <c r="H431" s="25" t="s">
        <v>11</v>
      </c>
      <c r="I431" s="27">
        <v>986.49</v>
      </c>
      <c r="J431" s="27">
        <f t="shared" si="74"/>
        <v>98.649000000000001</v>
      </c>
      <c r="K431" s="27">
        <f t="shared" si="75"/>
        <v>887.84100000000001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f>0</f>
        <v>0</v>
      </c>
      <c r="AB431" s="27">
        <v>0</v>
      </c>
      <c r="AC431" s="27">
        <f t="shared" si="73"/>
        <v>162.78</v>
      </c>
      <c r="AD431" s="27">
        <f t="shared" si="77"/>
        <v>177.57</v>
      </c>
      <c r="AE431" s="27">
        <v>0</v>
      </c>
      <c r="AF431" s="27">
        <v>177.57</v>
      </c>
      <c r="AG431" s="27">
        <f t="shared" si="76"/>
        <v>517.92000000000007</v>
      </c>
      <c r="AH431" s="27">
        <f t="shared" si="70"/>
        <v>468.56999999999994</v>
      </c>
      <c r="AI431" s="30">
        <v>41671</v>
      </c>
      <c r="AJ431" s="24" t="s">
        <v>2068</v>
      </c>
      <c r="AK431" s="24" t="s">
        <v>1692</v>
      </c>
    </row>
    <row r="432" spans="1:37" s="14" customFormat="1" ht="50.1" customHeight="1">
      <c r="A432" s="24" t="s">
        <v>1454</v>
      </c>
      <c r="B432" s="25" t="s">
        <v>1404</v>
      </c>
      <c r="C432" s="29" t="s">
        <v>2085</v>
      </c>
      <c r="D432" s="25" t="s">
        <v>117</v>
      </c>
      <c r="E432" s="25" t="s">
        <v>1455</v>
      </c>
      <c r="F432" s="25" t="s">
        <v>1429</v>
      </c>
      <c r="G432" s="24" t="s">
        <v>1586</v>
      </c>
      <c r="H432" s="25" t="s">
        <v>11</v>
      </c>
      <c r="I432" s="27">
        <v>986.49</v>
      </c>
      <c r="J432" s="27">
        <f t="shared" si="74"/>
        <v>98.649000000000001</v>
      </c>
      <c r="K432" s="27">
        <f t="shared" si="75"/>
        <v>887.84100000000001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f>0</f>
        <v>0</v>
      </c>
      <c r="AB432" s="27">
        <v>0</v>
      </c>
      <c r="AC432" s="27">
        <f t="shared" si="73"/>
        <v>162.78</v>
      </c>
      <c r="AD432" s="27">
        <f t="shared" si="77"/>
        <v>177.57</v>
      </c>
      <c r="AE432" s="27">
        <v>0</v>
      </c>
      <c r="AF432" s="27">
        <v>177.57</v>
      </c>
      <c r="AG432" s="27">
        <f t="shared" si="76"/>
        <v>517.92000000000007</v>
      </c>
      <c r="AH432" s="27">
        <f t="shared" si="70"/>
        <v>468.56999999999994</v>
      </c>
      <c r="AI432" s="30">
        <v>41671</v>
      </c>
      <c r="AJ432" s="24" t="s">
        <v>2071</v>
      </c>
      <c r="AK432" s="24" t="s">
        <v>1692</v>
      </c>
    </row>
    <row r="433" spans="1:37" s="14" customFormat="1" ht="50.1" customHeight="1">
      <c r="A433" s="24" t="s">
        <v>1456</v>
      </c>
      <c r="B433" s="25" t="s">
        <v>1404</v>
      </c>
      <c r="C433" s="29" t="s">
        <v>2085</v>
      </c>
      <c r="D433" s="25" t="s">
        <v>117</v>
      </c>
      <c r="E433" s="25" t="s">
        <v>1457</v>
      </c>
      <c r="F433" s="25" t="s">
        <v>1429</v>
      </c>
      <c r="G433" s="24" t="s">
        <v>1586</v>
      </c>
      <c r="H433" s="25" t="s">
        <v>11</v>
      </c>
      <c r="I433" s="27">
        <v>986.49</v>
      </c>
      <c r="J433" s="27">
        <f t="shared" si="74"/>
        <v>98.649000000000001</v>
      </c>
      <c r="K433" s="27">
        <f t="shared" si="75"/>
        <v>887.84100000000001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f>0</f>
        <v>0</v>
      </c>
      <c r="AB433" s="27">
        <v>0</v>
      </c>
      <c r="AC433" s="27">
        <f t="shared" si="73"/>
        <v>162.78</v>
      </c>
      <c r="AD433" s="27">
        <f t="shared" si="77"/>
        <v>177.57</v>
      </c>
      <c r="AE433" s="27">
        <v>0</v>
      </c>
      <c r="AF433" s="27">
        <v>177.57</v>
      </c>
      <c r="AG433" s="27">
        <f t="shared" si="76"/>
        <v>517.92000000000007</v>
      </c>
      <c r="AH433" s="27">
        <f t="shared" si="70"/>
        <v>468.56999999999994</v>
      </c>
      <c r="AI433" s="30">
        <v>41671</v>
      </c>
      <c r="AJ433" s="24" t="s">
        <v>2087</v>
      </c>
      <c r="AK433" s="24" t="s">
        <v>1692</v>
      </c>
    </row>
    <row r="434" spans="1:37" s="14" customFormat="1" ht="50.1" customHeight="1">
      <c r="A434" s="24" t="s">
        <v>1458</v>
      </c>
      <c r="B434" s="25" t="s">
        <v>1404</v>
      </c>
      <c r="C434" s="29" t="s">
        <v>2085</v>
      </c>
      <c r="D434" s="25" t="s">
        <v>117</v>
      </c>
      <c r="E434" s="25" t="s">
        <v>1459</v>
      </c>
      <c r="F434" s="25" t="s">
        <v>1429</v>
      </c>
      <c r="G434" s="24" t="s">
        <v>1586</v>
      </c>
      <c r="H434" s="25" t="s">
        <v>11</v>
      </c>
      <c r="I434" s="27">
        <v>986.49</v>
      </c>
      <c r="J434" s="27">
        <f t="shared" si="74"/>
        <v>98.649000000000001</v>
      </c>
      <c r="K434" s="27">
        <f t="shared" si="75"/>
        <v>887.84100000000001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f>0</f>
        <v>0</v>
      </c>
      <c r="AB434" s="27">
        <v>0</v>
      </c>
      <c r="AC434" s="27">
        <f t="shared" si="73"/>
        <v>162.78</v>
      </c>
      <c r="AD434" s="27">
        <f t="shared" si="77"/>
        <v>177.57</v>
      </c>
      <c r="AE434" s="27">
        <v>0</v>
      </c>
      <c r="AF434" s="27">
        <v>177.57</v>
      </c>
      <c r="AG434" s="27">
        <f t="shared" si="76"/>
        <v>517.92000000000007</v>
      </c>
      <c r="AH434" s="27">
        <f t="shared" si="70"/>
        <v>468.56999999999994</v>
      </c>
      <c r="AI434" s="30">
        <v>41671</v>
      </c>
      <c r="AJ434" s="24" t="s">
        <v>1406</v>
      </c>
      <c r="AK434" s="24" t="s">
        <v>1406</v>
      </c>
    </row>
    <row r="435" spans="1:37" s="14" customFormat="1" ht="50.1" customHeight="1">
      <c r="A435" s="24" t="s">
        <v>1460</v>
      </c>
      <c r="B435" s="25" t="s">
        <v>1404</v>
      </c>
      <c r="C435" s="29" t="s">
        <v>2085</v>
      </c>
      <c r="D435" s="25" t="s">
        <v>117</v>
      </c>
      <c r="E435" s="25" t="s">
        <v>1461</v>
      </c>
      <c r="F435" s="25" t="s">
        <v>1429</v>
      </c>
      <c r="G435" s="24" t="s">
        <v>1586</v>
      </c>
      <c r="H435" s="25" t="s">
        <v>11</v>
      </c>
      <c r="I435" s="27">
        <v>986.49</v>
      </c>
      <c r="J435" s="27">
        <f t="shared" si="74"/>
        <v>98.649000000000001</v>
      </c>
      <c r="K435" s="27">
        <f t="shared" si="75"/>
        <v>887.84100000000001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  <c r="V435" s="27">
        <v>0</v>
      </c>
      <c r="W435" s="27">
        <v>0</v>
      </c>
      <c r="X435" s="27">
        <v>0</v>
      </c>
      <c r="Y435" s="27">
        <v>0</v>
      </c>
      <c r="Z435" s="27">
        <v>0</v>
      </c>
      <c r="AA435" s="27">
        <f>0</f>
        <v>0</v>
      </c>
      <c r="AB435" s="27">
        <v>0</v>
      </c>
      <c r="AC435" s="27">
        <f t="shared" si="73"/>
        <v>162.78</v>
      </c>
      <c r="AD435" s="27">
        <f t="shared" si="77"/>
        <v>177.57</v>
      </c>
      <c r="AE435" s="27">
        <v>0</v>
      </c>
      <c r="AF435" s="27">
        <v>177.57</v>
      </c>
      <c r="AG435" s="27">
        <f t="shared" si="76"/>
        <v>517.92000000000007</v>
      </c>
      <c r="AH435" s="27">
        <f t="shared" si="70"/>
        <v>468.56999999999994</v>
      </c>
      <c r="AI435" s="30">
        <v>41671</v>
      </c>
      <c r="AJ435" s="24" t="s">
        <v>2073</v>
      </c>
      <c r="AK435" s="24" t="s">
        <v>1692</v>
      </c>
    </row>
    <row r="436" spans="1:37" s="14" customFormat="1" ht="50.1" customHeight="1">
      <c r="A436" s="24" t="s">
        <v>1462</v>
      </c>
      <c r="B436" s="25" t="s">
        <v>1404</v>
      </c>
      <c r="C436" s="29" t="s">
        <v>2085</v>
      </c>
      <c r="D436" s="25" t="s">
        <v>117</v>
      </c>
      <c r="E436" s="25" t="s">
        <v>1463</v>
      </c>
      <c r="F436" s="25" t="s">
        <v>1429</v>
      </c>
      <c r="G436" s="24" t="s">
        <v>1586</v>
      </c>
      <c r="H436" s="25" t="s">
        <v>11</v>
      </c>
      <c r="I436" s="27">
        <v>986.49</v>
      </c>
      <c r="J436" s="27">
        <f t="shared" si="74"/>
        <v>98.649000000000001</v>
      </c>
      <c r="K436" s="27">
        <f t="shared" si="75"/>
        <v>887.84100000000001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f>0</f>
        <v>0</v>
      </c>
      <c r="AB436" s="27">
        <v>0</v>
      </c>
      <c r="AC436" s="27">
        <f t="shared" si="73"/>
        <v>162.78</v>
      </c>
      <c r="AD436" s="27">
        <f t="shared" si="77"/>
        <v>177.57</v>
      </c>
      <c r="AE436" s="27">
        <v>0</v>
      </c>
      <c r="AF436" s="27">
        <v>177.57</v>
      </c>
      <c r="AG436" s="27">
        <f t="shared" si="76"/>
        <v>517.92000000000007</v>
      </c>
      <c r="AH436" s="27">
        <f t="shared" si="70"/>
        <v>468.56999999999994</v>
      </c>
      <c r="AI436" s="30">
        <v>41671</v>
      </c>
      <c r="AJ436" s="24" t="s">
        <v>2210</v>
      </c>
      <c r="AK436" s="24" t="s">
        <v>1400</v>
      </c>
    </row>
    <row r="437" spans="1:37" s="14" customFormat="1" ht="50.1" customHeight="1">
      <c r="A437" s="24" t="s">
        <v>1464</v>
      </c>
      <c r="B437" s="25" t="s">
        <v>1404</v>
      </c>
      <c r="C437" s="29" t="s">
        <v>2085</v>
      </c>
      <c r="D437" s="25" t="s">
        <v>117</v>
      </c>
      <c r="E437" s="25" t="s">
        <v>1465</v>
      </c>
      <c r="F437" s="25" t="s">
        <v>1429</v>
      </c>
      <c r="G437" s="24" t="s">
        <v>1586</v>
      </c>
      <c r="H437" s="25" t="s">
        <v>11</v>
      </c>
      <c r="I437" s="27">
        <v>986.49</v>
      </c>
      <c r="J437" s="27">
        <f t="shared" si="74"/>
        <v>98.649000000000001</v>
      </c>
      <c r="K437" s="27">
        <f t="shared" si="75"/>
        <v>887.84100000000001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f>0</f>
        <v>0</v>
      </c>
      <c r="AB437" s="27">
        <v>0</v>
      </c>
      <c r="AC437" s="27">
        <f t="shared" si="73"/>
        <v>162.78</v>
      </c>
      <c r="AD437" s="27">
        <f t="shared" si="77"/>
        <v>177.57</v>
      </c>
      <c r="AE437" s="27">
        <v>0</v>
      </c>
      <c r="AF437" s="27">
        <v>177.57</v>
      </c>
      <c r="AG437" s="27">
        <f t="shared" si="76"/>
        <v>517.92000000000007</v>
      </c>
      <c r="AH437" s="27">
        <f t="shared" si="70"/>
        <v>468.56999999999994</v>
      </c>
      <c r="AI437" s="30">
        <v>41671</v>
      </c>
      <c r="AJ437" s="24" t="s">
        <v>2084</v>
      </c>
      <c r="AK437" s="24" t="s">
        <v>1692</v>
      </c>
    </row>
    <row r="438" spans="1:37" s="14" customFormat="1" ht="50.1" customHeight="1">
      <c r="A438" s="24" t="s">
        <v>1466</v>
      </c>
      <c r="B438" s="25" t="s">
        <v>1404</v>
      </c>
      <c r="C438" s="29" t="s">
        <v>2085</v>
      </c>
      <c r="D438" s="25" t="s">
        <v>117</v>
      </c>
      <c r="E438" s="25" t="s">
        <v>1467</v>
      </c>
      <c r="F438" s="25" t="s">
        <v>1429</v>
      </c>
      <c r="G438" s="24" t="s">
        <v>1586</v>
      </c>
      <c r="H438" s="25" t="s">
        <v>11</v>
      </c>
      <c r="I438" s="27">
        <v>986.49</v>
      </c>
      <c r="J438" s="27">
        <f t="shared" si="74"/>
        <v>98.649000000000001</v>
      </c>
      <c r="K438" s="27">
        <f t="shared" si="75"/>
        <v>887.84100000000001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f>0</f>
        <v>0</v>
      </c>
      <c r="AB438" s="27">
        <v>0</v>
      </c>
      <c r="AC438" s="27">
        <f t="shared" si="73"/>
        <v>162.78</v>
      </c>
      <c r="AD438" s="27">
        <f t="shared" si="77"/>
        <v>177.57</v>
      </c>
      <c r="AE438" s="27">
        <v>0</v>
      </c>
      <c r="AF438" s="27">
        <v>177.57</v>
      </c>
      <c r="AG438" s="27">
        <f t="shared" si="76"/>
        <v>517.92000000000007</v>
      </c>
      <c r="AH438" s="27">
        <f t="shared" si="70"/>
        <v>468.56999999999994</v>
      </c>
      <c r="AI438" s="30">
        <v>41671</v>
      </c>
      <c r="AJ438" s="24" t="s">
        <v>2072</v>
      </c>
      <c r="AK438" s="24" t="s">
        <v>1692</v>
      </c>
    </row>
    <row r="439" spans="1:37" s="14" customFormat="1" ht="50.1" customHeight="1">
      <c r="A439" s="24" t="s">
        <v>1468</v>
      </c>
      <c r="B439" s="25" t="s">
        <v>1404</v>
      </c>
      <c r="C439" s="29" t="s">
        <v>2085</v>
      </c>
      <c r="D439" s="25" t="s">
        <v>117</v>
      </c>
      <c r="E439" s="25" t="s">
        <v>1469</v>
      </c>
      <c r="F439" s="25" t="s">
        <v>1429</v>
      </c>
      <c r="G439" s="24" t="s">
        <v>1586</v>
      </c>
      <c r="H439" s="25" t="s">
        <v>11</v>
      </c>
      <c r="I439" s="27">
        <v>986.49</v>
      </c>
      <c r="J439" s="27">
        <f t="shared" si="74"/>
        <v>98.649000000000001</v>
      </c>
      <c r="K439" s="27">
        <f t="shared" si="75"/>
        <v>887.84100000000001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f>0</f>
        <v>0</v>
      </c>
      <c r="AB439" s="27">
        <v>0</v>
      </c>
      <c r="AC439" s="27">
        <f t="shared" si="73"/>
        <v>162.78</v>
      </c>
      <c r="AD439" s="27">
        <f t="shared" si="77"/>
        <v>177.57</v>
      </c>
      <c r="AE439" s="27">
        <v>0</v>
      </c>
      <c r="AF439" s="27">
        <v>177.57</v>
      </c>
      <c r="AG439" s="27">
        <f t="shared" si="76"/>
        <v>517.92000000000007</v>
      </c>
      <c r="AH439" s="27">
        <f t="shared" si="70"/>
        <v>468.56999999999994</v>
      </c>
      <c r="AI439" s="30">
        <v>41671</v>
      </c>
      <c r="AJ439" s="24" t="s">
        <v>2064</v>
      </c>
      <c r="AK439" s="24" t="s">
        <v>1692</v>
      </c>
    </row>
    <row r="440" spans="1:37" s="14" customFormat="1" ht="50.1" customHeight="1">
      <c r="A440" s="24" t="s">
        <v>1470</v>
      </c>
      <c r="B440" s="25" t="s">
        <v>1404</v>
      </c>
      <c r="C440" s="29" t="s">
        <v>2085</v>
      </c>
      <c r="D440" s="25" t="s">
        <v>117</v>
      </c>
      <c r="E440" s="25" t="s">
        <v>1471</v>
      </c>
      <c r="F440" s="25" t="s">
        <v>1429</v>
      </c>
      <c r="G440" s="24" t="s">
        <v>1586</v>
      </c>
      <c r="H440" s="25" t="s">
        <v>11</v>
      </c>
      <c r="I440" s="27">
        <v>986.49</v>
      </c>
      <c r="J440" s="27">
        <f t="shared" si="74"/>
        <v>98.649000000000001</v>
      </c>
      <c r="K440" s="27">
        <f t="shared" si="75"/>
        <v>887.84100000000001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f>0</f>
        <v>0</v>
      </c>
      <c r="AB440" s="27">
        <v>0</v>
      </c>
      <c r="AC440" s="27">
        <f t="shared" si="73"/>
        <v>162.78</v>
      </c>
      <c r="AD440" s="27">
        <f t="shared" si="77"/>
        <v>177.57</v>
      </c>
      <c r="AE440" s="27">
        <v>0</v>
      </c>
      <c r="AF440" s="27">
        <v>177.57</v>
      </c>
      <c r="AG440" s="27">
        <f t="shared" si="76"/>
        <v>517.92000000000007</v>
      </c>
      <c r="AH440" s="27">
        <f t="shared" si="70"/>
        <v>468.56999999999994</v>
      </c>
      <c r="AI440" s="30">
        <v>41671</v>
      </c>
      <c r="AJ440" s="24" t="s">
        <v>2202</v>
      </c>
      <c r="AK440" s="24" t="s">
        <v>2203</v>
      </c>
    </row>
    <row r="441" spans="1:37" s="14" customFormat="1" ht="50.1" customHeight="1">
      <c r="A441" s="24" t="s">
        <v>1472</v>
      </c>
      <c r="B441" s="25" t="s">
        <v>1404</v>
      </c>
      <c r="C441" s="29" t="s">
        <v>2085</v>
      </c>
      <c r="D441" s="25" t="s">
        <v>117</v>
      </c>
      <c r="E441" s="25" t="s">
        <v>1473</v>
      </c>
      <c r="F441" s="25" t="s">
        <v>1429</v>
      </c>
      <c r="G441" s="24" t="s">
        <v>1586</v>
      </c>
      <c r="H441" s="25" t="s">
        <v>11</v>
      </c>
      <c r="I441" s="27">
        <v>986.49</v>
      </c>
      <c r="J441" s="27">
        <f t="shared" si="74"/>
        <v>98.649000000000001</v>
      </c>
      <c r="K441" s="27">
        <f t="shared" si="75"/>
        <v>887.84100000000001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f>0</f>
        <v>0</v>
      </c>
      <c r="AB441" s="27">
        <v>0</v>
      </c>
      <c r="AC441" s="27">
        <f t="shared" si="73"/>
        <v>162.78</v>
      </c>
      <c r="AD441" s="27">
        <f t="shared" si="77"/>
        <v>177.57</v>
      </c>
      <c r="AE441" s="27">
        <v>0</v>
      </c>
      <c r="AF441" s="27">
        <v>177.57</v>
      </c>
      <c r="AG441" s="27">
        <f t="shared" si="76"/>
        <v>517.92000000000007</v>
      </c>
      <c r="AH441" s="27">
        <f t="shared" si="70"/>
        <v>468.56999999999994</v>
      </c>
      <c r="AI441" s="30">
        <v>41671</v>
      </c>
      <c r="AJ441" s="24" t="s">
        <v>1936</v>
      </c>
      <c r="AK441" s="24" t="s">
        <v>1867</v>
      </c>
    </row>
    <row r="442" spans="1:37" s="14" customFormat="1" ht="50.1" customHeight="1">
      <c r="A442" s="24" t="s">
        <v>1474</v>
      </c>
      <c r="B442" s="25" t="s">
        <v>1404</v>
      </c>
      <c r="C442" s="29" t="s">
        <v>2085</v>
      </c>
      <c r="D442" s="25" t="s">
        <v>117</v>
      </c>
      <c r="E442" s="25" t="s">
        <v>1475</v>
      </c>
      <c r="F442" s="25" t="s">
        <v>1429</v>
      </c>
      <c r="G442" s="24" t="s">
        <v>1586</v>
      </c>
      <c r="H442" s="25" t="s">
        <v>11</v>
      </c>
      <c r="I442" s="27">
        <v>986.49</v>
      </c>
      <c r="J442" s="27">
        <f t="shared" si="74"/>
        <v>98.649000000000001</v>
      </c>
      <c r="K442" s="27">
        <f t="shared" si="75"/>
        <v>887.84100000000001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f>0</f>
        <v>0</v>
      </c>
      <c r="AB442" s="27">
        <v>0</v>
      </c>
      <c r="AC442" s="27">
        <f t="shared" si="73"/>
        <v>162.78</v>
      </c>
      <c r="AD442" s="27">
        <f t="shared" si="77"/>
        <v>177.57</v>
      </c>
      <c r="AE442" s="27">
        <v>0</v>
      </c>
      <c r="AF442" s="27">
        <v>177.57</v>
      </c>
      <c r="AG442" s="27">
        <f t="shared" si="76"/>
        <v>517.92000000000007</v>
      </c>
      <c r="AH442" s="27">
        <f t="shared" si="70"/>
        <v>468.56999999999994</v>
      </c>
      <c r="AI442" s="30">
        <v>41671</v>
      </c>
      <c r="AJ442" s="24" t="s">
        <v>2206</v>
      </c>
      <c r="AK442" s="24" t="s">
        <v>1692</v>
      </c>
    </row>
    <row r="443" spans="1:37" s="14" customFormat="1" ht="50.1" customHeight="1">
      <c r="A443" s="24" t="s">
        <v>1476</v>
      </c>
      <c r="B443" s="25" t="s">
        <v>1404</v>
      </c>
      <c r="C443" s="29" t="s">
        <v>2085</v>
      </c>
      <c r="D443" s="25" t="s">
        <v>117</v>
      </c>
      <c r="E443" s="25" t="s">
        <v>1477</v>
      </c>
      <c r="F443" s="25" t="s">
        <v>1429</v>
      </c>
      <c r="G443" s="24" t="s">
        <v>1586</v>
      </c>
      <c r="H443" s="25" t="s">
        <v>11</v>
      </c>
      <c r="I443" s="27">
        <v>986.49</v>
      </c>
      <c r="J443" s="27">
        <f t="shared" si="74"/>
        <v>98.649000000000001</v>
      </c>
      <c r="K443" s="27">
        <f t="shared" si="75"/>
        <v>887.84100000000001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f>0</f>
        <v>0</v>
      </c>
      <c r="AB443" s="27">
        <v>0</v>
      </c>
      <c r="AC443" s="27">
        <f t="shared" si="73"/>
        <v>162.78</v>
      </c>
      <c r="AD443" s="27">
        <f t="shared" si="77"/>
        <v>177.57</v>
      </c>
      <c r="AE443" s="27">
        <v>0</v>
      </c>
      <c r="AF443" s="27">
        <v>177.57</v>
      </c>
      <c r="AG443" s="27">
        <f t="shared" si="76"/>
        <v>517.92000000000007</v>
      </c>
      <c r="AH443" s="27">
        <f t="shared" si="70"/>
        <v>468.56999999999994</v>
      </c>
      <c r="AI443" s="30">
        <v>41671</v>
      </c>
      <c r="AJ443" s="24" t="s">
        <v>2074</v>
      </c>
      <c r="AK443" s="24" t="s">
        <v>1692</v>
      </c>
    </row>
    <row r="444" spans="1:37" s="14" customFormat="1" ht="50.1" customHeight="1">
      <c r="A444" s="24" t="s">
        <v>1478</v>
      </c>
      <c r="B444" s="25" t="s">
        <v>1404</v>
      </c>
      <c r="C444" s="29" t="s">
        <v>2085</v>
      </c>
      <c r="D444" s="25" t="s">
        <v>117</v>
      </c>
      <c r="E444" s="25" t="s">
        <v>1479</v>
      </c>
      <c r="F444" s="25" t="s">
        <v>1429</v>
      </c>
      <c r="G444" s="24" t="s">
        <v>1586</v>
      </c>
      <c r="H444" s="25" t="s">
        <v>11</v>
      </c>
      <c r="I444" s="27">
        <v>986.49</v>
      </c>
      <c r="J444" s="27">
        <f t="shared" si="74"/>
        <v>98.649000000000001</v>
      </c>
      <c r="K444" s="27">
        <f t="shared" si="75"/>
        <v>887.84100000000001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f>0</f>
        <v>0</v>
      </c>
      <c r="AB444" s="27">
        <v>0</v>
      </c>
      <c r="AC444" s="27">
        <f t="shared" si="73"/>
        <v>162.78</v>
      </c>
      <c r="AD444" s="27">
        <f t="shared" si="77"/>
        <v>177.57</v>
      </c>
      <c r="AE444" s="27">
        <v>0</v>
      </c>
      <c r="AF444" s="27">
        <v>177.57</v>
      </c>
      <c r="AG444" s="27">
        <f t="shared" si="76"/>
        <v>517.92000000000007</v>
      </c>
      <c r="AH444" s="27">
        <f t="shared" si="70"/>
        <v>468.56999999999994</v>
      </c>
      <c r="AI444" s="30">
        <v>41671</v>
      </c>
      <c r="AJ444" s="24" t="s">
        <v>2209</v>
      </c>
      <c r="AK444" s="24" t="s">
        <v>1400</v>
      </c>
    </row>
    <row r="445" spans="1:37" s="14" customFormat="1" ht="50.1" customHeight="1">
      <c r="A445" s="24" t="s">
        <v>1480</v>
      </c>
      <c r="B445" s="25" t="s">
        <v>1404</v>
      </c>
      <c r="C445" s="29" t="s">
        <v>2085</v>
      </c>
      <c r="D445" s="25" t="s">
        <v>117</v>
      </c>
      <c r="E445" s="25" t="s">
        <v>1481</v>
      </c>
      <c r="F445" s="25" t="s">
        <v>1429</v>
      </c>
      <c r="G445" s="24" t="s">
        <v>1586</v>
      </c>
      <c r="H445" s="25" t="s">
        <v>11</v>
      </c>
      <c r="I445" s="27">
        <v>986.49</v>
      </c>
      <c r="J445" s="27">
        <f t="shared" si="74"/>
        <v>98.649000000000001</v>
      </c>
      <c r="K445" s="27">
        <f t="shared" si="75"/>
        <v>887.84100000000001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f>0</f>
        <v>0</v>
      </c>
      <c r="AB445" s="27">
        <v>0</v>
      </c>
      <c r="AC445" s="27">
        <f t="shared" si="73"/>
        <v>162.78</v>
      </c>
      <c r="AD445" s="27">
        <f t="shared" si="77"/>
        <v>177.57</v>
      </c>
      <c r="AE445" s="27">
        <v>0</v>
      </c>
      <c r="AF445" s="27">
        <v>177.57</v>
      </c>
      <c r="AG445" s="27">
        <f t="shared" si="76"/>
        <v>517.92000000000007</v>
      </c>
      <c r="AH445" s="27">
        <f t="shared" si="70"/>
        <v>468.56999999999994</v>
      </c>
      <c r="AI445" s="30">
        <v>41671</v>
      </c>
      <c r="AJ445" s="24" t="s">
        <v>2075</v>
      </c>
      <c r="AK445" s="24" t="s">
        <v>1692</v>
      </c>
    </row>
    <row r="446" spans="1:37" s="14" customFormat="1" ht="50.1" customHeight="1">
      <c r="A446" s="24" t="s">
        <v>1482</v>
      </c>
      <c r="B446" s="25" t="s">
        <v>1404</v>
      </c>
      <c r="C446" s="29" t="s">
        <v>2085</v>
      </c>
      <c r="D446" s="25" t="s">
        <v>117</v>
      </c>
      <c r="E446" s="25" t="s">
        <v>1483</v>
      </c>
      <c r="F446" s="25" t="s">
        <v>1429</v>
      </c>
      <c r="G446" s="24" t="s">
        <v>1586</v>
      </c>
      <c r="H446" s="25" t="s">
        <v>11</v>
      </c>
      <c r="I446" s="27">
        <v>986.49</v>
      </c>
      <c r="J446" s="27">
        <f t="shared" si="74"/>
        <v>98.649000000000001</v>
      </c>
      <c r="K446" s="27">
        <f t="shared" si="75"/>
        <v>887.84100000000001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f>0</f>
        <v>0</v>
      </c>
      <c r="AB446" s="27">
        <v>0</v>
      </c>
      <c r="AC446" s="27">
        <f t="shared" si="73"/>
        <v>162.78</v>
      </c>
      <c r="AD446" s="27">
        <f t="shared" si="77"/>
        <v>177.57</v>
      </c>
      <c r="AE446" s="27">
        <v>0</v>
      </c>
      <c r="AF446" s="27">
        <v>177.57</v>
      </c>
      <c r="AG446" s="27">
        <f t="shared" si="76"/>
        <v>517.92000000000007</v>
      </c>
      <c r="AH446" s="27">
        <f t="shared" si="70"/>
        <v>468.56999999999994</v>
      </c>
      <c r="AI446" s="30">
        <v>41671</v>
      </c>
      <c r="AJ446" s="24" t="s">
        <v>2076</v>
      </c>
      <c r="AK446" s="24" t="s">
        <v>1692</v>
      </c>
    </row>
    <row r="447" spans="1:37" s="14" customFormat="1" ht="50.1" customHeight="1">
      <c r="A447" s="24" t="s">
        <v>1484</v>
      </c>
      <c r="B447" s="25" t="s">
        <v>1404</v>
      </c>
      <c r="C447" s="29" t="s">
        <v>2085</v>
      </c>
      <c r="D447" s="25" t="s">
        <v>117</v>
      </c>
      <c r="E447" s="25" t="s">
        <v>1485</v>
      </c>
      <c r="F447" s="25" t="s">
        <v>1429</v>
      </c>
      <c r="G447" s="24" t="s">
        <v>1586</v>
      </c>
      <c r="H447" s="25" t="s">
        <v>11</v>
      </c>
      <c r="I447" s="27">
        <v>986.49</v>
      </c>
      <c r="J447" s="27">
        <f t="shared" si="74"/>
        <v>98.649000000000001</v>
      </c>
      <c r="K447" s="27">
        <f t="shared" si="75"/>
        <v>887.84100000000001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f>0</f>
        <v>0</v>
      </c>
      <c r="AB447" s="27">
        <v>0</v>
      </c>
      <c r="AC447" s="27">
        <f t="shared" si="73"/>
        <v>162.78</v>
      </c>
      <c r="AD447" s="27">
        <f t="shared" si="77"/>
        <v>177.57</v>
      </c>
      <c r="AE447" s="27">
        <v>0</v>
      </c>
      <c r="AF447" s="27">
        <v>177.57</v>
      </c>
      <c r="AG447" s="27">
        <f t="shared" si="76"/>
        <v>517.92000000000007</v>
      </c>
      <c r="AH447" s="27">
        <f t="shared" si="70"/>
        <v>468.56999999999994</v>
      </c>
      <c r="AI447" s="30">
        <v>41671</v>
      </c>
      <c r="AJ447" s="24" t="s">
        <v>2077</v>
      </c>
      <c r="AK447" s="24" t="s">
        <v>1692</v>
      </c>
    </row>
    <row r="448" spans="1:37" s="14" customFormat="1" ht="50.1" customHeight="1">
      <c r="A448" s="24" t="s">
        <v>1486</v>
      </c>
      <c r="B448" s="25" t="s">
        <v>1404</v>
      </c>
      <c r="C448" s="29" t="s">
        <v>2085</v>
      </c>
      <c r="D448" s="25" t="s">
        <v>117</v>
      </c>
      <c r="E448" s="25" t="s">
        <v>1487</v>
      </c>
      <c r="F448" s="25" t="s">
        <v>1429</v>
      </c>
      <c r="G448" s="24" t="s">
        <v>1586</v>
      </c>
      <c r="H448" s="25" t="s">
        <v>11</v>
      </c>
      <c r="I448" s="27">
        <v>986.49</v>
      </c>
      <c r="J448" s="27">
        <f t="shared" si="74"/>
        <v>98.649000000000001</v>
      </c>
      <c r="K448" s="27">
        <f t="shared" si="75"/>
        <v>887.84100000000001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f>0</f>
        <v>0</v>
      </c>
      <c r="AB448" s="27">
        <v>0</v>
      </c>
      <c r="AC448" s="27">
        <f t="shared" si="73"/>
        <v>162.78</v>
      </c>
      <c r="AD448" s="27">
        <f t="shared" si="77"/>
        <v>177.57</v>
      </c>
      <c r="AE448" s="27">
        <v>0</v>
      </c>
      <c r="AF448" s="27">
        <v>177.57</v>
      </c>
      <c r="AG448" s="27">
        <f t="shared" si="76"/>
        <v>517.92000000000007</v>
      </c>
      <c r="AH448" s="27">
        <f t="shared" si="70"/>
        <v>468.56999999999994</v>
      </c>
      <c r="AI448" s="30">
        <v>41671</v>
      </c>
      <c r="AJ448" s="24" t="s">
        <v>2234</v>
      </c>
      <c r="AK448" s="24" t="s">
        <v>1390</v>
      </c>
    </row>
    <row r="449" spans="1:37" s="14" customFormat="1" ht="50.1" customHeight="1">
      <c r="A449" s="24" t="s">
        <v>1488</v>
      </c>
      <c r="B449" s="25" t="s">
        <v>1404</v>
      </c>
      <c r="C449" s="29" t="s">
        <v>2085</v>
      </c>
      <c r="D449" s="25" t="s">
        <v>117</v>
      </c>
      <c r="E449" s="25" t="s">
        <v>1489</v>
      </c>
      <c r="F449" s="25" t="s">
        <v>1429</v>
      </c>
      <c r="G449" s="24" t="s">
        <v>1586</v>
      </c>
      <c r="H449" s="25" t="s">
        <v>11</v>
      </c>
      <c r="I449" s="27">
        <v>986.49</v>
      </c>
      <c r="J449" s="27">
        <f t="shared" si="74"/>
        <v>98.649000000000001</v>
      </c>
      <c r="K449" s="27">
        <f t="shared" si="75"/>
        <v>887.84100000000001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f>0</f>
        <v>0</v>
      </c>
      <c r="AB449" s="27">
        <v>0</v>
      </c>
      <c r="AC449" s="27">
        <f t="shared" si="73"/>
        <v>162.78</v>
      </c>
      <c r="AD449" s="27">
        <f t="shared" si="77"/>
        <v>177.57</v>
      </c>
      <c r="AE449" s="27">
        <v>0</v>
      </c>
      <c r="AF449" s="27">
        <v>177.57</v>
      </c>
      <c r="AG449" s="27">
        <f t="shared" si="76"/>
        <v>517.92000000000007</v>
      </c>
      <c r="AH449" s="27">
        <f t="shared" si="70"/>
        <v>468.56999999999994</v>
      </c>
      <c r="AI449" s="30">
        <v>41671</v>
      </c>
      <c r="AJ449" s="24" t="s">
        <v>2078</v>
      </c>
      <c r="AK449" s="24" t="s">
        <v>1692</v>
      </c>
    </row>
    <row r="450" spans="1:37" s="14" customFormat="1" ht="50.1" customHeight="1">
      <c r="A450" s="24" t="s">
        <v>1490</v>
      </c>
      <c r="B450" s="25" t="s">
        <v>1404</v>
      </c>
      <c r="C450" s="29" t="s">
        <v>2085</v>
      </c>
      <c r="D450" s="25" t="s">
        <v>117</v>
      </c>
      <c r="E450" s="25" t="s">
        <v>1491</v>
      </c>
      <c r="F450" s="25" t="s">
        <v>1429</v>
      </c>
      <c r="G450" s="24" t="s">
        <v>1586</v>
      </c>
      <c r="H450" s="25" t="s">
        <v>11</v>
      </c>
      <c r="I450" s="27">
        <v>986.49</v>
      </c>
      <c r="J450" s="27">
        <f t="shared" si="74"/>
        <v>98.649000000000001</v>
      </c>
      <c r="K450" s="27">
        <f t="shared" si="75"/>
        <v>887.84100000000001</v>
      </c>
      <c r="L450" s="27">
        <v>0</v>
      </c>
      <c r="M450" s="27">
        <v>0</v>
      </c>
      <c r="N450" s="27">
        <v>0</v>
      </c>
      <c r="O450" s="27">
        <v>0</v>
      </c>
      <c r="P450" s="27">
        <v>0</v>
      </c>
      <c r="Q450" s="27">
        <v>0</v>
      </c>
      <c r="R450" s="27">
        <v>0</v>
      </c>
      <c r="S450" s="27">
        <v>0</v>
      </c>
      <c r="T450" s="27">
        <v>0</v>
      </c>
      <c r="U450" s="27">
        <v>0</v>
      </c>
      <c r="V450" s="27">
        <v>0</v>
      </c>
      <c r="W450" s="27">
        <v>0</v>
      </c>
      <c r="X450" s="27">
        <v>0</v>
      </c>
      <c r="Y450" s="27">
        <v>0</v>
      </c>
      <c r="Z450" s="27">
        <v>0</v>
      </c>
      <c r="AA450" s="27">
        <f>0</f>
        <v>0</v>
      </c>
      <c r="AB450" s="27">
        <v>0</v>
      </c>
      <c r="AC450" s="27">
        <f t="shared" si="73"/>
        <v>162.78</v>
      </c>
      <c r="AD450" s="27">
        <f t="shared" si="77"/>
        <v>177.57</v>
      </c>
      <c r="AE450" s="27">
        <v>0</v>
      </c>
      <c r="AF450" s="27">
        <v>177.57</v>
      </c>
      <c r="AG450" s="27">
        <f t="shared" si="76"/>
        <v>517.92000000000007</v>
      </c>
      <c r="AH450" s="27">
        <f t="shared" si="70"/>
        <v>468.56999999999994</v>
      </c>
      <c r="AI450" s="30">
        <v>41671</v>
      </c>
      <c r="AJ450" s="24" t="s">
        <v>2211</v>
      </c>
      <c r="AK450" s="24" t="s">
        <v>2211</v>
      </c>
    </row>
    <row r="451" spans="1:37" s="14" customFormat="1" ht="50.1" customHeight="1">
      <c r="A451" s="24" t="s">
        <v>1492</v>
      </c>
      <c r="B451" s="25" t="s">
        <v>1404</v>
      </c>
      <c r="C451" s="29" t="s">
        <v>2085</v>
      </c>
      <c r="D451" s="25" t="s">
        <v>117</v>
      </c>
      <c r="E451" s="25" t="s">
        <v>1493</v>
      </c>
      <c r="F451" s="25" t="s">
        <v>1429</v>
      </c>
      <c r="G451" s="24" t="s">
        <v>1586</v>
      </c>
      <c r="H451" s="25" t="s">
        <v>11</v>
      </c>
      <c r="I451" s="27">
        <v>986.49</v>
      </c>
      <c r="J451" s="27">
        <f t="shared" si="74"/>
        <v>98.649000000000001</v>
      </c>
      <c r="K451" s="27">
        <f t="shared" si="75"/>
        <v>887.84100000000001</v>
      </c>
      <c r="L451" s="27">
        <v>0</v>
      </c>
      <c r="M451" s="27">
        <v>0</v>
      </c>
      <c r="N451" s="27">
        <v>0</v>
      </c>
      <c r="O451" s="27">
        <v>0</v>
      </c>
      <c r="P451" s="27">
        <v>0</v>
      </c>
      <c r="Q451" s="27">
        <v>0</v>
      </c>
      <c r="R451" s="27">
        <v>0</v>
      </c>
      <c r="S451" s="27">
        <v>0</v>
      </c>
      <c r="T451" s="27">
        <v>0</v>
      </c>
      <c r="U451" s="27">
        <v>0</v>
      </c>
      <c r="V451" s="27">
        <v>0</v>
      </c>
      <c r="W451" s="27">
        <v>0</v>
      </c>
      <c r="X451" s="27">
        <v>0</v>
      </c>
      <c r="Y451" s="27">
        <v>0</v>
      </c>
      <c r="Z451" s="27">
        <v>0</v>
      </c>
      <c r="AA451" s="27">
        <f>0</f>
        <v>0</v>
      </c>
      <c r="AB451" s="27">
        <v>0</v>
      </c>
      <c r="AC451" s="27">
        <f t="shared" si="73"/>
        <v>162.78</v>
      </c>
      <c r="AD451" s="27">
        <f t="shared" si="77"/>
        <v>177.57</v>
      </c>
      <c r="AE451" s="27">
        <v>0</v>
      </c>
      <c r="AF451" s="27">
        <v>177.57</v>
      </c>
      <c r="AG451" s="27">
        <f t="shared" si="76"/>
        <v>517.92000000000007</v>
      </c>
      <c r="AH451" s="27">
        <f t="shared" si="70"/>
        <v>468.56999999999994</v>
      </c>
      <c r="AI451" s="30">
        <v>41671</v>
      </c>
      <c r="AJ451" s="24" t="s">
        <v>2079</v>
      </c>
      <c r="AK451" s="24" t="s">
        <v>1939</v>
      </c>
    </row>
    <row r="452" spans="1:37" s="14" customFormat="1" ht="50.1" customHeight="1">
      <c r="A452" s="24" t="s">
        <v>1494</v>
      </c>
      <c r="B452" s="25" t="s">
        <v>1404</v>
      </c>
      <c r="C452" s="29" t="s">
        <v>2085</v>
      </c>
      <c r="D452" s="25" t="s">
        <v>117</v>
      </c>
      <c r="E452" s="25" t="s">
        <v>1495</v>
      </c>
      <c r="F452" s="25" t="s">
        <v>1429</v>
      </c>
      <c r="G452" s="24" t="s">
        <v>1586</v>
      </c>
      <c r="H452" s="25" t="s">
        <v>11</v>
      </c>
      <c r="I452" s="27">
        <v>986.49</v>
      </c>
      <c r="J452" s="27">
        <f t="shared" si="74"/>
        <v>98.649000000000001</v>
      </c>
      <c r="K452" s="27">
        <f t="shared" si="75"/>
        <v>887.84100000000001</v>
      </c>
      <c r="L452" s="27">
        <v>0</v>
      </c>
      <c r="M452" s="27">
        <v>0</v>
      </c>
      <c r="N452" s="27">
        <v>0</v>
      </c>
      <c r="O452" s="27">
        <v>0</v>
      </c>
      <c r="P452" s="27">
        <v>0</v>
      </c>
      <c r="Q452" s="27">
        <v>0</v>
      </c>
      <c r="R452" s="27">
        <v>0</v>
      </c>
      <c r="S452" s="27">
        <v>0</v>
      </c>
      <c r="T452" s="27">
        <v>0</v>
      </c>
      <c r="U452" s="27">
        <v>0</v>
      </c>
      <c r="V452" s="27">
        <v>0</v>
      </c>
      <c r="W452" s="27">
        <v>0</v>
      </c>
      <c r="X452" s="27">
        <v>0</v>
      </c>
      <c r="Y452" s="27">
        <v>0</v>
      </c>
      <c r="Z452" s="27">
        <v>0</v>
      </c>
      <c r="AA452" s="27">
        <f>0</f>
        <v>0</v>
      </c>
      <c r="AB452" s="27">
        <v>0</v>
      </c>
      <c r="AC452" s="27">
        <f t="shared" si="73"/>
        <v>162.78</v>
      </c>
      <c r="AD452" s="27">
        <f t="shared" si="77"/>
        <v>177.57</v>
      </c>
      <c r="AE452" s="27">
        <v>0</v>
      </c>
      <c r="AF452" s="27">
        <v>177.57</v>
      </c>
      <c r="AG452" s="27">
        <f t="shared" si="76"/>
        <v>517.92000000000007</v>
      </c>
      <c r="AH452" s="27">
        <f t="shared" si="70"/>
        <v>468.56999999999994</v>
      </c>
      <c r="AI452" s="30">
        <v>41671</v>
      </c>
      <c r="AJ452" s="24" t="s">
        <v>2243</v>
      </c>
      <c r="AK452" s="24" t="s">
        <v>1593</v>
      </c>
    </row>
    <row r="453" spans="1:37" s="14" customFormat="1" ht="50.1" customHeight="1">
      <c r="A453" s="24" t="s">
        <v>1496</v>
      </c>
      <c r="B453" s="25" t="s">
        <v>1404</v>
      </c>
      <c r="C453" s="29" t="s">
        <v>2085</v>
      </c>
      <c r="D453" s="25" t="s">
        <v>117</v>
      </c>
      <c r="E453" s="25" t="s">
        <v>1497</v>
      </c>
      <c r="F453" s="25" t="s">
        <v>1429</v>
      </c>
      <c r="G453" s="24" t="s">
        <v>1586</v>
      </c>
      <c r="H453" s="25" t="s">
        <v>11</v>
      </c>
      <c r="I453" s="27">
        <v>986.49</v>
      </c>
      <c r="J453" s="27">
        <f t="shared" si="74"/>
        <v>98.649000000000001</v>
      </c>
      <c r="K453" s="27">
        <f t="shared" si="75"/>
        <v>887.84100000000001</v>
      </c>
      <c r="L453" s="27">
        <v>0</v>
      </c>
      <c r="M453" s="27">
        <v>0</v>
      </c>
      <c r="N453" s="27">
        <v>0</v>
      </c>
      <c r="O453" s="27">
        <v>0</v>
      </c>
      <c r="P453" s="27">
        <v>0</v>
      </c>
      <c r="Q453" s="27">
        <v>0</v>
      </c>
      <c r="R453" s="27">
        <v>0</v>
      </c>
      <c r="S453" s="27">
        <v>0</v>
      </c>
      <c r="T453" s="27">
        <v>0</v>
      </c>
      <c r="U453" s="27">
        <v>0</v>
      </c>
      <c r="V453" s="27">
        <v>0</v>
      </c>
      <c r="W453" s="27">
        <v>0</v>
      </c>
      <c r="X453" s="27">
        <v>0</v>
      </c>
      <c r="Y453" s="27">
        <v>0</v>
      </c>
      <c r="Z453" s="27">
        <v>0</v>
      </c>
      <c r="AA453" s="27">
        <f>0</f>
        <v>0</v>
      </c>
      <c r="AB453" s="27">
        <v>0</v>
      </c>
      <c r="AC453" s="27">
        <f t="shared" si="73"/>
        <v>162.78</v>
      </c>
      <c r="AD453" s="27">
        <f t="shared" si="77"/>
        <v>177.57</v>
      </c>
      <c r="AE453" s="27">
        <v>0</v>
      </c>
      <c r="AF453" s="27">
        <v>177.57</v>
      </c>
      <c r="AG453" s="27">
        <f t="shared" si="76"/>
        <v>517.92000000000007</v>
      </c>
      <c r="AH453" s="27">
        <f t="shared" si="70"/>
        <v>468.56999999999994</v>
      </c>
      <c r="AI453" s="30">
        <v>41671</v>
      </c>
      <c r="AJ453" s="24" t="s">
        <v>2088</v>
      </c>
      <c r="AK453" s="24" t="s">
        <v>1692</v>
      </c>
    </row>
    <row r="454" spans="1:37" s="14" customFormat="1" ht="50.1" customHeight="1">
      <c r="A454" s="24" t="s">
        <v>1498</v>
      </c>
      <c r="B454" s="25" t="s">
        <v>1404</v>
      </c>
      <c r="C454" s="29" t="s">
        <v>2085</v>
      </c>
      <c r="D454" s="25" t="s">
        <v>117</v>
      </c>
      <c r="E454" s="25" t="s">
        <v>1499</v>
      </c>
      <c r="F454" s="25" t="s">
        <v>1429</v>
      </c>
      <c r="G454" s="24" t="s">
        <v>1586</v>
      </c>
      <c r="H454" s="25" t="s">
        <v>11</v>
      </c>
      <c r="I454" s="27">
        <v>986.49</v>
      </c>
      <c r="J454" s="27">
        <f t="shared" si="74"/>
        <v>98.649000000000001</v>
      </c>
      <c r="K454" s="27">
        <f t="shared" si="75"/>
        <v>887.84100000000001</v>
      </c>
      <c r="L454" s="27">
        <v>0</v>
      </c>
      <c r="M454" s="27">
        <v>0</v>
      </c>
      <c r="N454" s="27">
        <v>0</v>
      </c>
      <c r="O454" s="27">
        <v>0</v>
      </c>
      <c r="P454" s="27">
        <v>0</v>
      </c>
      <c r="Q454" s="27">
        <v>0</v>
      </c>
      <c r="R454" s="27">
        <v>0</v>
      </c>
      <c r="S454" s="27">
        <v>0</v>
      </c>
      <c r="T454" s="27">
        <v>0</v>
      </c>
      <c r="U454" s="27">
        <v>0</v>
      </c>
      <c r="V454" s="27">
        <v>0</v>
      </c>
      <c r="W454" s="27">
        <v>0</v>
      </c>
      <c r="X454" s="27">
        <v>0</v>
      </c>
      <c r="Y454" s="27">
        <v>0</v>
      </c>
      <c r="Z454" s="27">
        <v>0</v>
      </c>
      <c r="AA454" s="27">
        <f>0</f>
        <v>0</v>
      </c>
      <c r="AB454" s="27">
        <v>0</v>
      </c>
      <c r="AC454" s="27">
        <f t="shared" si="73"/>
        <v>162.78</v>
      </c>
      <c r="AD454" s="27">
        <f t="shared" si="77"/>
        <v>177.57</v>
      </c>
      <c r="AE454" s="27">
        <v>0</v>
      </c>
      <c r="AF454" s="27">
        <v>177.57</v>
      </c>
      <c r="AG454" s="27">
        <f t="shared" si="76"/>
        <v>517.92000000000007</v>
      </c>
      <c r="AH454" s="27">
        <f t="shared" si="70"/>
        <v>468.56999999999994</v>
      </c>
      <c r="AI454" s="30">
        <v>41671</v>
      </c>
      <c r="AJ454" s="24" t="s">
        <v>2081</v>
      </c>
      <c r="AK454" s="24" t="s">
        <v>1692</v>
      </c>
    </row>
    <row r="455" spans="1:37" s="14" customFormat="1" ht="50.1" customHeight="1">
      <c r="A455" s="24" t="s">
        <v>1500</v>
      </c>
      <c r="B455" s="25" t="s">
        <v>1404</v>
      </c>
      <c r="C455" s="29" t="s">
        <v>2085</v>
      </c>
      <c r="D455" s="25" t="s">
        <v>117</v>
      </c>
      <c r="E455" s="25" t="s">
        <v>1501</v>
      </c>
      <c r="F455" s="25" t="s">
        <v>1429</v>
      </c>
      <c r="G455" s="24" t="s">
        <v>1586</v>
      </c>
      <c r="H455" s="25" t="s">
        <v>11</v>
      </c>
      <c r="I455" s="27">
        <v>986.49</v>
      </c>
      <c r="J455" s="27">
        <f t="shared" si="74"/>
        <v>98.649000000000001</v>
      </c>
      <c r="K455" s="27">
        <f t="shared" si="75"/>
        <v>887.84100000000001</v>
      </c>
      <c r="L455" s="27">
        <v>0</v>
      </c>
      <c r="M455" s="27">
        <v>0</v>
      </c>
      <c r="N455" s="27">
        <v>0</v>
      </c>
      <c r="O455" s="27">
        <v>0</v>
      </c>
      <c r="P455" s="27">
        <v>0</v>
      </c>
      <c r="Q455" s="27">
        <v>0</v>
      </c>
      <c r="R455" s="27">
        <v>0</v>
      </c>
      <c r="S455" s="27">
        <v>0</v>
      </c>
      <c r="T455" s="27">
        <v>0</v>
      </c>
      <c r="U455" s="27">
        <v>0</v>
      </c>
      <c r="V455" s="27">
        <v>0</v>
      </c>
      <c r="W455" s="27">
        <v>0</v>
      </c>
      <c r="X455" s="27">
        <v>0</v>
      </c>
      <c r="Y455" s="27">
        <v>0</v>
      </c>
      <c r="Z455" s="27">
        <v>0</v>
      </c>
      <c r="AA455" s="27">
        <f>0</f>
        <v>0</v>
      </c>
      <c r="AB455" s="27">
        <v>0</v>
      </c>
      <c r="AC455" s="27">
        <f t="shared" si="73"/>
        <v>162.78</v>
      </c>
      <c r="AD455" s="27">
        <f t="shared" si="77"/>
        <v>177.57</v>
      </c>
      <c r="AE455" s="27">
        <v>0</v>
      </c>
      <c r="AF455" s="27">
        <v>177.57</v>
      </c>
      <c r="AG455" s="27">
        <f t="shared" si="76"/>
        <v>517.92000000000007</v>
      </c>
      <c r="AH455" s="27">
        <f t="shared" si="70"/>
        <v>468.56999999999994</v>
      </c>
      <c r="AI455" s="30">
        <v>41671</v>
      </c>
      <c r="AJ455" s="24" t="s">
        <v>2089</v>
      </c>
      <c r="AK455" s="24" t="s">
        <v>1692</v>
      </c>
    </row>
    <row r="456" spans="1:37" s="14" customFormat="1" ht="50.1" customHeight="1">
      <c r="A456" s="24" t="s">
        <v>1502</v>
      </c>
      <c r="B456" s="25" t="s">
        <v>1404</v>
      </c>
      <c r="C456" s="29" t="s">
        <v>2085</v>
      </c>
      <c r="D456" s="25" t="s">
        <v>117</v>
      </c>
      <c r="E456" s="25" t="s">
        <v>1503</v>
      </c>
      <c r="F456" s="25" t="s">
        <v>1429</v>
      </c>
      <c r="G456" s="24" t="s">
        <v>1586</v>
      </c>
      <c r="H456" s="25" t="s">
        <v>11</v>
      </c>
      <c r="I456" s="27">
        <v>986.49</v>
      </c>
      <c r="J456" s="27">
        <f t="shared" si="74"/>
        <v>98.649000000000001</v>
      </c>
      <c r="K456" s="27">
        <f t="shared" si="75"/>
        <v>887.84100000000001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0</v>
      </c>
      <c r="U456" s="27">
        <v>0</v>
      </c>
      <c r="V456" s="27">
        <v>0</v>
      </c>
      <c r="W456" s="27">
        <v>0</v>
      </c>
      <c r="X456" s="27">
        <v>0</v>
      </c>
      <c r="Y456" s="27">
        <v>0</v>
      </c>
      <c r="Z456" s="27">
        <v>0</v>
      </c>
      <c r="AA456" s="27">
        <f>0</f>
        <v>0</v>
      </c>
      <c r="AB456" s="27">
        <v>0</v>
      </c>
      <c r="AC456" s="27">
        <f t="shared" si="73"/>
        <v>162.78</v>
      </c>
      <c r="AD456" s="27">
        <f t="shared" si="77"/>
        <v>177.57</v>
      </c>
      <c r="AE456" s="27">
        <v>0</v>
      </c>
      <c r="AF456" s="27">
        <v>177.57</v>
      </c>
      <c r="AG456" s="27">
        <f t="shared" si="76"/>
        <v>517.92000000000007</v>
      </c>
      <c r="AH456" s="27">
        <f t="shared" si="70"/>
        <v>468.56999999999994</v>
      </c>
      <c r="AI456" s="30">
        <v>41671</v>
      </c>
      <c r="AJ456" s="24" t="s">
        <v>2090</v>
      </c>
      <c r="AK456" s="24" t="s">
        <v>1692</v>
      </c>
    </row>
    <row r="457" spans="1:37" s="14" customFormat="1" ht="50.1" customHeight="1">
      <c r="A457" s="24" t="s">
        <v>1504</v>
      </c>
      <c r="B457" s="25" t="s">
        <v>1404</v>
      </c>
      <c r="C457" s="29" t="s">
        <v>2085</v>
      </c>
      <c r="D457" s="25" t="s">
        <v>117</v>
      </c>
      <c r="E457" s="25" t="s">
        <v>1505</v>
      </c>
      <c r="F457" s="25" t="s">
        <v>1429</v>
      </c>
      <c r="G457" s="24" t="s">
        <v>1586</v>
      </c>
      <c r="H457" s="25" t="s">
        <v>11</v>
      </c>
      <c r="I457" s="27">
        <v>986.49</v>
      </c>
      <c r="J457" s="27">
        <f t="shared" si="74"/>
        <v>98.649000000000001</v>
      </c>
      <c r="K457" s="27">
        <f t="shared" si="75"/>
        <v>887.84100000000001</v>
      </c>
      <c r="L457" s="27">
        <v>0</v>
      </c>
      <c r="M457" s="27">
        <v>0</v>
      </c>
      <c r="N457" s="27">
        <v>0</v>
      </c>
      <c r="O457" s="27">
        <v>0</v>
      </c>
      <c r="P457" s="27">
        <v>0</v>
      </c>
      <c r="Q457" s="27">
        <v>0</v>
      </c>
      <c r="R457" s="27">
        <v>0</v>
      </c>
      <c r="S457" s="27">
        <v>0</v>
      </c>
      <c r="T457" s="27">
        <v>0</v>
      </c>
      <c r="U457" s="27">
        <v>0</v>
      </c>
      <c r="V457" s="27">
        <v>0</v>
      </c>
      <c r="W457" s="27">
        <v>0</v>
      </c>
      <c r="X457" s="27">
        <v>0</v>
      </c>
      <c r="Y457" s="27">
        <v>0</v>
      </c>
      <c r="Z457" s="27">
        <v>0</v>
      </c>
      <c r="AA457" s="27">
        <f>0</f>
        <v>0</v>
      </c>
      <c r="AB457" s="27">
        <v>0</v>
      </c>
      <c r="AC457" s="27">
        <f t="shared" si="73"/>
        <v>162.78</v>
      </c>
      <c r="AD457" s="27">
        <f t="shared" si="77"/>
        <v>177.57</v>
      </c>
      <c r="AE457" s="27">
        <v>0</v>
      </c>
      <c r="AF457" s="27">
        <v>177.57</v>
      </c>
      <c r="AG457" s="27">
        <f t="shared" si="76"/>
        <v>517.92000000000007</v>
      </c>
      <c r="AH457" s="27">
        <f t="shared" si="70"/>
        <v>468.56999999999994</v>
      </c>
      <c r="AI457" s="30">
        <v>41671</v>
      </c>
      <c r="AJ457" s="24" t="s">
        <v>2069</v>
      </c>
      <c r="AK457" s="24" t="s">
        <v>1692</v>
      </c>
    </row>
    <row r="458" spans="1:37" s="14" customFormat="1" ht="50.1" customHeight="1">
      <c r="A458" s="24" t="s">
        <v>1506</v>
      </c>
      <c r="B458" s="25" t="s">
        <v>1404</v>
      </c>
      <c r="C458" s="29" t="s">
        <v>2085</v>
      </c>
      <c r="D458" s="25" t="s">
        <v>117</v>
      </c>
      <c r="E458" s="25" t="s">
        <v>1507</v>
      </c>
      <c r="F458" s="25" t="s">
        <v>1429</v>
      </c>
      <c r="G458" s="24" t="s">
        <v>1586</v>
      </c>
      <c r="H458" s="25" t="s">
        <v>11</v>
      </c>
      <c r="I458" s="27">
        <v>986.49</v>
      </c>
      <c r="J458" s="27">
        <f t="shared" si="74"/>
        <v>98.649000000000001</v>
      </c>
      <c r="K458" s="27">
        <f t="shared" si="75"/>
        <v>887.84100000000001</v>
      </c>
      <c r="L458" s="27">
        <v>0</v>
      </c>
      <c r="M458" s="27">
        <v>0</v>
      </c>
      <c r="N458" s="27">
        <v>0</v>
      </c>
      <c r="O458" s="27">
        <v>0</v>
      </c>
      <c r="P458" s="27">
        <v>0</v>
      </c>
      <c r="Q458" s="27">
        <v>0</v>
      </c>
      <c r="R458" s="27">
        <v>0</v>
      </c>
      <c r="S458" s="27">
        <v>0</v>
      </c>
      <c r="T458" s="27">
        <v>0</v>
      </c>
      <c r="U458" s="27">
        <v>0</v>
      </c>
      <c r="V458" s="27">
        <v>0</v>
      </c>
      <c r="W458" s="27">
        <v>0</v>
      </c>
      <c r="X458" s="27">
        <v>0</v>
      </c>
      <c r="Y458" s="27">
        <v>0</v>
      </c>
      <c r="Z458" s="27">
        <v>0</v>
      </c>
      <c r="AA458" s="27">
        <f>0</f>
        <v>0</v>
      </c>
      <c r="AB458" s="27">
        <v>0</v>
      </c>
      <c r="AC458" s="27">
        <f t="shared" si="73"/>
        <v>162.78</v>
      </c>
      <c r="AD458" s="27">
        <f t="shared" si="77"/>
        <v>177.57</v>
      </c>
      <c r="AE458" s="27">
        <v>0</v>
      </c>
      <c r="AF458" s="27">
        <v>177.57</v>
      </c>
      <c r="AG458" s="27">
        <f t="shared" si="76"/>
        <v>517.92000000000007</v>
      </c>
      <c r="AH458" s="27">
        <f t="shared" si="70"/>
        <v>468.56999999999994</v>
      </c>
      <c r="AI458" s="30">
        <v>41671</v>
      </c>
      <c r="AJ458" s="24" t="s">
        <v>2070</v>
      </c>
      <c r="AK458" s="24" t="s">
        <v>1692</v>
      </c>
    </row>
    <row r="459" spans="1:37" s="14" customFormat="1" ht="50.1" customHeight="1">
      <c r="A459" s="24" t="s">
        <v>1508</v>
      </c>
      <c r="B459" s="25" t="s">
        <v>1404</v>
      </c>
      <c r="C459" s="29" t="s">
        <v>2085</v>
      </c>
      <c r="D459" s="25" t="s">
        <v>117</v>
      </c>
      <c r="E459" s="25" t="s">
        <v>1509</v>
      </c>
      <c r="F459" s="25" t="s">
        <v>1429</v>
      </c>
      <c r="G459" s="24" t="s">
        <v>1586</v>
      </c>
      <c r="H459" s="25" t="s">
        <v>11</v>
      </c>
      <c r="I459" s="27">
        <v>986.49</v>
      </c>
      <c r="J459" s="27">
        <f t="shared" si="74"/>
        <v>98.649000000000001</v>
      </c>
      <c r="K459" s="27">
        <f t="shared" si="75"/>
        <v>887.84100000000001</v>
      </c>
      <c r="L459" s="27">
        <v>0</v>
      </c>
      <c r="M459" s="27">
        <v>0</v>
      </c>
      <c r="N459" s="27">
        <v>0</v>
      </c>
      <c r="O459" s="27">
        <v>0</v>
      </c>
      <c r="P459" s="27">
        <v>0</v>
      </c>
      <c r="Q459" s="27">
        <v>0</v>
      </c>
      <c r="R459" s="27">
        <v>0</v>
      </c>
      <c r="S459" s="27">
        <v>0</v>
      </c>
      <c r="T459" s="27">
        <v>0</v>
      </c>
      <c r="U459" s="27">
        <v>0</v>
      </c>
      <c r="V459" s="27">
        <v>0</v>
      </c>
      <c r="W459" s="27">
        <v>0</v>
      </c>
      <c r="X459" s="27">
        <v>0</v>
      </c>
      <c r="Y459" s="27">
        <v>0</v>
      </c>
      <c r="Z459" s="27">
        <v>0</v>
      </c>
      <c r="AA459" s="27">
        <f>0</f>
        <v>0</v>
      </c>
      <c r="AB459" s="27">
        <v>0</v>
      </c>
      <c r="AC459" s="27">
        <f t="shared" si="73"/>
        <v>162.78</v>
      </c>
      <c r="AD459" s="27">
        <f t="shared" si="77"/>
        <v>177.57</v>
      </c>
      <c r="AE459" s="27">
        <v>0</v>
      </c>
      <c r="AF459" s="27">
        <v>177.57</v>
      </c>
      <c r="AG459" s="27">
        <f t="shared" si="76"/>
        <v>517.92000000000007</v>
      </c>
      <c r="AH459" s="27">
        <f t="shared" si="70"/>
        <v>468.56999999999994</v>
      </c>
      <c r="AI459" s="30">
        <v>41671</v>
      </c>
      <c r="AJ459" s="24" t="s">
        <v>1416</v>
      </c>
      <c r="AK459" s="24" t="s">
        <v>1729</v>
      </c>
    </row>
    <row r="460" spans="1:37" s="14" customFormat="1" ht="50.1" customHeight="1">
      <c r="A460" s="24" t="s">
        <v>1510</v>
      </c>
      <c r="B460" s="25" t="s">
        <v>1404</v>
      </c>
      <c r="C460" s="29" t="s">
        <v>2085</v>
      </c>
      <c r="D460" s="25" t="s">
        <v>117</v>
      </c>
      <c r="E460" s="25" t="s">
        <v>1511</v>
      </c>
      <c r="F460" s="25" t="s">
        <v>1429</v>
      </c>
      <c r="G460" s="24" t="s">
        <v>1586</v>
      </c>
      <c r="H460" s="25" t="s">
        <v>11</v>
      </c>
      <c r="I460" s="27">
        <v>986.49</v>
      </c>
      <c r="J460" s="27">
        <f t="shared" si="74"/>
        <v>98.649000000000001</v>
      </c>
      <c r="K460" s="27">
        <f t="shared" si="75"/>
        <v>887.84100000000001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  <c r="V460" s="27">
        <v>0</v>
      </c>
      <c r="W460" s="27">
        <v>0</v>
      </c>
      <c r="X460" s="27">
        <v>0</v>
      </c>
      <c r="Y460" s="27">
        <v>0</v>
      </c>
      <c r="Z460" s="27">
        <v>0</v>
      </c>
      <c r="AA460" s="27">
        <f>0</f>
        <v>0</v>
      </c>
      <c r="AB460" s="27">
        <v>0</v>
      </c>
      <c r="AC460" s="27">
        <f t="shared" si="73"/>
        <v>162.78</v>
      </c>
      <c r="AD460" s="27">
        <f t="shared" si="77"/>
        <v>177.57</v>
      </c>
      <c r="AE460" s="27">
        <v>0</v>
      </c>
      <c r="AF460" s="27">
        <v>177.57</v>
      </c>
      <c r="AG460" s="27">
        <f t="shared" si="76"/>
        <v>517.92000000000007</v>
      </c>
      <c r="AH460" s="27">
        <f t="shared" si="70"/>
        <v>468.56999999999994</v>
      </c>
      <c r="AI460" s="30">
        <v>41671</v>
      </c>
      <c r="AJ460" s="24" t="s">
        <v>2083</v>
      </c>
      <c r="AK460" s="24" t="s">
        <v>1692</v>
      </c>
    </row>
    <row r="461" spans="1:37" s="14" customFormat="1" ht="50.1" customHeight="1">
      <c r="A461" s="24" t="s">
        <v>1512</v>
      </c>
      <c r="B461" s="25" t="s">
        <v>1404</v>
      </c>
      <c r="C461" s="29" t="s">
        <v>2085</v>
      </c>
      <c r="D461" s="25" t="s">
        <v>117</v>
      </c>
      <c r="E461" s="25" t="s">
        <v>1513</v>
      </c>
      <c r="F461" s="25" t="s">
        <v>1429</v>
      </c>
      <c r="G461" s="24" t="s">
        <v>1586</v>
      </c>
      <c r="H461" s="25" t="s">
        <v>11</v>
      </c>
      <c r="I461" s="27">
        <v>986.49</v>
      </c>
      <c r="J461" s="27">
        <f t="shared" si="74"/>
        <v>98.649000000000001</v>
      </c>
      <c r="K461" s="27">
        <f t="shared" si="75"/>
        <v>887.84100000000001</v>
      </c>
      <c r="L461" s="27">
        <v>0</v>
      </c>
      <c r="M461" s="27">
        <v>0</v>
      </c>
      <c r="N461" s="27">
        <v>0</v>
      </c>
      <c r="O461" s="27">
        <v>0</v>
      </c>
      <c r="P461" s="27">
        <v>0</v>
      </c>
      <c r="Q461" s="27">
        <v>0</v>
      </c>
      <c r="R461" s="27">
        <v>0</v>
      </c>
      <c r="S461" s="27">
        <v>0</v>
      </c>
      <c r="T461" s="27">
        <v>0</v>
      </c>
      <c r="U461" s="27">
        <v>0</v>
      </c>
      <c r="V461" s="27">
        <v>0</v>
      </c>
      <c r="W461" s="27">
        <v>0</v>
      </c>
      <c r="X461" s="27">
        <v>0</v>
      </c>
      <c r="Y461" s="27">
        <v>0</v>
      </c>
      <c r="Z461" s="27">
        <v>0</v>
      </c>
      <c r="AA461" s="27">
        <f>0</f>
        <v>0</v>
      </c>
      <c r="AB461" s="27">
        <v>0</v>
      </c>
      <c r="AC461" s="27">
        <f t="shared" si="73"/>
        <v>162.78</v>
      </c>
      <c r="AD461" s="27">
        <f t="shared" si="77"/>
        <v>177.57</v>
      </c>
      <c r="AE461" s="27">
        <v>0</v>
      </c>
      <c r="AF461" s="27">
        <v>177.57</v>
      </c>
      <c r="AG461" s="27">
        <f t="shared" si="76"/>
        <v>517.92000000000007</v>
      </c>
      <c r="AH461" s="27">
        <f t="shared" si="70"/>
        <v>468.56999999999994</v>
      </c>
      <c r="AI461" s="30">
        <v>41671</v>
      </c>
      <c r="AJ461" s="24" t="s">
        <v>1954</v>
      </c>
      <c r="AK461" s="24" t="s">
        <v>1396</v>
      </c>
    </row>
    <row r="462" spans="1:37" s="14" customFormat="1" ht="50.1" customHeight="1">
      <c r="A462" s="24" t="s">
        <v>1514</v>
      </c>
      <c r="B462" s="25" t="s">
        <v>1404</v>
      </c>
      <c r="C462" s="29" t="s">
        <v>2085</v>
      </c>
      <c r="D462" s="25" t="s">
        <v>117</v>
      </c>
      <c r="E462" s="25" t="s">
        <v>1515</v>
      </c>
      <c r="F462" s="25" t="s">
        <v>1429</v>
      </c>
      <c r="G462" s="24" t="s">
        <v>1586</v>
      </c>
      <c r="H462" s="25" t="s">
        <v>11</v>
      </c>
      <c r="I462" s="27">
        <v>986.49</v>
      </c>
      <c r="J462" s="27">
        <f t="shared" si="74"/>
        <v>98.649000000000001</v>
      </c>
      <c r="K462" s="27">
        <f t="shared" si="75"/>
        <v>887.84100000000001</v>
      </c>
      <c r="L462" s="27">
        <v>0</v>
      </c>
      <c r="M462" s="27">
        <v>0</v>
      </c>
      <c r="N462" s="27">
        <v>0</v>
      </c>
      <c r="O462" s="27">
        <v>0</v>
      </c>
      <c r="P462" s="27">
        <v>0</v>
      </c>
      <c r="Q462" s="27">
        <v>0</v>
      </c>
      <c r="R462" s="27">
        <v>0</v>
      </c>
      <c r="S462" s="27">
        <v>0</v>
      </c>
      <c r="T462" s="27">
        <v>0</v>
      </c>
      <c r="U462" s="27">
        <v>0</v>
      </c>
      <c r="V462" s="27">
        <v>0</v>
      </c>
      <c r="W462" s="27">
        <v>0</v>
      </c>
      <c r="X462" s="27">
        <v>0</v>
      </c>
      <c r="Y462" s="27">
        <v>0</v>
      </c>
      <c r="Z462" s="27">
        <v>0</v>
      </c>
      <c r="AA462" s="27">
        <f>0</f>
        <v>0</v>
      </c>
      <c r="AB462" s="27">
        <v>0</v>
      </c>
      <c r="AC462" s="27">
        <f t="shared" si="73"/>
        <v>162.78</v>
      </c>
      <c r="AD462" s="27">
        <f t="shared" si="77"/>
        <v>177.57</v>
      </c>
      <c r="AE462" s="27">
        <v>0</v>
      </c>
      <c r="AF462" s="27">
        <v>177.57</v>
      </c>
      <c r="AG462" s="27">
        <f t="shared" si="76"/>
        <v>517.92000000000007</v>
      </c>
      <c r="AH462" s="27">
        <f t="shared" si="70"/>
        <v>468.56999999999994</v>
      </c>
      <c r="AI462" s="30">
        <v>41671</v>
      </c>
      <c r="AJ462" s="24" t="s">
        <v>2066</v>
      </c>
      <c r="AK462" s="24" t="s">
        <v>1692</v>
      </c>
    </row>
    <row r="463" spans="1:37" s="14" customFormat="1" ht="50.1" customHeight="1">
      <c r="A463" s="24" t="s">
        <v>1516</v>
      </c>
      <c r="B463" s="25" t="s">
        <v>1404</v>
      </c>
      <c r="C463" s="29" t="s">
        <v>2085</v>
      </c>
      <c r="D463" s="25" t="s">
        <v>117</v>
      </c>
      <c r="E463" s="25" t="s">
        <v>1517</v>
      </c>
      <c r="F463" s="25" t="s">
        <v>1429</v>
      </c>
      <c r="G463" s="24" t="s">
        <v>1586</v>
      </c>
      <c r="H463" s="25" t="s">
        <v>11</v>
      </c>
      <c r="I463" s="27">
        <v>986.49</v>
      </c>
      <c r="J463" s="27">
        <f t="shared" si="74"/>
        <v>98.649000000000001</v>
      </c>
      <c r="K463" s="27">
        <f t="shared" si="75"/>
        <v>887.84100000000001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  <c r="V463" s="27">
        <v>0</v>
      </c>
      <c r="W463" s="27">
        <v>0</v>
      </c>
      <c r="X463" s="27">
        <v>0</v>
      </c>
      <c r="Y463" s="27">
        <v>0</v>
      </c>
      <c r="Z463" s="27">
        <v>0</v>
      </c>
      <c r="AA463" s="27">
        <f>0</f>
        <v>0</v>
      </c>
      <c r="AB463" s="27">
        <v>0</v>
      </c>
      <c r="AC463" s="27">
        <f t="shared" si="73"/>
        <v>162.78</v>
      </c>
      <c r="AD463" s="27">
        <f t="shared" si="77"/>
        <v>177.57</v>
      </c>
      <c r="AE463" s="27">
        <v>0</v>
      </c>
      <c r="AF463" s="27">
        <v>177.57</v>
      </c>
      <c r="AG463" s="27">
        <f t="shared" si="76"/>
        <v>517.92000000000007</v>
      </c>
      <c r="AH463" s="27">
        <f t="shared" si="70"/>
        <v>468.56999999999994</v>
      </c>
      <c r="AI463" s="30">
        <v>41671</v>
      </c>
      <c r="AJ463" s="24" t="s">
        <v>2091</v>
      </c>
      <c r="AK463" s="24" t="s">
        <v>1692</v>
      </c>
    </row>
    <row r="464" spans="1:37" s="14" customFormat="1" ht="50.1" customHeight="1">
      <c r="A464" s="24" t="s">
        <v>1518</v>
      </c>
      <c r="B464" s="25" t="s">
        <v>1404</v>
      </c>
      <c r="C464" s="29" t="s">
        <v>2085</v>
      </c>
      <c r="D464" s="25" t="s">
        <v>117</v>
      </c>
      <c r="E464" s="25" t="s">
        <v>1519</v>
      </c>
      <c r="F464" s="25" t="s">
        <v>1429</v>
      </c>
      <c r="G464" s="24" t="s">
        <v>1586</v>
      </c>
      <c r="H464" s="25" t="s">
        <v>11</v>
      </c>
      <c r="I464" s="27">
        <v>986.49</v>
      </c>
      <c r="J464" s="27">
        <f t="shared" si="74"/>
        <v>98.649000000000001</v>
      </c>
      <c r="K464" s="27">
        <f t="shared" si="75"/>
        <v>887.84100000000001</v>
      </c>
      <c r="L464" s="27">
        <v>0</v>
      </c>
      <c r="M464" s="27">
        <v>0</v>
      </c>
      <c r="N464" s="27">
        <v>0</v>
      </c>
      <c r="O464" s="27">
        <v>0</v>
      </c>
      <c r="P464" s="27">
        <v>0</v>
      </c>
      <c r="Q464" s="27">
        <v>0</v>
      </c>
      <c r="R464" s="27">
        <v>0</v>
      </c>
      <c r="S464" s="27">
        <v>0</v>
      </c>
      <c r="T464" s="27">
        <v>0</v>
      </c>
      <c r="U464" s="27">
        <v>0</v>
      </c>
      <c r="V464" s="27">
        <v>0</v>
      </c>
      <c r="W464" s="27">
        <v>0</v>
      </c>
      <c r="X464" s="27">
        <v>0</v>
      </c>
      <c r="Y464" s="27">
        <v>0</v>
      </c>
      <c r="Z464" s="27">
        <v>0</v>
      </c>
      <c r="AA464" s="27">
        <f>0</f>
        <v>0</v>
      </c>
      <c r="AB464" s="27">
        <v>0</v>
      </c>
      <c r="AC464" s="27">
        <f t="shared" si="73"/>
        <v>162.78</v>
      </c>
      <c r="AD464" s="27">
        <f t="shared" si="77"/>
        <v>177.57</v>
      </c>
      <c r="AE464" s="27">
        <v>0</v>
      </c>
      <c r="AF464" s="27">
        <v>177.57</v>
      </c>
      <c r="AG464" s="27">
        <f t="shared" si="76"/>
        <v>517.92000000000007</v>
      </c>
      <c r="AH464" s="27">
        <f t="shared" si="70"/>
        <v>468.56999999999994</v>
      </c>
      <c r="AI464" s="30">
        <v>41671</v>
      </c>
      <c r="AJ464" s="24" t="s">
        <v>2063</v>
      </c>
      <c r="AK464" s="24" t="s">
        <v>1692</v>
      </c>
    </row>
    <row r="465" spans="1:37" s="14" customFormat="1" ht="50.1" customHeight="1">
      <c r="A465" s="24" t="s">
        <v>1520</v>
      </c>
      <c r="B465" s="25" t="s">
        <v>1404</v>
      </c>
      <c r="C465" s="29" t="s">
        <v>2085</v>
      </c>
      <c r="D465" s="25" t="s">
        <v>117</v>
      </c>
      <c r="E465" s="25" t="s">
        <v>1521</v>
      </c>
      <c r="F465" s="25" t="s">
        <v>1429</v>
      </c>
      <c r="G465" s="24" t="s">
        <v>1586</v>
      </c>
      <c r="H465" s="25" t="s">
        <v>11</v>
      </c>
      <c r="I465" s="27">
        <v>986.49</v>
      </c>
      <c r="J465" s="27">
        <f t="shared" si="74"/>
        <v>98.649000000000001</v>
      </c>
      <c r="K465" s="27">
        <f t="shared" si="75"/>
        <v>887.84100000000001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f>0</f>
        <v>0</v>
      </c>
      <c r="AB465" s="27">
        <v>0</v>
      </c>
      <c r="AC465" s="27">
        <f t="shared" si="73"/>
        <v>162.78</v>
      </c>
      <c r="AD465" s="27">
        <f t="shared" si="77"/>
        <v>177.57</v>
      </c>
      <c r="AE465" s="27">
        <v>0</v>
      </c>
      <c r="AF465" s="27">
        <v>177.57</v>
      </c>
      <c r="AG465" s="27">
        <f t="shared" si="76"/>
        <v>517.92000000000007</v>
      </c>
      <c r="AH465" s="27">
        <f t="shared" si="70"/>
        <v>468.56999999999994</v>
      </c>
      <c r="AI465" s="30">
        <v>41671</v>
      </c>
      <c r="AJ465" s="24" t="s">
        <v>2252</v>
      </c>
      <c r="AK465" s="24" t="s">
        <v>1400</v>
      </c>
    </row>
    <row r="466" spans="1:37" s="14" customFormat="1" ht="50.1" customHeight="1">
      <c r="A466" s="25" t="s">
        <v>1287</v>
      </c>
      <c r="B466" s="24" t="s">
        <v>1409</v>
      </c>
      <c r="C466" s="25" t="s">
        <v>1288</v>
      </c>
      <c r="D466" s="24" t="s">
        <v>1289</v>
      </c>
      <c r="E466" s="25" t="s">
        <v>1290</v>
      </c>
      <c r="F466" s="25" t="s">
        <v>1291</v>
      </c>
      <c r="G466" s="24" t="s">
        <v>1586</v>
      </c>
      <c r="H466" s="24" t="s">
        <v>28</v>
      </c>
      <c r="I466" s="27">
        <v>9601.3799999999992</v>
      </c>
      <c r="J466" s="27">
        <f t="shared" si="74"/>
        <v>960.13799999999992</v>
      </c>
      <c r="K466" s="27">
        <f t="shared" si="75"/>
        <v>8641.2419999999984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f>637.26+82.84</f>
        <v>720.1</v>
      </c>
      <c r="AC466" s="27">
        <f>1529.42+198.82</f>
        <v>1728.24</v>
      </c>
      <c r="AD466" s="27">
        <v>1728.24</v>
      </c>
      <c r="AE466" s="27">
        <v>0</v>
      </c>
      <c r="AF466" s="27">
        <v>1728.24</v>
      </c>
      <c r="AG466" s="27">
        <f t="shared" si="76"/>
        <v>5904.82</v>
      </c>
      <c r="AH466" s="27">
        <f t="shared" si="70"/>
        <v>3696.5599999999995</v>
      </c>
      <c r="AI466" s="30">
        <v>41548</v>
      </c>
      <c r="AJ466" s="24" t="s">
        <v>1680</v>
      </c>
      <c r="AK466" s="24" t="s">
        <v>1711</v>
      </c>
    </row>
    <row r="467" spans="1:37" s="14" customFormat="1" ht="50.1" customHeight="1">
      <c r="A467" s="24" t="s">
        <v>1231</v>
      </c>
      <c r="B467" s="24" t="s">
        <v>1414</v>
      </c>
      <c r="C467" s="29" t="s">
        <v>1415</v>
      </c>
      <c r="D467" s="24" t="s">
        <v>1229</v>
      </c>
      <c r="E467" s="24">
        <v>508743</v>
      </c>
      <c r="F467" s="24" t="s">
        <v>1230</v>
      </c>
      <c r="G467" s="24" t="s">
        <v>1586</v>
      </c>
      <c r="H467" s="24" t="s">
        <v>36</v>
      </c>
      <c r="I467" s="27">
        <v>883.66</v>
      </c>
      <c r="J467" s="27">
        <f t="shared" si="74"/>
        <v>88.366</v>
      </c>
      <c r="K467" s="27">
        <f t="shared" si="75"/>
        <v>795.29399999999998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f t="shared" ref="AB467:AB482" si="78">46.92+6.1</f>
        <v>53.02</v>
      </c>
      <c r="AC467" s="27">
        <f t="shared" ref="AC467:AD482" si="79">140.76+18.3</f>
        <v>159.06</v>
      </c>
      <c r="AD467" s="27">
        <f t="shared" si="79"/>
        <v>159.06</v>
      </c>
      <c r="AE467" s="27">
        <v>0</v>
      </c>
      <c r="AF467" s="27">
        <v>159.06</v>
      </c>
      <c r="AG467" s="27">
        <f t="shared" ref="AG467:AG482" si="80">SUM(L467:AF467)</f>
        <v>530.20000000000005</v>
      </c>
      <c r="AH467" s="27">
        <f t="shared" si="70"/>
        <v>353.45999999999992</v>
      </c>
      <c r="AI467" s="30">
        <v>41509</v>
      </c>
      <c r="AJ467" s="24" t="s">
        <v>1627</v>
      </c>
      <c r="AK467" s="24" t="s">
        <v>1709</v>
      </c>
    </row>
    <row r="468" spans="1:37" s="14" customFormat="1" ht="50.1" customHeight="1">
      <c r="A468" s="24" t="s">
        <v>1232</v>
      </c>
      <c r="B468" s="24" t="s">
        <v>1414</v>
      </c>
      <c r="C468" s="29" t="s">
        <v>1415</v>
      </c>
      <c r="D468" s="24" t="s">
        <v>1229</v>
      </c>
      <c r="E468" s="24">
        <v>508751</v>
      </c>
      <c r="F468" s="24" t="s">
        <v>1230</v>
      </c>
      <c r="G468" s="24" t="s">
        <v>1586</v>
      </c>
      <c r="H468" s="24" t="s">
        <v>36</v>
      </c>
      <c r="I468" s="27">
        <v>883.66</v>
      </c>
      <c r="J468" s="27">
        <f t="shared" ref="J468:J494" si="81">I468*10%</f>
        <v>88.366</v>
      </c>
      <c r="K468" s="27">
        <f t="shared" ref="K468:K494" si="82">I468-J468</f>
        <v>795.29399999999998</v>
      </c>
      <c r="L468" s="27">
        <v>0</v>
      </c>
      <c r="M468" s="27">
        <v>0</v>
      </c>
      <c r="N468" s="27">
        <v>0</v>
      </c>
      <c r="O468" s="27">
        <v>0</v>
      </c>
      <c r="P468" s="27">
        <v>0</v>
      </c>
      <c r="Q468" s="27">
        <v>0</v>
      </c>
      <c r="R468" s="27">
        <v>0</v>
      </c>
      <c r="S468" s="27">
        <v>0</v>
      </c>
      <c r="T468" s="27">
        <v>0</v>
      </c>
      <c r="U468" s="27">
        <v>0</v>
      </c>
      <c r="V468" s="27">
        <v>0</v>
      </c>
      <c r="W468" s="27">
        <v>0</v>
      </c>
      <c r="X468" s="27">
        <v>0</v>
      </c>
      <c r="Y468" s="27">
        <v>0</v>
      </c>
      <c r="Z468" s="27">
        <v>0</v>
      </c>
      <c r="AA468" s="27">
        <v>0</v>
      </c>
      <c r="AB468" s="27">
        <f t="shared" si="78"/>
        <v>53.02</v>
      </c>
      <c r="AC468" s="27">
        <f t="shared" si="79"/>
        <v>159.06</v>
      </c>
      <c r="AD468" s="27">
        <f t="shared" si="79"/>
        <v>159.06</v>
      </c>
      <c r="AE468" s="27">
        <v>0</v>
      </c>
      <c r="AF468" s="27">
        <v>159.06</v>
      </c>
      <c r="AG468" s="27">
        <f t="shared" si="80"/>
        <v>530.20000000000005</v>
      </c>
      <c r="AH468" s="27">
        <f t="shared" si="70"/>
        <v>353.45999999999992</v>
      </c>
      <c r="AI468" s="30">
        <v>41509</v>
      </c>
      <c r="AJ468" s="24" t="s">
        <v>1684</v>
      </c>
      <c r="AK468" s="24" t="s">
        <v>1412</v>
      </c>
    </row>
    <row r="469" spans="1:37" s="14" customFormat="1" ht="50.1" customHeight="1">
      <c r="A469" s="24" t="s">
        <v>1233</v>
      </c>
      <c r="B469" s="24" t="s">
        <v>1414</v>
      </c>
      <c r="C469" s="29" t="s">
        <v>1415</v>
      </c>
      <c r="D469" s="24" t="s">
        <v>1229</v>
      </c>
      <c r="E469" s="24">
        <v>508755</v>
      </c>
      <c r="F469" s="24" t="s">
        <v>1230</v>
      </c>
      <c r="G469" s="24" t="s">
        <v>1586</v>
      </c>
      <c r="H469" s="24" t="s">
        <v>36</v>
      </c>
      <c r="I469" s="27">
        <v>883.66</v>
      </c>
      <c r="J469" s="27">
        <f t="shared" si="81"/>
        <v>88.366</v>
      </c>
      <c r="K469" s="27">
        <f t="shared" si="82"/>
        <v>795.29399999999998</v>
      </c>
      <c r="L469" s="27">
        <v>0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f t="shared" si="78"/>
        <v>53.02</v>
      </c>
      <c r="AC469" s="27">
        <f t="shared" si="79"/>
        <v>159.06</v>
      </c>
      <c r="AD469" s="27">
        <f t="shared" si="79"/>
        <v>159.06</v>
      </c>
      <c r="AE469" s="27">
        <v>0</v>
      </c>
      <c r="AF469" s="27">
        <v>159.06</v>
      </c>
      <c r="AG469" s="27">
        <f t="shared" si="80"/>
        <v>530.20000000000005</v>
      </c>
      <c r="AH469" s="27">
        <f t="shared" si="70"/>
        <v>353.45999999999992</v>
      </c>
      <c r="AI469" s="30">
        <v>41509</v>
      </c>
      <c r="AJ469" s="24" t="s">
        <v>1645</v>
      </c>
      <c r="AK469" s="24" t="s">
        <v>1710</v>
      </c>
    </row>
    <row r="470" spans="1:37" s="14" customFormat="1" ht="50.1" customHeight="1">
      <c r="A470" s="24" t="s">
        <v>1234</v>
      </c>
      <c r="B470" s="24" t="s">
        <v>1414</v>
      </c>
      <c r="C470" s="29" t="s">
        <v>1415</v>
      </c>
      <c r="D470" s="24" t="s">
        <v>1229</v>
      </c>
      <c r="E470" s="24">
        <v>508756</v>
      </c>
      <c r="F470" s="24" t="s">
        <v>1230</v>
      </c>
      <c r="G470" s="24" t="s">
        <v>1586</v>
      </c>
      <c r="H470" s="24" t="s">
        <v>36</v>
      </c>
      <c r="I470" s="27">
        <v>883.66</v>
      </c>
      <c r="J470" s="27">
        <f t="shared" si="81"/>
        <v>88.366</v>
      </c>
      <c r="K470" s="27">
        <f t="shared" si="82"/>
        <v>795.29399999999998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f t="shared" si="78"/>
        <v>53.02</v>
      </c>
      <c r="AC470" s="27">
        <f t="shared" si="79"/>
        <v>159.06</v>
      </c>
      <c r="AD470" s="27">
        <f t="shared" si="79"/>
        <v>159.06</v>
      </c>
      <c r="AE470" s="27">
        <v>0</v>
      </c>
      <c r="AF470" s="27">
        <v>159.06</v>
      </c>
      <c r="AG470" s="27">
        <f t="shared" si="80"/>
        <v>530.20000000000005</v>
      </c>
      <c r="AH470" s="27">
        <f t="shared" si="70"/>
        <v>353.45999999999992</v>
      </c>
      <c r="AI470" s="30">
        <v>41509</v>
      </c>
      <c r="AJ470" s="24" t="s">
        <v>1675</v>
      </c>
      <c r="AK470" s="24" t="s">
        <v>1710</v>
      </c>
    </row>
    <row r="471" spans="1:37" s="14" customFormat="1" ht="50.1" customHeight="1">
      <c r="A471" s="24" t="s">
        <v>1235</v>
      </c>
      <c r="B471" s="24" t="s">
        <v>1414</v>
      </c>
      <c r="C471" s="29" t="s">
        <v>1415</v>
      </c>
      <c r="D471" s="24" t="s">
        <v>1229</v>
      </c>
      <c r="E471" s="24">
        <v>508758</v>
      </c>
      <c r="F471" s="24" t="s">
        <v>1230</v>
      </c>
      <c r="G471" s="24" t="s">
        <v>1586</v>
      </c>
      <c r="H471" s="24" t="s">
        <v>36</v>
      </c>
      <c r="I471" s="27">
        <v>883.66</v>
      </c>
      <c r="J471" s="27">
        <f t="shared" si="81"/>
        <v>88.366</v>
      </c>
      <c r="K471" s="27">
        <f t="shared" si="82"/>
        <v>795.29399999999998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f t="shared" si="78"/>
        <v>53.02</v>
      </c>
      <c r="AC471" s="27">
        <f t="shared" si="79"/>
        <v>159.06</v>
      </c>
      <c r="AD471" s="27">
        <f t="shared" si="79"/>
        <v>159.06</v>
      </c>
      <c r="AE471" s="27">
        <v>0</v>
      </c>
      <c r="AF471" s="27">
        <v>159.06</v>
      </c>
      <c r="AG471" s="27">
        <f t="shared" si="80"/>
        <v>530.20000000000005</v>
      </c>
      <c r="AH471" s="27">
        <f t="shared" si="70"/>
        <v>353.45999999999992</v>
      </c>
      <c r="AI471" s="30">
        <v>41509</v>
      </c>
      <c r="AJ471" s="24" t="s">
        <v>1691</v>
      </c>
      <c r="AK471" s="24" t="s">
        <v>1390</v>
      </c>
    </row>
    <row r="472" spans="1:37" s="14" customFormat="1" ht="50.1" customHeight="1">
      <c r="A472" s="24" t="s">
        <v>1236</v>
      </c>
      <c r="B472" s="24" t="s">
        <v>1414</v>
      </c>
      <c r="C472" s="29" t="s">
        <v>1415</v>
      </c>
      <c r="D472" s="24" t="s">
        <v>1229</v>
      </c>
      <c r="E472" s="24">
        <v>508759</v>
      </c>
      <c r="F472" s="24" t="s">
        <v>1230</v>
      </c>
      <c r="G472" s="24" t="s">
        <v>1586</v>
      </c>
      <c r="H472" s="24" t="s">
        <v>36</v>
      </c>
      <c r="I472" s="27">
        <v>883.66</v>
      </c>
      <c r="J472" s="27">
        <f t="shared" si="81"/>
        <v>88.366</v>
      </c>
      <c r="K472" s="27">
        <f t="shared" si="82"/>
        <v>795.29399999999998</v>
      </c>
      <c r="L472" s="27">
        <v>0</v>
      </c>
      <c r="M472" s="27">
        <v>0</v>
      </c>
      <c r="N472" s="27">
        <v>0</v>
      </c>
      <c r="O472" s="27">
        <v>0</v>
      </c>
      <c r="P472" s="27">
        <v>0</v>
      </c>
      <c r="Q472" s="27">
        <v>0</v>
      </c>
      <c r="R472" s="27">
        <v>0</v>
      </c>
      <c r="S472" s="27">
        <v>0</v>
      </c>
      <c r="T472" s="27">
        <v>0</v>
      </c>
      <c r="U472" s="27">
        <v>0</v>
      </c>
      <c r="V472" s="27">
        <v>0</v>
      </c>
      <c r="W472" s="27">
        <v>0</v>
      </c>
      <c r="X472" s="27">
        <v>0</v>
      </c>
      <c r="Y472" s="27">
        <v>0</v>
      </c>
      <c r="Z472" s="27">
        <v>0</v>
      </c>
      <c r="AA472" s="27">
        <v>0</v>
      </c>
      <c r="AB472" s="27">
        <f t="shared" si="78"/>
        <v>53.02</v>
      </c>
      <c r="AC472" s="27">
        <f t="shared" si="79"/>
        <v>159.06</v>
      </c>
      <c r="AD472" s="27">
        <f t="shared" si="79"/>
        <v>159.06</v>
      </c>
      <c r="AE472" s="27">
        <v>0</v>
      </c>
      <c r="AF472" s="27">
        <v>159.06</v>
      </c>
      <c r="AG472" s="27">
        <f t="shared" si="80"/>
        <v>530.20000000000005</v>
      </c>
      <c r="AH472" s="27">
        <f t="shared" ref="AH472:AH535" si="83">I472-AG472</f>
        <v>353.45999999999992</v>
      </c>
      <c r="AI472" s="30">
        <v>41509</v>
      </c>
      <c r="AJ472" s="24" t="s">
        <v>1887</v>
      </c>
      <c r="AK472" s="24" t="s">
        <v>195</v>
      </c>
    </row>
    <row r="473" spans="1:37" s="14" customFormat="1" ht="50.1" customHeight="1">
      <c r="A473" s="24" t="s">
        <v>1237</v>
      </c>
      <c r="B473" s="24" t="s">
        <v>1414</v>
      </c>
      <c r="C473" s="29" t="s">
        <v>1415</v>
      </c>
      <c r="D473" s="24" t="s">
        <v>1229</v>
      </c>
      <c r="E473" s="24">
        <v>508765</v>
      </c>
      <c r="F473" s="24" t="s">
        <v>1230</v>
      </c>
      <c r="G473" s="24" t="s">
        <v>1586</v>
      </c>
      <c r="H473" s="24" t="s">
        <v>36</v>
      </c>
      <c r="I473" s="27">
        <v>883.66</v>
      </c>
      <c r="J473" s="27">
        <f t="shared" si="81"/>
        <v>88.366</v>
      </c>
      <c r="K473" s="27">
        <f t="shared" si="82"/>
        <v>795.29399999999998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f t="shared" si="78"/>
        <v>53.02</v>
      </c>
      <c r="AC473" s="27">
        <f t="shared" si="79"/>
        <v>159.06</v>
      </c>
      <c r="AD473" s="27">
        <f t="shared" si="79"/>
        <v>159.06</v>
      </c>
      <c r="AE473" s="27">
        <v>0</v>
      </c>
      <c r="AF473" s="27">
        <v>159.06</v>
      </c>
      <c r="AG473" s="27">
        <f t="shared" si="80"/>
        <v>530.20000000000005</v>
      </c>
      <c r="AH473" s="27">
        <f t="shared" si="83"/>
        <v>353.45999999999992</v>
      </c>
      <c r="AI473" s="30">
        <v>41509</v>
      </c>
      <c r="AJ473" s="24" t="s">
        <v>1416</v>
      </c>
      <c r="AK473" s="24" t="s">
        <v>1729</v>
      </c>
    </row>
    <row r="474" spans="1:37" s="14" customFormat="1" ht="50.1" customHeight="1">
      <c r="A474" s="24" t="s">
        <v>1238</v>
      </c>
      <c r="B474" s="24" t="s">
        <v>1414</v>
      </c>
      <c r="C474" s="29" t="s">
        <v>1415</v>
      </c>
      <c r="D474" s="24" t="s">
        <v>1229</v>
      </c>
      <c r="E474" s="24">
        <v>508770</v>
      </c>
      <c r="F474" s="24" t="s">
        <v>1230</v>
      </c>
      <c r="G474" s="24" t="s">
        <v>1586</v>
      </c>
      <c r="H474" s="24" t="s">
        <v>36</v>
      </c>
      <c r="I474" s="27">
        <v>883.66</v>
      </c>
      <c r="J474" s="27">
        <f t="shared" si="81"/>
        <v>88.366</v>
      </c>
      <c r="K474" s="27">
        <f t="shared" si="82"/>
        <v>795.29399999999998</v>
      </c>
      <c r="L474" s="27">
        <v>0</v>
      </c>
      <c r="M474" s="27">
        <v>0</v>
      </c>
      <c r="N474" s="27">
        <v>0</v>
      </c>
      <c r="O474" s="27">
        <v>0</v>
      </c>
      <c r="P474" s="27">
        <v>0</v>
      </c>
      <c r="Q474" s="27">
        <v>0</v>
      </c>
      <c r="R474" s="27">
        <v>0</v>
      </c>
      <c r="S474" s="27">
        <v>0</v>
      </c>
      <c r="T474" s="27">
        <v>0</v>
      </c>
      <c r="U474" s="27">
        <v>0</v>
      </c>
      <c r="V474" s="27">
        <v>0</v>
      </c>
      <c r="W474" s="27">
        <v>0</v>
      </c>
      <c r="X474" s="27">
        <v>0</v>
      </c>
      <c r="Y474" s="27">
        <v>0</v>
      </c>
      <c r="Z474" s="27">
        <v>0</v>
      </c>
      <c r="AA474" s="27">
        <v>0</v>
      </c>
      <c r="AB474" s="27">
        <f t="shared" si="78"/>
        <v>53.02</v>
      </c>
      <c r="AC474" s="27">
        <f t="shared" si="79"/>
        <v>159.06</v>
      </c>
      <c r="AD474" s="27">
        <f t="shared" si="79"/>
        <v>159.06</v>
      </c>
      <c r="AE474" s="27">
        <v>0</v>
      </c>
      <c r="AF474" s="27">
        <v>159.06</v>
      </c>
      <c r="AG474" s="27">
        <f t="shared" si="80"/>
        <v>530.20000000000005</v>
      </c>
      <c r="AH474" s="27">
        <f t="shared" si="83"/>
        <v>353.45999999999992</v>
      </c>
      <c r="AI474" s="30">
        <v>41509</v>
      </c>
      <c r="AJ474" s="24" t="s">
        <v>2240</v>
      </c>
      <c r="AK474" s="24" t="s">
        <v>1400</v>
      </c>
    </row>
    <row r="475" spans="1:37" s="14" customFormat="1" ht="50.1" customHeight="1">
      <c r="A475" s="24" t="s">
        <v>1239</v>
      </c>
      <c r="B475" s="24" t="s">
        <v>1414</v>
      </c>
      <c r="C475" s="29" t="s">
        <v>1415</v>
      </c>
      <c r="D475" s="24" t="s">
        <v>1229</v>
      </c>
      <c r="E475" s="24">
        <v>508771</v>
      </c>
      <c r="F475" s="24" t="s">
        <v>1230</v>
      </c>
      <c r="G475" s="24" t="s">
        <v>1586</v>
      </c>
      <c r="H475" s="24" t="s">
        <v>36</v>
      </c>
      <c r="I475" s="27">
        <v>883.66</v>
      </c>
      <c r="J475" s="27">
        <f t="shared" si="81"/>
        <v>88.366</v>
      </c>
      <c r="K475" s="27">
        <f t="shared" si="82"/>
        <v>795.29399999999998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f t="shared" si="78"/>
        <v>53.02</v>
      </c>
      <c r="AC475" s="27">
        <f t="shared" si="79"/>
        <v>159.06</v>
      </c>
      <c r="AD475" s="27">
        <f t="shared" si="79"/>
        <v>159.06</v>
      </c>
      <c r="AE475" s="27">
        <v>0</v>
      </c>
      <c r="AF475" s="27">
        <v>159.06</v>
      </c>
      <c r="AG475" s="27">
        <f t="shared" si="80"/>
        <v>530.20000000000005</v>
      </c>
      <c r="AH475" s="27">
        <f t="shared" si="83"/>
        <v>353.45999999999992</v>
      </c>
      <c r="AI475" s="30">
        <v>41509</v>
      </c>
      <c r="AJ475" s="24" t="s">
        <v>1884</v>
      </c>
      <c r="AK475" s="24" t="s">
        <v>195</v>
      </c>
    </row>
    <row r="476" spans="1:37" s="14" customFormat="1" ht="50.1" customHeight="1">
      <c r="A476" s="24" t="s">
        <v>1240</v>
      </c>
      <c r="B476" s="24" t="s">
        <v>1414</v>
      </c>
      <c r="C476" s="29" t="s">
        <v>1415</v>
      </c>
      <c r="D476" s="24" t="s">
        <v>1229</v>
      </c>
      <c r="E476" s="24">
        <v>508774</v>
      </c>
      <c r="F476" s="24" t="s">
        <v>1230</v>
      </c>
      <c r="G476" s="24" t="s">
        <v>1586</v>
      </c>
      <c r="H476" s="24" t="s">
        <v>36</v>
      </c>
      <c r="I476" s="27">
        <v>883.66</v>
      </c>
      <c r="J476" s="27">
        <f t="shared" si="81"/>
        <v>88.366</v>
      </c>
      <c r="K476" s="27">
        <f t="shared" si="82"/>
        <v>795.29399999999998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f t="shared" si="78"/>
        <v>53.02</v>
      </c>
      <c r="AC476" s="27">
        <f t="shared" si="79"/>
        <v>159.06</v>
      </c>
      <c r="AD476" s="27">
        <f t="shared" si="79"/>
        <v>159.06</v>
      </c>
      <c r="AE476" s="27">
        <v>0</v>
      </c>
      <c r="AF476" s="27">
        <v>159.06</v>
      </c>
      <c r="AG476" s="27">
        <f t="shared" si="80"/>
        <v>530.20000000000005</v>
      </c>
      <c r="AH476" s="27">
        <f t="shared" si="83"/>
        <v>353.45999999999992</v>
      </c>
      <c r="AI476" s="30">
        <v>41509</v>
      </c>
      <c r="AJ476" s="24" t="s">
        <v>1712</v>
      </c>
      <c r="AK476" s="24" t="s">
        <v>1713</v>
      </c>
    </row>
    <row r="477" spans="1:37" s="14" customFormat="1" ht="50.1" customHeight="1">
      <c r="A477" s="24" t="s">
        <v>1241</v>
      </c>
      <c r="B477" s="24" t="s">
        <v>1414</v>
      </c>
      <c r="C477" s="29" t="s">
        <v>1415</v>
      </c>
      <c r="D477" s="24" t="s">
        <v>1229</v>
      </c>
      <c r="E477" s="24">
        <v>508782</v>
      </c>
      <c r="F477" s="24" t="s">
        <v>1230</v>
      </c>
      <c r="G477" s="24" t="s">
        <v>1586</v>
      </c>
      <c r="H477" s="24" t="s">
        <v>36</v>
      </c>
      <c r="I477" s="27">
        <v>883.66</v>
      </c>
      <c r="J477" s="27">
        <f t="shared" si="81"/>
        <v>88.366</v>
      </c>
      <c r="K477" s="27">
        <f t="shared" si="82"/>
        <v>795.29399999999998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f t="shared" si="78"/>
        <v>53.02</v>
      </c>
      <c r="AC477" s="27">
        <f t="shared" si="79"/>
        <v>159.06</v>
      </c>
      <c r="AD477" s="27">
        <f t="shared" si="79"/>
        <v>159.06</v>
      </c>
      <c r="AE477" s="27">
        <v>0</v>
      </c>
      <c r="AF477" s="27">
        <v>159.06</v>
      </c>
      <c r="AG477" s="27">
        <f t="shared" si="80"/>
        <v>530.20000000000005</v>
      </c>
      <c r="AH477" s="27">
        <f t="shared" si="83"/>
        <v>353.45999999999992</v>
      </c>
      <c r="AI477" s="30">
        <v>41509</v>
      </c>
      <c r="AJ477" s="24" t="s">
        <v>1871</v>
      </c>
      <c r="AK477" s="24" t="s">
        <v>1870</v>
      </c>
    </row>
    <row r="478" spans="1:37" s="14" customFormat="1" ht="50.1" customHeight="1">
      <c r="A478" s="24" t="s">
        <v>1242</v>
      </c>
      <c r="B478" s="24" t="s">
        <v>1414</v>
      </c>
      <c r="C478" s="29" t="s">
        <v>1415</v>
      </c>
      <c r="D478" s="24" t="s">
        <v>1229</v>
      </c>
      <c r="E478" s="24">
        <v>508786</v>
      </c>
      <c r="F478" s="24" t="s">
        <v>1230</v>
      </c>
      <c r="G478" s="24" t="s">
        <v>1586</v>
      </c>
      <c r="H478" s="24" t="s">
        <v>36</v>
      </c>
      <c r="I478" s="27">
        <v>883.66</v>
      </c>
      <c r="J478" s="27">
        <f t="shared" si="81"/>
        <v>88.366</v>
      </c>
      <c r="K478" s="27">
        <f t="shared" si="82"/>
        <v>795.29399999999998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0</v>
      </c>
      <c r="Y478" s="27">
        <v>0</v>
      </c>
      <c r="Z478" s="27">
        <v>0</v>
      </c>
      <c r="AA478" s="27">
        <v>0</v>
      </c>
      <c r="AB478" s="27">
        <f t="shared" si="78"/>
        <v>53.02</v>
      </c>
      <c r="AC478" s="27">
        <f t="shared" si="79"/>
        <v>159.06</v>
      </c>
      <c r="AD478" s="27">
        <f t="shared" si="79"/>
        <v>159.06</v>
      </c>
      <c r="AE478" s="27">
        <v>0</v>
      </c>
      <c r="AF478" s="27">
        <v>159.06</v>
      </c>
      <c r="AG478" s="27">
        <f t="shared" si="80"/>
        <v>530.20000000000005</v>
      </c>
      <c r="AH478" s="27">
        <f t="shared" si="83"/>
        <v>353.45999999999992</v>
      </c>
      <c r="AI478" s="30">
        <v>41509</v>
      </c>
      <c r="AJ478" s="24" t="s">
        <v>1674</v>
      </c>
      <c r="AK478" s="24" t="s">
        <v>1707</v>
      </c>
    </row>
    <row r="479" spans="1:37" s="14" customFormat="1" ht="50.1" customHeight="1">
      <c r="A479" s="24" t="s">
        <v>1243</v>
      </c>
      <c r="B479" s="24" t="s">
        <v>1414</v>
      </c>
      <c r="C479" s="29" t="s">
        <v>1415</v>
      </c>
      <c r="D479" s="24" t="s">
        <v>1229</v>
      </c>
      <c r="E479" s="24">
        <v>508788</v>
      </c>
      <c r="F479" s="24" t="s">
        <v>1230</v>
      </c>
      <c r="G479" s="24" t="s">
        <v>1586</v>
      </c>
      <c r="H479" s="24" t="s">
        <v>36</v>
      </c>
      <c r="I479" s="27">
        <v>883.66</v>
      </c>
      <c r="J479" s="27">
        <f t="shared" si="81"/>
        <v>88.366</v>
      </c>
      <c r="K479" s="27">
        <f t="shared" si="82"/>
        <v>795.29399999999998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f t="shared" si="78"/>
        <v>53.02</v>
      </c>
      <c r="AC479" s="27">
        <f t="shared" si="79"/>
        <v>159.06</v>
      </c>
      <c r="AD479" s="27">
        <f t="shared" si="79"/>
        <v>159.06</v>
      </c>
      <c r="AE479" s="27">
        <v>0</v>
      </c>
      <c r="AF479" s="27">
        <v>159.06</v>
      </c>
      <c r="AG479" s="27">
        <f t="shared" si="80"/>
        <v>530.20000000000005</v>
      </c>
      <c r="AH479" s="27">
        <f t="shared" si="83"/>
        <v>353.45999999999992</v>
      </c>
      <c r="AI479" s="30">
        <v>41509</v>
      </c>
      <c r="AJ479" s="24" t="s">
        <v>145</v>
      </c>
      <c r="AK479" s="24" t="s">
        <v>1677</v>
      </c>
    </row>
    <row r="480" spans="1:37" s="14" customFormat="1" ht="50.1" customHeight="1">
      <c r="A480" s="24" t="s">
        <v>1244</v>
      </c>
      <c r="B480" s="24" t="s">
        <v>1414</v>
      </c>
      <c r="C480" s="29" t="s">
        <v>1415</v>
      </c>
      <c r="D480" s="24" t="s">
        <v>1229</v>
      </c>
      <c r="E480" s="24">
        <v>508790</v>
      </c>
      <c r="F480" s="24" t="s">
        <v>1230</v>
      </c>
      <c r="G480" s="24" t="s">
        <v>1586</v>
      </c>
      <c r="H480" s="24" t="s">
        <v>36</v>
      </c>
      <c r="I480" s="27">
        <v>883.66</v>
      </c>
      <c r="J480" s="27">
        <f t="shared" si="81"/>
        <v>88.366</v>
      </c>
      <c r="K480" s="27">
        <f t="shared" si="82"/>
        <v>795.29399999999998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f t="shared" si="78"/>
        <v>53.02</v>
      </c>
      <c r="AC480" s="27">
        <f t="shared" si="79"/>
        <v>159.06</v>
      </c>
      <c r="AD480" s="27">
        <f t="shared" si="79"/>
        <v>159.06</v>
      </c>
      <c r="AE480" s="27">
        <v>0</v>
      </c>
      <c r="AF480" s="27">
        <v>159.06</v>
      </c>
      <c r="AG480" s="27">
        <f t="shared" si="80"/>
        <v>530.20000000000005</v>
      </c>
      <c r="AH480" s="27">
        <f t="shared" si="83"/>
        <v>353.45999999999992</v>
      </c>
      <c r="AI480" s="30">
        <v>41509</v>
      </c>
      <c r="AJ480" s="24" t="s">
        <v>2173</v>
      </c>
      <c r="AK480" s="24" t="s">
        <v>2174</v>
      </c>
    </row>
    <row r="481" spans="1:37" s="14" customFormat="1" ht="50.1" customHeight="1">
      <c r="A481" s="24" t="s">
        <v>1245</v>
      </c>
      <c r="B481" s="24" t="s">
        <v>1414</v>
      </c>
      <c r="C481" s="29" t="s">
        <v>1415</v>
      </c>
      <c r="D481" s="24" t="s">
        <v>1229</v>
      </c>
      <c r="E481" s="24">
        <v>508791</v>
      </c>
      <c r="F481" s="24" t="s">
        <v>1230</v>
      </c>
      <c r="G481" s="24" t="s">
        <v>1586</v>
      </c>
      <c r="H481" s="24" t="s">
        <v>36</v>
      </c>
      <c r="I481" s="27">
        <v>883.66</v>
      </c>
      <c r="J481" s="27">
        <f t="shared" si="81"/>
        <v>88.366</v>
      </c>
      <c r="K481" s="27">
        <f t="shared" si="82"/>
        <v>795.29399999999998</v>
      </c>
      <c r="L481" s="27">
        <v>0</v>
      </c>
      <c r="M481" s="27">
        <v>0</v>
      </c>
      <c r="N481" s="27">
        <v>0</v>
      </c>
      <c r="O481" s="27">
        <v>0</v>
      </c>
      <c r="P481" s="27">
        <v>0</v>
      </c>
      <c r="Q481" s="27">
        <v>0</v>
      </c>
      <c r="R481" s="27">
        <v>0</v>
      </c>
      <c r="S481" s="27">
        <v>0</v>
      </c>
      <c r="T481" s="27">
        <v>0</v>
      </c>
      <c r="U481" s="27">
        <v>0</v>
      </c>
      <c r="V481" s="27">
        <v>0</v>
      </c>
      <c r="W481" s="27">
        <v>0</v>
      </c>
      <c r="X481" s="27">
        <v>0</v>
      </c>
      <c r="Y481" s="27">
        <v>0</v>
      </c>
      <c r="Z481" s="27">
        <v>0</v>
      </c>
      <c r="AA481" s="27">
        <v>0</v>
      </c>
      <c r="AB481" s="27">
        <f t="shared" si="78"/>
        <v>53.02</v>
      </c>
      <c r="AC481" s="27">
        <f t="shared" si="79"/>
        <v>159.06</v>
      </c>
      <c r="AD481" s="27">
        <f t="shared" si="79"/>
        <v>159.06</v>
      </c>
      <c r="AE481" s="27">
        <v>0</v>
      </c>
      <c r="AF481" s="27">
        <v>159.06</v>
      </c>
      <c r="AG481" s="27">
        <f t="shared" si="80"/>
        <v>530.20000000000005</v>
      </c>
      <c r="AH481" s="27">
        <f t="shared" si="83"/>
        <v>353.45999999999992</v>
      </c>
      <c r="AI481" s="30">
        <v>41509</v>
      </c>
      <c r="AJ481" s="24" t="s">
        <v>1643</v>
      </c>
      <c r="AK481" s="24" t="s">
        <v>818</v>
      </c>
    </row>
    <row r="482" spans="1:37" s="14" customFormat="1" ht="50.1" customHeight="1">
      <c r="A482" s="24" t="s">
        <v>1246</v>
      </c>
      <c r="B482" s="24" t="s">
        <v>1414</v>
      </c>
      <c r="C482" s="29" t="s">
        <v>1415</v>
      </c>
      <c r="D482" s="24" t="s">
        <v>1229</v>
      </c>
      <c r="E482" s="24">
        <v>508912</v>
      </c>
      <c r="F482" s="25" t="s">
        <v>1230</v>
      </c>
      <c r="G482" s="24" t="s">
        <v>1586</v>
      </c>
      <c r="H482" s="24" t="s">
        <v>36</v>
      </c>
      <c r="I482" s="27">
        <v>883.66</v>
      </c>
      <c r="J482" s="27">
        <f t="shared" si="81"/>
        <v>88.366</v>
      </c>
      <c r="K482" s="27">
        <f t="shared" si="82"/>
        <v>795.29399999999998</v>
      </c>
      <c r="L482" s="27">
        <v>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f t="shared" si="78"/>
        <v>53.02</v>
      </c>
      <c r="AC482" s="27">
        <f t="shared" si="79"/>
        <v>159.06</v>
      </c>
      <c r="AD482" s="27">
        <f t="shared" si="79"/>
        <v>159.06</v>
      </c>
      <c r="AE482" s="27">
        <v>0</v>
      </c>
      <c r="AF482" s="27">
        <v>159.06</v>
      </c>
      <c r="AG482" s="27">
        <f t="shared" si="80"/>
        <v>530.20000000000005</v>
      </c>
      <c r="AH482" s="27">
        <f t="shared" si="83"/>
        <v>353.45999999999992</v>
      </c>
      <c r="AI482" s="30">
        <v>41509</v>
      </c>
      <c r="AJ482" s="24" t="s">
        <v>2218</v>
      </c>
      <c r="AK482" s="24" t="s">
        <v>2100</v>
      </c>
    </row>
    <row r="483" spans="1:37" s="14" customFormat="1" ht="50.1" customHeight="1">
      <c r="A483" s="24" t="s">
        <v>1247</v>
      </c>
      <c r="B483" s="24" t="s">
        <v>1414</v>
      </c>
      <c r="C483" s="29" t="s">
        <v>1415</v>
      </c>
      <c r="D483" s="24" t="s">
        <v>1229</v>
      </c>
      <c r="E483" s="24">
        <v>508916</v>
      </c>
      <c r="F483" s="25" t="s">
        <v>1230</v>
      </c>
      <c r="G483" s="24" t="s">
        <v>1586</v>
      </c>
      <c r="H483" s="24" t="s">
        <v>36</v>
      </c>
      <c r="I483" s="27">
        <v>883.66</v>
      </c>
      <c r="J483" s="27">
        <f t="shared" si="81"/>
        <v>88.366</v>
      </c>
      <c r="K483" s="27">
        <f t="shared" si="82"/>
        <v>795.29399999999998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  <c r="V483" s="27">
        <v>0</v>
      </c>
      <c r="W483" s="27">
        <v>0</v>
      </c>
      <c r="X483" s="27">
        <v>0</v>
      </c>
      <c r="Y483" s="27">
        <v>0</v>
      </c>
      <c r="Z483" s="27">
        <v>0</v>
      </c>
      <c r="AA483" s="27">
        <v>0</v>
      </c>
      <c r="AB483" s="27">
        <f t="shared" ref="AB483:AB490" si="84">46.92+6.1</f>
        <v>53.02</v>
      </c>
      <c r="AC483" s="27">
        <f t="shared" ref="AC483:AD490" si="85">140.76+18.3</f>
        <v>159.06</v>
      </c>
      <c r="AD483" s="27">
        <f t="shared" si="85"/>
        <v>159.06</v>
      </c>
      <c r="AE483" s="27">
        <v>0</v>
      </c>
      <c r="AF483" s="27">
        <v>159.06</v>
      </c>
      <c r="AG483" s="27">
        <f t="shared" ref="AG483:AG497" si="86">SUM(L483:AF483)</f>
        <v>530.20000000000005</v>
      </c>
      <c r="AH483" s="27">
        <f t="shared" si="83"/>
        <v>353.45999999999992</v>
      </c>
      <c r="AI483" s="30">
        <v>41509</v>
      </c>
      <c r="AJ483" s="24" t="s">
        <v>2036</v>
      </c>
      <c r="AK483" s="24" t="s">
        <v>1692</v>
      </c>
    </row>
    <row r="484" spans="1:37" s="14" customFormat="1" ht="50.1" customHeight="1">
      <c r="A484" s="24" t="s">
        <v>1248</v>
      </c>
      <c r="B484" s="24" t="s">
        <v>1414</v>
      </c>
      <c r="C484" s="29" t="s">
        <v>1415</v>
      </c>
      <c r="D484" s="24" t="s">
        <v>1229</v>
      </c>
      <c r="E484" s="24">
        <v>508917</v>
      </c>
      <c r="F484" s="25" t="s">
        <v>1230</v>
      </c>
      <c r="G484" s="24" t="s">
        <v>1586</v>
      </c>
      <c r="H484" s="24" t="s">
        <v>35</v>
      </c>
      <c r="I484" s="27">
        <v>883.66</v>
      </c>
      <c r="J484" s="27">
        <f t="shared" si="81"/>
        <v>88.366</v>
      </c>
      <c r="K484" s="27">
        <f t="shared" si="82"/>
        <v>795.29399999999998</v>
      </c>
      <c r="L484" s="27">
        <v>0</v>
      </c>
      <c r="M484" s="27">
        <v>0</v>
      </c>
      <c r="N484" s="27">
        <v>0</v>
      </c>
      <c r="O484" s="27">
        <v>0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  <c r="V484" s="27">
        <v>0</v>
      </c>
      <c r="W484" s="27">
        <v>0</v>
      </c>
      <c r="X484" s="27">
        <v>0</v>
      </c>
      <c r="Y484" s="27">
        <v>0</v>
      </c>
      <c r="Z484" s="27">
        <v>0</v>
      </c>
      <c r="AA484" s="27">
        <v>0</v>
      </c>
      <c r="AB484" s="27">
        <f t="shared" si="84"/>
        <v>53.02</v>
      </c>
      <c r="AC484" s="27">
        <f t="shared" si="85"/>
        <v>159.06</v>
      </c>
      <c r="AD484" s="27">
        <f t="shared" si="85"/>
        <v>159.06</v>
      </c>
      <c r="AE484" s="27">
        <v>0</v>
      </c>
      <c r="AF484" s="27">
        <v>159.06</v>
      </c>
      <c r="AG484" s="27">
        <f t="shared" si="86"/>
        <v>530.20000000000005</v>
      </c>
      <c r="AH484" s="27">
        <f t="shared" si="83"/>
        <v>353.45999999999992</v>
      </c>
      <c r="AI484" s="30">
        <v>41509</v>
      </c>
      <c r="AJ484" s="24" t="s">
        <v>1416</v>
      </c>
      <c r="AK484" s="24" t="s">
        <v>1729</v>
      </c>
    </row>
    <row r="485" spans="1:37" s="14" customFormat="1" ht="50.1" customHeight="1">
      <c r="A485" s="24" t="s">
        <v>1249</v>
      </c>
      <c r="B485" s="24" t="s">
        <v>1414</v>
      </c>
      <c r="C485" s="29" t="s">
        <v>1415</v>
      </c>
      <c r="D485" s="24" t="s">
        <v>1229</v>
      </c>
      <c r="E485" s="24">
        <v>508918</v>
      </c>
      <c r="F485" s="25" t="s">
        <v>1230</v>
      </c>
      <c r="G485" s="24" t="s">
        <v>1586</v>
      </c>
      <c r="H485" s="24" t="s">
        <v>35</v>
      </c>
      <c r="I485" s="27">
        <v>883.66</v>
      </c>
      <c r="J485" s="27">
        <f t="shared" si="81"/>
        <v>88.366</v>
      </c>
      <c r="K485" s="27">
        <f t="shared" si="82"/>
        <v>795.29399999999998</v>
      </c>
      <c r="L485" s="27">
        <v>0</v>
      </c>
      <c r="M485" s="27">
        <v>0</v>
      </c>
      <c r="N485" s="27">
        <v>0</v>
      </c>
      <c r="O485" s="27">
        <v>0</v>
      </c>
      <c r="P485" s="27">
        <v>0</v>
      </c>
      <c r="Q485" s="27">
        <v>0</v>
      </c>
      <c r="R485" s="27">
        <v>0</v>
      </c>
      <c r="S485" s="27">
        <v>0</v>
      </c>
      <c r="T485" s="27">
        <v>0</v>
      </c>
      <c r="U485" s="27">
        <v>0</v>
      </c>
      <c r="V485" s="27">
        <v>0</v>
      </c>
      <c r="W485" s="27">
        <v>0</v>
      </c>
      <c r="X485" s="27">
        <v>0</v>
      </c>
      <c r="Y485" s="27">
        <v>0</v>
      </c>
      <c r="Z485" s="27">
        <v>0</v>
      </c>
      <c r="AA485" s="27">
        <v>0</v>
      </c>
      <c r="AB485" s="27">
        <f t="shared" si="84"/>
        <v>53.02</v>
      </c>
      <c r="AC485" s="27">
        <f t="shared" si="85"/>
        <v>159.06</v>
      </c>
      <c r="AD485" s="27">
        <f t="shared" si="85"/>
        <v>159.06</v>
      </c>
      <c r="AE485" s="27">
        <v>0</v>
      </c>
      <c r="AF485" s="27">
        <v>159.06</v>
      </c>
      <c r="AG485" s="27">
        <f t="shared" si="86"/>
        <v>530.20000000000005</v>
      </c>
      <c r="AH485" s="27">
        <f t="shared" si="83"/>
        <v>353.45999999999992</v>
      </c>
      <c r="AI485" s="30">
        <v>41509</v>
      </c>
      <c r="AJ485" s="24" t="s">
        <v>2092</v>
      </c>
      <c r="AK485" s="24" t="s">
        <v>1692</v>
      </c>
    </row>
    <row r="486" spans="1:37" s="14" customFormat="1" ht="50.1" customHeight="1">
      <c r="A486" s="24" t="s">
        <v>1250</v>
      </c>
      <c r="B486" s="24" t="s">
        <v>1414</v>
      </c>
      <c r="C486" s="29" t="s">
        <v>1415</v>
      </c>
      <c r="D486" s="24" t="s">
        <v>1229</v>
      </c>
      <c r="E486" s="24">
        <v>508933</v>
      </c>
      <c r="F486" s="25" t="s">
        <v>1230</v>
      </c>
      <c r="G486" s="24" t="s">
        <v>1586</v>
      </c>
      <c r="H486" s="24" t="s">
        <v>35</v>
      </c>
      <c r="I486" s="27">
        <v>883.66</v>
      </c>
      <c r="J486" s="27">
        <f t="shared" si="81"/>
        <v>88.366</v>
      </c>
      <c r="K486" s="27">
        <f t="shared" si="82"/>
        <v>795.29399999999998</v>
      </c>
      <c r="L486" s="27">
        <v>0</v>
      </c>
      <c r="M486" s="27">
        <v>0</v>
      </c>
      <c r="N486" s="27">
        <v>0</v>
      </c>
      <c r="O486" s="27">
        <v>0</v>
      </c>
      <c r="P486" s="27">
        <v>0</v>
      </c>
      <c r="Q486" s="27">
        <v>0</v>
      </c>
      <c r="R486" s="27">
        <v>0</v>
      </c>
      <c r="S486" s="27">
        <v>0</v>
      </c>
      <c r="T486" s="27">
        <v>0</v>
      </c>
      <c r="U486" s="27">
        <v>0</v>
      </c>
      <c r="V486" s="27">
        <v>0</v>
      </c>
      <c r="W486" s="27">
        <v>0</v>
      </c>
      <c r="X486" s="27">
        <v>0</v>
      </c>
      <c r="Y486" s="27">
        <v>0</v>
      </c>
      <c r="Z486" s="27">
        <v>0</v>
      </c>
      <c r="AA486" s="27">
        <v>0</v>
      </c>
      <c r="AB486" s="27">
        <f t="shared" si="84"/>
        <v>53.02</v>
      </c>
      <c r="AC486" s="27">
        <f t="shared" si="85"/>
        <v>159.06</v>
      </c>
      <c r="AD486" s="27">
        <f t="shared" si="85"/>
        <v>159.06</v>
      </c>
      <c r="AE486" s="27">
        <v>0</v>
      </c>
      <c r="AF486" s="27">
        <v>159.06</v>
      </c>
      <c r="AG486" s="27">
        <f t="shared" si="86"/>
        <v>530.20000000000005</v>
      </c>
      <c r="AH486" s="27">
        <f t="shared" si="83"/>
        <v>353.45999999999992</v>
      </c>
      <c r="AI486" s="30">
        <v>41509</v>
      </c>
      <c r="AJ486" s="24" t="s">
        <v>2037</v>
      </c>
      <c r="AK486" s="24" t="s">
        <v>1692</v>
      </c>
    </row>
    <row r="487" spans="1:37" s="14" customFormat="1" ht="50.1" customHeight="1">
      <c r="A487" s="24" t="s">
        <v>1251</v>
      </c>
      <c r="B487" s="24" t="s">
        <v>1414</v>
      </c>
      <c r="C487" s="29" t="s">
        <v>1415</v>
      </c>
      <c r="D487" s="24" t="s">
        <v>1229</v>
      </c>
      <c r="E487" s="24">
        <v>508944</v>
      </c>
      <c r="F487" s="24" t="s">
        <v>1230</v>
      </c>
      <c r="G487" s="24" t="s">
        <v>1586</v>
      </c>
      <c r="H487" s="24" t="s">
        <v>35</v>
      </c>
      <c r="I487" s="27">
        <v>883.66</v>
      </c>
      <c r="J487" s="27">
        <f t="shared" si="81"/>
        <v>88.366</v>
      </c>
      <c r="K487" s="27">
        <f t="shared" si="82"/>
        <v>795.29399999999998</v>
      </c>
      <c r="L487" s="27">
        <v>0</v>
      </c>
      <c r="M487" s="27">
        <v>0</v>
      </c>
      <c r="N487" s="27">
        <v>0</v>
      </c>
      <c r="O487" s="27">
        <v>0</v>
      </c>
      <c r="P487" s="27">
        <v>0</v>
      </c>
      <c r="Q487" s="27">
        <v>0</v>
      </c>
      <c r="R487" s="27">
        <v>0</v>
      </c>
      <c r="S487" s="27">
        <v>0</v>
      </c>
      <c r="T487" s="27">
        <v>0</v>
      </c>
      <c r="U487" s="27">
        <v>0</v>
      </c>
      <c r="V487" s="27">
        <v>0</v>
      </c>
      <c r="W487" s="27">
        <v>0</v>
      </c>
      <c r="X487" s="27">
        <v>0</v>
      </c>
      <c r="Y487" s="27">
        <v>0</v>
      </c>
      <c r="Z487" s="27">
        <v>0</v>
      </c>
      <c r="AA487" s="27">
        <v>0</v>
      </c>
      <c r="AB487" s="27">
        <f t="shared" si="84"/>
        <v>53.02</v>
      </c>
      <c r="AC487" s="27">
        <f t="shared" si="85"/>
        <v>159.06</v>
      </c>
      <c r="AD487" s="27">
        <f t="shared" si="85"/>
        <v>159.06</v>
      </c>
      <c r="AE487" s="27">
        <v>0</v>
      </c>
      <c r="AF487" s="27">
        <v>159.06</v>
      </c>
      <c r="AG487" s="27">
        <f t="shared" si="86"/>
        <v>530.20000000000005</v>
      </c>
      <c r="AH487" s="27">
        <f t="shared" si="83"/>
        <v>353.45999999999992</v>
      </c>
      <c r="AI487" s="30">
        <v>41509</v>
      </c>
      <c r="AJ487" s="24" t="s">
        <v>2015</v>
      </c>
      <c r="AK487" s="24" t="s">
        <v>403</v>
      </c>
    </row>
    <row r="488" spans="1:37" s="14" customFormat="1" ht="50.1" customHeight="1">
      <c r="A488" s="24" t="s">
        <v>1252</v>
      </c>
      <c r="B488" s="24" t="s">
        <v>1414</v>
      </c>
      <c r="C488" s="29" t="s">
        <v>1415</v>
      </c>
      <c r="D488" s="24" t="s">
        <v>1229</v>
      </c>
      <c r="E488" s="24">
        <v>508948</v>
      </c>
      <c r="F488" s="24" t="s">
        <v>1230</v>
      </c>
      <c r="G488" s="24" t="s">
        <v>1586</v>
      </c>
      <c r="H488" s="25" t="s">
        <v>11</v>
      </c>
      <c r="I488" s="27">
        <v>883.66</v>
      </c>
      <c r="J488" s="27">
        <f t="shared" si="81"/>
        <v>88.366</v>
      </c>
      <c r="K488" s="27">
        <f t="shared" si="82"/>
        <v>795.29399999999998</v>
      </c>
      <c r="L488" s="27">
        <v>0</v>
      </c>
      <c r="M488" s="27">
        <v>0</v>
      </c>
      <c r="N488" s="27">
        <v>0</v>
      </c>
      <c r="O488" s="27">
        <v>0</v>
      </c>
      <c r="P488" s="27">
        <v>0</v>
      </c>
      <c r="Q488" s="27">
        <v>0</v>
      </c>
      <c r="R488" s="27">
        <v>0</v>
      </c>
      <c r="S488" s="27">
        <v>0</v>
      </c>
      <c r="T488" s="27">
        <v>0</v>
      </c>
      <c r="U488" s="27">
        <v>0</v>
      </c>
      <c r="V488" s="27">
        <v>0</v>
      </c>
      <c r="W488" s="27">
        <v>0</v>
      </c>
      <c r="X488" s="27">
        <v>0</v>
      </c>
      <c r="Y488" s="27">
        <v>0</v>
      </c>
      <c r="Z488" s="27">
        <v>0</v>
      </c>
      <c r="AA488" s="27">
        <v>0</v>
      </c>
      <c r="AB488" s="27">
        <f t="shared" si="84"/>
        <v>53.02</v>
      </c>
      <c r="AC488" s="27">
        <f t="shared" si="85"/>
        <v>159.06</v>
      </c>
      <c r="AD488" s="27">
        <f t="shared" si="85"/>
        <v>159.06</v>
      </c>
      <c r="AE488" s="27">
        <v>0</v>
      </c>
      <c r="AF488" s="27">
        <v>159.06</v>
      </c>
      <c r="AG488" s="27">
        <f t="shared" si="86"/>
        <v>530.20000000000005</v>
      </c>
      <c r="AH488" s="27">
        <f t="shared" si="83"/>
        <v>353.45999999999992</v>
      </c>
      <c r="AI488" s="30">
        <v>41509</v>
      </c>
      <c r="AJ488" s="24" t="s">
        <v>89</v>
      </c>
      <c r="AK488" s="24" t="s">
        <v>195</v>
      </c>
    </row>
    <row r="489" spans="1:37" s="14" customFormat="1" ht="50.1" customHeight="1">
      <c r="A489" s="24" t="s">
        <v>1253</v>
      </c>
      <c r="B489" s="24" t="s">
        <v>1414</v>
      </c>
      <c r="C489" s="29" t="s">
        <v>1415</v>
      </c>
      <c r="D489" s="24" t="s">
        <v>1229</v>
      </c>
      <c r="E489" s="24">
        <v>508952</v>
      </c>
      <c r="F489" s="25" t="s">
        <v>1230</v>
      </c>
      <c r="G489" s="24" t="s">
        <v>1586</v>
      </c>
      <c r="H489" s="24" t="s">
        <v>11</v>
      </c>
      <c r="I489" s="27">
        <v>883.66</v>
      </c>
      <c r="J489" s="27">
        <f t="shared" si="81"/>
        <v>88.366</v>
      </c>
      <c r="K489" s="27">
        <f t="shared" si="82"/>
        <v>795.29399999999998</v>
      </c>
      <c r="L489" s="27">
        <v>0</v>
      </c>
      <c r="M489" s="27">
        <v>0</v>
      </c>
      <c r="N489" s="27">
        <v>0</v>
      </c>
      <c r="O489" s="27">
        <v>0</v>
      </c>
      <c r="P489" s="27">
        <v>0</v>
      </c>
      <c r="Q489" s="27">
        <v>0</v>
      </c>
      <c r="R489" s="27">
        <v>0</v>
      </c>
      <c r="S489" s="27">
        <v>0</v>
      </c>
      <c r="T489" s="27">
        <v>0</v>
      </c>
      <c r="U489" s="27">
        <v>0</v>
      </c>
      <c r="V489" s="27">
        <v>0</v>
      </c>
      <c r="W489" s="27">
        <v>0</v>
      </c>
      <c r="X489" s="27">
        <v>0</v>
      </c>
      <c r="Y489" s="27">
        <v>0</v>
      </c>
      <c r="Z489" s="27">
        <v>0</v>
      </c>
      <c r="AA489" s="27">
        <v>0</v>
      </c>
      <c r="AB489" s="27">
        <f t="shared" si="84"/>
        <v>53.02</v>
      </c>
      <c r="AC489" s="27">
        <f t="shared" si="85"/>
        <v>159.06</v>
      </c>
      <c r="AD489" s="27">
        <f t="shared" si="85"/>
        <v>159.06</v>
      </c>
      <c r="AE489" s="27">
        <v>0</v>
      </c>
      <c r="AF489" s="27">
        <v>159.06</v>
      </c>
      <c r="AG489" s="27">
        <f t="shared" si="86"/>
        <v>530.20000000000005</v>
      </c>
      <c r="AH489" s="27">
        <f t="shared" si="83"/>
        <v>353.45999999999992</v>
      </c>
      <c r="AI489" s="30">
        <v>41509</v>
      </c>
      <c r="AJ489" s="24" t="s">
        <v>1813</v>
      </c>
      <c r="AK489" s="24" t="s">
        <v>239</v>
      </c>
    </row>
    <row r="490" spans="1:37" s="14" customFormat="1" ht="50.1" customHeight="1">
      <c r="A490" s="24" t="s">
        <v>1254</v>
      </c>
      <c r="B490" s="24" t="s">
        <v>1414</v>
      </c>
      <c r="C490" s="29" t="s">
        <v>1415</v>
      </c>
      <c r="D490" s="24" t="s">
        <v>1229</v>
      </c>
      <c r="E490" s="24">
        <v>508956</v>
      </c>
      <c r="F490" s="25" t="s">
        <v>1230</v>
      </c>
      <c r="G490" s="24" t="s">
        <v>1586</v>
      </c>
      <c r="H490" s="24" t="s">
        <v>11</v>
      </c>
      <c r="I490" s="27">
        <v>883.66</v>
      </c>
      <c r="J490" s="27">
        <f t="shared" si="81"/>
        <v>88.366</v>
      </c>
      <c r="K490" s="27">
        <f t="shared" si="82"/>
        <v>795.29399999999998</v>
      </c>
      <c r="L490" s="27">
        <v>0</v>
      </c>
      <c r="M490" s="27">
        <v>0</v>
      </c>
      <c r="N490" s="27">
        <v>0</v>
      </c>
      <c r="O490" s="27">
        <v>0</v>
      </c>
      <c r="P490" s="27">
        <v>0</v>
      </c>
      <c r="Q490" s="27">
        <v>0</v>
      </c>
      <c r="R490" s="27">
        <v>0</v>
      </c>
      <c r="S490" s="27">
        <v>0</v>
      </c>
      <c r="T490" s="27">
        <v>0</v>
      </c>
      <c r="U490" s="27">
        <v>0</v>
      </c>
      <c r="V490" s="27">
        <v>0</v>
      </c>
      <c r="W490" s="27">
        <v>0</v>
      </c>
      <c r="X490" s="27">
        <v>0</v>
      </c>
      <c r="Y490" s="27">
        <v>0</v>
      </c>
      <c r="Z490" s="27">
        <v>0</v>
      </c>
      <c r="AA490" s="27">
        <v>0</v>
      </c>
      <c r="AB490" s="27">
        <f t="shared" si="84"/>
        <v>53.02</v>
      </c>
      <c r="AC490" s="27">
        <f t="shared" si="85"/>
        <v>159.06</v>
      </c>
      <c r="AD490" s="27">
        <f t="shared" si="85"/>
        <v>159.06</v>
      </c>
      <c r="AE490" s="27">
        <v>0</v>
      </c>
      <c r="AF490" s="27">
        <v>159.06</v>
      </c>
      <c r="AG490" s="27">
        <f t="shared" si="86"/>
        <v>530.20000000000005</v>
      </c>
      <c r="AH490" s="27">
        <f t="shared" si="83"/>
        <v>353.45999999999992</v>
      </c>
      <c r="AI490" s="30">
        <v>41509</v>
      </c>
      <c r="AJ490" s="24"/>
      <c r="AK490" s="24" t="s">
        <v>1624</v>
      </c>
    </row>
    <row r="491" spans="1:37" s="14" customFormat="1" ht="50.1" customHeight="1">
      <c r="A491" s="25" t="s">
        <v>1345</v>
      </c>
      <c r="B491" s="24" t="s">
        <v>896</v>
      </c>
      <c r="C491" s="29" t="s">
        <v>2085</v>
      </c>
      <c r="D491" s="24" t="s">
        <v>114</v>
      </c>
      <c r="E491" s="24" t="s">
        <v>1347</v>
      </c>
      <c r="F491" s="25" t="s">
        <v>1297</v>
      </c>
      <c r="G491" s="24" t="s">
        <v>1586</v>
      </c>
      <c r="H491" s="24" t="s">
        <v>36</v>
      </c>
      <c r="I491" s="27">
        <v>748.06</v>
      </c>
      <c r="J491" s="27">
        <f t="shared" si="81"/>
        <v>74.805999999999997</v>
      </c>
      <c r="K491" s="27">
        <f t="shared" si="82"/>
        <v>673.25399999999991</v>
      </c>
      <c r="L491" s="27">
        <v>0</v>
      </c>
      <c r="M491" s="27">
        <v>0</v>
      </c>
      <c r="N491" s="27">
        <v>0</v>
      </c>
      <c r="O491" s="27">
        <v>0</v>
      </c>
      <c r="P491" s="27">
        <v>0</v>
      </c>
      <c r="Q491" s="27">
        <v>0</v>
      </c>
      <c r="R491" s="27">
        <v>0</v>
      </c>
      <c r="S491" s="27">
        <v>0</v>
      </c>
      <c r="T491" s="27">
        <v>0</v>
      </c>
      <c r="U491" s="27">
        <v>0</v>
      </c>
      <c r="V491" s="27">
        <v>0</v>
      </c>
      <c r="W491" s="27">
        <v>0</v>
      </c>
      <c r="X491" s="27">
        <v>0</v>
      </c>
      <c r="Y491" s="27">
        <v>0</v>
      </c>
      <c r="Z491" s="27">
        <v>0</v>
      </c>
      <c r="AA491" s="27">
        <v>0</v>
      </c>
      <c r="AB491" s="27">
        <f>86.06+5.16</f>
        <v>91.22</v>
      </c>
      <c r="AC491" s="27">
        <f>119.16+15.49</f>
        <v>134.65</v>
      </c>
      <c r="AD491" s="27">
        <f>119.16+15.49</f>
        <v>134.65</v>
      </c>
      <c r="AE491" s="27">
        <v>0</v>
      </c>
      <c r="AF491" s="27">
        <v>134.65</v>
      </c>
      <c r="AG491" s="27">
        <f t="shared" si="86"/>
        <v>495.16999999999996</v>
      </c>
      <c r="AH491" s="27">
        <f t="shared" si="83"/>
        <v>252.89</v>
      </c>
      <c r="AI491" s="30">
        <v>41509</v>
      </c>
      <c r="AJ491" s="24" t="s">
        <v>1413</v>
      </c>
      <c r="AK491" s="24" t="s">
        <v>818</v>
      </c>
    </row>
    <row r="492" spans="1:37" s="14" customFormat="1" ht="50.1" customHeight="1">
      <c r="A492" s="24" t="s">
        <v>1346</v>
      </c>
      <c r="B492" s="24" t="s">
        <v>896</v>
      </c>
      <c r="C492" s="29" t="s">
        <v>2085</v>
      </c>
      <c r="D492" s="24" t="s">
        <v>114</v>
      </c>
      <c r="E492" s="24" t="s">
        <v>1348</v>
      </c>
      <c r="F492" s="25" t="s">
        <v>1297</v>
      </c>
      <c r="G492" s="24" t="s">
        <v>1586</v>
      </c>
      <c r="H492" s="24" t="s">
        <v>36</v>
      </c>
      <c r="I492" s="27">
        <v>748.06</v>
      </c>
      <c r="J492" s="27">
        <f t="shared" si="81"/>
        <v>74.805999999999997</v>
      </c>
      <c r="K492" s="27">
        <f t="shared" si="82"/>
        <v>673.25399999999991</v>
      </c>
      <c r="L492" s="27">
        <v>0</v>
      </c>
      <c r="M492" s="27">
        <v>0</v>
      </c>
      <c r="N492" s="27">
        <v>0</v>
      </c>
      <c r="O492" s="27">
        <v>0</v>
      </c>
      <c r="P492" s="27">
        <v>0</v>
      </c>
      <c r="Q492" s="27">
        <v>0</v>
      </c>
      <c r="R492" s="27">
        <v>0</v>
      </c>
      <c r="S492" s="27">
        <v>0</v>
      </c>
      <c r="T492" s="27">
        <v>0</v>
      </c>
      <c r="U492" s="27">
        <v>0</v>
      </c>
      <c r="V492" s="27">
        <v>0</v>
      </c>
      <c r="W492" s="27">
        <v>0</v>
      </c>
      <c r="X492" s="27">
        <v>0</v>
      </c>
      <c r="Y492" s="27">
        <v>0</v>
      </c>
      <c r="Z492" s="27">
        <v>0</v>
      </c>
      <c r="AA492" s="27">
        <v>0</v>
      </c>
      <c r="AB492" s="27">
        <f>86.06+5.16</f>
        <v>91.22</v>
      </c>
      <c r="AC492" s="27">
        <f>119.16+15.49</f>
        <v>134.65</v>
      </c>
      <c r="AD492" s="27">
        <f>119.16+15.49</f>
        <v>134.65</v>
      </c>
      <c r="AE492" s="27">
        <v>0</v>
      </c>
      <c r="AF492" s="27">
        <v>134.65</v>
      </c>
      <c r="AG492" s="27">
        <f t="shared" si="86"/>
        <v>495.16999999999996</v>
      </c>
      <c r="AH492" s="27">
        <f t="shared" si="83"/>
        <v>252.89</v>
      </c>
      <c r="AI492" s="30">
        <v>41509</v>
      </c>
      <c r="AJ492" s="24" t="s">
        <v>1646</v>
      </c>
      <c r="AK492" s="24" t="s">
        <v>162</v>
      </c>
    </row>
    <row r="493" spans="1:37" s="14" customFormat="1" ht="50.1" customHeight="1">
      <c r="A493" s="25" t="s">
        <v>1358</v>
      </c>
      <c r="B493" s="24" t="s">
        <v>510</v>
      </c>
      <c r="C493" s="25" t="s">
        <v>1298</v>
      </c>
      <c r="D493" s="24" t="s">
        <v>117</v>
      </c>
      <c r="E493" s="24" t="s">
        <v>1359</v>
      </c>
      <c r="F493" s="25" t="s">
        <v>1299</v>
      </c>
      <c r="G493" s="24" t="s">
        <v>1586</v>
      </c>
      <c r="H493" s="24" t="s">
        <v>28</v>
      </c>
      <c r="I493" s="27">
        <v>15462.05</v>
      </c>
      <c r="J493" s="27">
        <f t="shared" si="81"/>
        <v>1546.2049999999999</v>
      </c>
      <c r="K493" s="27">
        <f t="shared" si="82"/>
        <v>13915.844999999999</v>
      </c>
      <c r="L493" s="27">
        <v>0</v>
      </c>
      <c r="M493" s="27">
        <v>0</v>
      </c>
      <c r="N493" s="27">
        <v>0</v>
      </c>
      <c r="O493" s="27">
        <v>0</v>
      </c>
      <c r="P493" s="27">
        <v>0</v>
      </c>
      <c r="Q493" s="27">
        <v>0</v>
      </c>
      <c r="R493" s="27">
        <v>0</v>
      </c>
      <c r="S493" s="27">
        <v>0</v>
      </c>
      <c r="T493" s="27">
        <v>0</v>
      </c>
      <c r="U493" s="27">
        <v>0</v>
      </c>
      <c r="V493" s="27">
        <v>0</v>
      </c>
      <c r="W493" s="27">
        <v>0</v>
      </c>
      <c r="X493" s="27">
        <v>0</v>
      </c>
      <c r="Y493" s="27">
        <v>0</v>
      </c>
      <c r="Z493" s="27">
        <v>0</v>
      </c>
      <c r="AA493" s="27">
        <v>0</v>
      </c>
      <c r="AB493" s="27">
        <f>1026.24+133.41</f>
        <v>1159.6500000000001</v>
      </c>
      <c r="AC493" s="27">
        <f>2462.98+320.19</f>
        <v>2783.17</v>
      </c>
      <c r="AD493" s="27">
        <f>2462.98+320.19</f>
        <v>2783.17</v>
      </c>
      <c r="AE493" s="27">
        <v>0</v>
      </c>
      <c r="AF493" s="27">
        <f>2462.98+320.19</f>
        <v>2783.17</v>
      </c>
      <c r="AG493" s="27">
        <f t="shared" si="86"/>
        <v>9509.16</v>
      </c>
      <c r="AH493" s="27">
        <f t="shared" si="83"/>
        <v>5952.8899999999994</v>
      </c>
      <c r="AI493" s="27" t="s">
        <v>2251</v>
      </c>
      <c r="AJ493" s="24" t="s">
        <v>145</v>
      </c>
      <c r="AK493" s="24" t="s">
        <v>1950</v>
      </c>
    </row>
    <row r="494" spans="1:37" s="14" customFormat="1" ht="50.1" customHeight="1">
      <c r="A494" s="25" t="s">
        <v>1417</v>
      </c>
      <c r="B494" s="24" t="s">
        <v>531</v>
      </c>
      <c r="C494" s="24" t="s">
        <v>1418</v>
      </c>
      <c r="D494" s="24" t="s">
        <v>114</v>
      </c>
      <c r="E494" s="24" t="s">
        <v>1419</v>
      </c>
      <c r="F494" s="36">
        <v>2920</v>
      </c>
      <c r="G494" s="24" t="s">
        <v>1586</v>
      </c>
      <c r="H494" s="25" t="s">
        <v>11</v>
      </c>
      <c r="I494" s="27">
        <v>1584.92</v>
      </c>
      <c r="J494" s="27">
        <f t="shared" si="81"/>
        <v>158.49200000000002</v>
      </c>
      <c r="K494" s="27">
        <f t="shared" si="82"/>
        <v>1426.4280000000001</v>
      </c>
      <c r="L494" s="27">
        <v>0</v>
      </c>
      <c r="M494" s="27">
        <v>0</v>
      </c>
      <c r="N494" s="27">
        <v>0</v>
      </c>
      <c r="O494" s="27">
        <v>0</v>
      </c>
      <c r="P494" s="27">
        <v>0</v>
      </c>
      <c r="Q494" s="27">
        <v>0</v>
      </c>
      <c r="R494" s="27">
        <v>0</v>
      </c>
      <c r="S494" s="27">
        <v>0</v>
      </c>
      <c r="T494" s="27">
        <v>0</v>
      </c>
      <c r="U494" s="27">
        <v>0</v>
      </c>
      <c r="V494" s="27">
        <v>0</v>
      </c>
      <c r="W494" s="27">
        <v>0</v>
      </c>
      <c r="X494" s="27">
        <v>0</v>
      </c>
      <c r="Y494" s="27">
        <v>0</v>
      </c>
      <c r="Z494" s="27">
        <v>0</v>
      </c>
      <c r="AA494" s="27">
        <f>0</f>
        <v>0</v>
      </c>
      <c r="AB494" s="27">
        <v>0</v>
      </c>
      <c r="AC494" s="27">
        <v>261.52</v>
      </c>
      <c r="AD494" s="27">
        <v>285.27999999999997</v>
      </c>
      <c r="AE494" s="27">
        <v>0</v>
      </c>
      <c r="AF494" s="27">
        <f>252.46+32.82</f>
        <v>285.28000000000003</v>
      </c>
      <c r="AG494" s="27">
        <f t="shared" si="86"/>
        <v>832.07999999999993</v>
      </c>
      <c r="AH494" s="27">
        <f t="shared" si="83"/>
        <v>752.84000000000015</v>
      </c>
      <c r="AI494" s="30">
        <v>41676</v>
      </c>
      <c r="AJ494" s="24" t="s">
        <v>145</v>
      </c>
      <c r="AK494" s="24" t="s">
        <v>1714</v>
      </c>
    </row>
    <row r="495" spans="1:37" s="14" customFormat="1" ht="50.1" customHeight="1">
      <c r="A495" s="24" t="s">
        <v>1420</v>
      </c>
      <c r="B495" s="24" t="s">
        <v>531</v>
      </c>
      <c r="C495" s="24" t="s">
        <v>1418</v>
      </c>
      <c r="D495" s="24" t="s">
        <v>114</v>
      </c>
      <c r="E495" s="24" t="s">
        <v>1421</v>
      </c>
      <c r="F495" s="36">
        <v>2920</v>
      </c>
      <c r="G495" s="24" t="s">
        <v>1586</v>
      </c>
      <c r="H495" s="25" t="s">
        <v>11</v>
      </c>
      <c r="I495" s="27">
        <v>1584.92</v>
      </c>
      <c r="J495" s="27">
        <f t="shared" ref="J495:J497" si="87">I495*10%</f>
        <v>158.49200000000002</v>
      </c>
      <c r="K495" s="27">
        <f t="shared" ref="K495:K497" si="88">I495-J495</f>
        <v>1426.4280000000001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f>0</f>
        <v>0</v>
      </c>
      <c r="AB495" s="27">
        <v>0</v>
      </c>
      <c r="AC495" s="27">
        <v>261.52</v>
      </c>
      <c r="AD495" s="27">
        <v>285.27999999999997</v>
      </c>
      <c r="AE495" s="27">
        <v>0</v>
      </c>
      <c r="AF495" s="27">
        <f>252.46+32.82</f>
        <v>285.28000000000003</v>
      </c>
      <c r="AG495" s="27">
        <f t="shared" si="86"/>
        <v>832.07999999999993</v>
      </c>
      <c r="AH495" s="27">
        <f t="shared" si="83"/>
        <v>752.84000000000015</v>
      </c>
      <c r="AI495" s="30">
        <v>41676</v>
      </c>
      <c r="AJ495" s="24" t="s">
        <v>145</v>
      </c>
      <c r="AK495" s="24" t="s">
        <v>1714</v>
      </c>
    </row>
    <row r="496" spans="1:37" s="14" customFormat="1" ht="50.1" customHeight="1">
      <c r="A496" s="24" t="s">
        <v>1422</v>
      </c>
      <c r="B496" s="24" t="s">
        <v>1423</v>
      </c>
      <c r="C496" s="24" t="s">
        <v>1418</v>
      </c>
      <c r="D496" s="24" t="s">
        <v>114</v>
      </c>
      <c r="E496" s="24" t="s">
        <v>1424</v>
      </c>
      <c r="F496" s="36">
        <v>2920</v>
      </c>
      <c r="G496" s="24" t="s">
        <v>1586</v>
      </c>
      <c r="H496" s="25" t="s">
        <v>11</v>
      </c>
      <c r="I496" s="27">
        <v>2615.42</v>
      </c>
      <c r="J496" s="27">
        <f t="shared" si="87"/>
        <v>261.54200000000003</v>
      </c>
      <c r="K496" s="27">
        <f t="shared" si="88"/>
        <v>2353.8780000000002</v>
      </c>
      <c r="L496" s="27">
        <v>0</v>
      </c>
      <c r="M496" s="27">
        <v>0</v>
      </c>
      <c r="N496" s="27">
        <v>0</v>
      </c>
      <c r="O496" s="27">
        <v>0</v>
      </c>
      <c r="P496" s="27">
        <v>0</v>
      </c>
      <c r="Q496" s="27">
        <v>0</v>
      </c>
      <c r="R496" s="27">
        <v>0</v>
      </c>
      <c r="S496" s="27">
        <v>0</v>
      </c>
      <c r="T496" s="27">
        <v>0</v>
      </c>
      <c r="U496" s="27">
        <v>0</v>
      </c>
      <c r="V496" s="27">
        <v>0</v>
      </c>
      <c r="W496" s="27">
        <v>0</v>
      </c>
      <c r="X496" s="27">
        <v>0</v>
      </c>
      <c r="Y496" s="27">
        <v>0</v>
      </c>
      <c r="Z496" s="27">
        <v>0</v>
      </c>
      <c r="AA496" s="27">
        <v>0</v>
      </c>
      <c r="AB496" s="27">
        <v>0</v>
      </c>
      <c r="AC496" s="27">
        <v>431.55</v>
      </c>
      <c r="AD496" s="27">
        <v>470.78</v>
      </c>
      <c r="AE496" s="27">
        <v>0</v>
      </c>
      <c r="AF496" s="27">
        <f>416.62+54.16</f>
        <v>470.78</v>
      </c>
      <c r="AG496" s="27">
        <f t="shared" si="86"/>
        <v>1373.11</v>
      </c>
      <c r="AH496" s="27">
        <f t="shared" si="83"/>
        <v>1242.3100000000002</v>
      </c>
      <c r="AI496" s="30">
        <v>41676</v>
      </c>
      <c r="AJ496" s="24" t="s">
        <v>1680</v>
      </c>
      <c r="AK496" s="24" t="s">
        <v>1711</v>
      </c>
    </row>
    <row r="497" spans="1:37" s="14" customFormat="1" ht="50.1" customHeight="1">
      <c r="A497" s="24" t="s">
        <v>1425</v>
      </c>
      <c r="B497" s="24" t="s">
        <v>1423</v>
      </c>
      <c r="C497" s="24" t="s">
        <v>1418</v>
      </c>
      <c r="D497" s="24" t="s">
        <v>114</v>
      </c>
      <c r="E497" s="24" t="s">
        <v>1426</v>
      </c>
      <c r="F497" s="36">
        <v>2920</v>
      </c>
      <c r="G497" s="24" t="s">
        <v>1586</v>
      </c>
      <c r="H497" s="25" t="s">
        <v>11</v>
      </c>
      <c r="I497" s="27">
        <v>2615.42</v>
      </c>
      <c r="J497" s="27">
        <f t="shared" si="87"/>
        <v>261.54200000000003</v>
      </c>
      <c r="K497" s="27">
        <f t="shared" si="88"/>
        <v>2353.8780000000002</v>
      </c>
      <c r="L497" s="27">
        <v>0</v>
      </c>
      <c r="M497" s="27">
        <v>0</v>
      </c>
      <c r="N497" s="27">
        <v>0</v>
      </c>
      <c r="O497" s="27">
        <v>0</v>
      </c>
      <c r="P497" s="27">
        <v>0</v>
      </c>
      <c r="Q497" s="27">
        <v>0</v>
      </c>
      <c r="R497" s="27">
        <v>0</v>
      </c>
      <c r="S497" s="27">
        <v>0</v>
      </c>
      <c r="T497" s="27">
        <v>0</v>
      </c>
      <c r="U497" s="27">
        <v>0</v>
      </c>
      <c r="V497" s="27">
        <v>0</v>
      </c>
      <c r="W497" s="27">
        <v>0</v>
      </c>
      <c r="X497" s="27">
        <v>0</v>
      </c>
      <c r="Y497" s="27">
        <v>0</v>
      </c>
      <c r="Z497" s="27">
        <v>0</v>
      </c>
      <c r="AA497" s="27">
        <v>0</v>
      </c>
      <c r="AB497" s="27">
        <v>0</v>
      </c>
      <c r="AC497" s="27">
        <v>431.55</v>
      </c>
      <c r="AD497" s="27">
        <v>470.78</v>
      </c>
      <c r="AE497" s="27">
        <v>0</v>
      </c>
      <c r="AF497" s="27">
        <f>416.62+54.16</f>
        <v>470.78</v>
      </c>
      <c r="AG497" s="27">
        <f t="shared" si="86"/>
        <v>1373.11</v>
      </c>
      <c r="AH497" s="27">
        <f t="shared" si="83"/>
        <v>1242.3100000000002</v>
      </c>
      <c r="AI497" s="30">
        <v>41676</v>
      </c>
      <c r="AJ497" s="24" t="s">
        <v>1680</v>
      </c>
      <c r="AK497" s="24" t="s">
        <v>1711</v>
      </c>
    </row>
    <row r="498" spans="1:37" s="14" customFormat="1" ht="50.1" customHeight="1">
      <c r="A498" s="25" t="s">
        <v>1411</v>
      </c>
      <c r="B498" s="25" t="s">
        <v>1300</v>
      </c>
      <c r="C498" s="25" t="s">
        <v>1301</v>
      </c>
      <c r="D498" s="24" t="s">
        <v>1302</v>
      </c>
      <c r="E498" s="25" t="s">
        <v>1342</v>
      </c>
      <c r="F498" s="24" t="s">
        <v>1303</v>
      </c>
      <c r="G498" s="24" t="s">
        <v>1586</v>
      </c>
      <c r="H498" s="24" t="s">
        <v>28</v>
      </c>
      <c r="I498" s="27">
        <v>48780.14</v>
      </c>
      <c r="J498" s="27">
        <f t="shared" ref="J498:J499" si="89">+I498*0.1</f>
        <v>4878.0140000000001</v>
      </c>
      <c r="K498" s="27">
        <f t="shared" ref="K498:K499" si="90">+I498-J498</f>
        <v>43902.125999999997</v>
      </c>
      <c r="L498" s="27">
        <v>0</v>
      </c>
      <c r="M498" s="27">
        <v>0</v>
      </c>
      <c r="N498" s="27">
        <v>0</v>
      </c>
      <c r="O498" s="27">
        <v>0</v>
      </c>
      <c r="P498" s="27">
        <v>0</v>
      </c>
      <c r="Q498" s="27">
        <v>0</v>
      </c>
      <c r="R498" s="27">
        <v>0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0</v>
      </c>
      <c r="Y498" s="27">
        <v>0</v>
      </c>
      <c r="Z498" s="27">
        <v>0</v>
      </c>
      <c r="AA498" s="27">
        <v>0</v>
      </c>
      <c r="AB498" s="27">
        <f>3237.61+420.89</f>
        <v>3658.5</v>
      </c>
      <c r="AC498" s="27">
        <f>7770.29+1010.14</f>
        <v>8780.43</v>
      </c>
      <c r="AD498" s="27">
        <f>7770.29+1010.14</f>
        <v>8780.43</v>
      </c>
      <c r="AE498" s="27">
        <v>0</v>
      </c>
      <c r="AF498" s="27">
        <v>8780.43</v>
      </c>
      <c r="AG498" s="27">
        <f t="shared" ref="AG498:AG502" si="91">SUM(L498:AF498)</f>
        <v>29999.79</v>
      </c>
      <c r="AH498" s="27">
        <f t="shared" si="83"/>
        <v>18780.349999999999</v>
      </c>
      <c r="AI498" s="30">
        <v>41541</v>
      </c>
      <c r="AJ498" s="24" t="s">
        <v>145</v>
      </c>
      <c r="AK498" s="24" t="s">
        <v>2105</v>
      </c>
    </row>
    <row r="499" spans="1:37" s="14" customFormat="1" ht="50.1" customHeight="1">
      <c r="A499" s="24" t="s">
        <v>886</v>
      </c>
      <c r="B499" s="24" t="s">
        <v>887</v>
      </c>
      <c r="C499" s="24" t="s">
        <v>1585</v>
      </c>
      <c r="D499" s="24" t="s">
        <v>114</v>
      </c>
      <c r="E499" s="24" t="s">
        <v>888</v>
      </c>
      <c r="F499" s="25" t="s">
        <v>889</v>
      </c>
      <c r="G499" s="24" t="s">
        <v>1585</v>
      </c>
      <c r="H499" s="24" t="s">
        <v>11</v>
      </c>
      <c r="I499" s="27">
        <v>1400.5</v>
      </c>
      <c r="J499" s="27">
        <f t="shared" si="89"/>
        <v>140.05000000000001</v>
      </c>
      <c r="K499" s="27">
        <f t="shared" si="90"/>
        <v>1260.45</v>
      </c>
      <c r="L499" s="27">
        <v>0</v>
      </c>
      <c r="M499" s="27">
        <v>0</v>
      </c>
      <c r="N499" s="27">
        <v>0</v>
      </c>
      <c r="O499" s="27">
        <v>0</v>
      </c>
      <c r="P499" s="27">
        <v>0</v>
      </c>
      <c r="Q499" s="27">
        <v>0</v>
      </c>
      <c r="R499" s="27">
        <v>0</v>
      </c>
      <c r="S499" s="27">
        <v>0</v>
      </c>
      <c r="T499" s="27">
        <v>0</v>
      </c>
      <c r="U499" s="27">
        <v>0</v>
      </c>
      <c r="V499" s="27">
        <v>0</v>
      </c>
      <c r="W499" s="27">
        <v>0</v>
      </c>
      <c r="X499" s="27">
        <v>0</v>
      </c>
      <c r="Y499" s="27">
        <v>268.19</v>
      </c>
      <c r="Z499" s="27">
        <v>252.09</v>
      </c>
      <c r="AA499" s="27">
        <v>14.01</v>
      </c>
      <c r="AB499" s="27">
        <v>252.09</v>
      </c>
      <c r="AC499" s="27">
        <v>252.09</v>
      </c>
      <c r="AD499" s="27">
        <v>221.98</v>
      </c>
      <c r="AE499" s="27">
        <v>0</v>
      </c>
      <c r="AF499" s="27">
        <v>0</v>
      </c>
      <c r="AG499" s="27">
        <f t="shared" si="91"/>
        <v>1260.45</v>
      </c>
      <c r="AH499" s="27">
        <f t="shared" si="83"/>
        <v>140.04999999999995</v>
      </c>
      <c r="AI499" s="28">
        <v>40513</v>
      </c>
      <c r="AJ499" s="24" t="s">
        <v>1416</v>
      </c>
      <c r="AK499" s="24" t="s">
        <v>2175</v>
      </c>
    </row>
    <row r="500" spans="1:37" s="14" customFormat="1" ht="50.1" customHeight="1">
      <c r="A500" s="24" t="s">
        <v>890</v>
      </c>
      <c r="B500" s="24" t="s">
        <v>887</v>
      </c>
      <c r="C500" s="24" t="s">
        <v>1585</v>
      </c>
      <c r="D500" s="24" t="s">
        <v>114</v>
      </c>
      <c r="E500" s="24" t="s">
        <v>891</v>
      </c>
      <c r="F500" s="25" t="s">
        <v>889</v>
      </c>
      <c r="G500" s="24" t="s">
        <v>1585</v>
      </c>
      <c r="H500" s="24" t="s">
        <v>11</v>
      </c>
      <c r="I500" s="27">
        <v>1400.5</v>
      </c>
      <c r="J500" s="27">
        <f t="shared" ref="J500:J502" si="92">+I500*0.1</f>
        <v>140.05000000000001</v>
      </c>
      <c r="K500" s="27">
        <f t="shared" ref="K500:K502" si="93">+I500-J500</f>
        <v>1260.45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  <c r="V500" s="27">
        <v>0</v>
      </c>
      <c r="W500" s="27">
        <v>0</v>
      </c>
      <c r="X500" s="27">
        <v>0</v>
      </c>
      <c r="Y500" s="27">
        <v>268.19</v>
      </c>
      <c r="Z500" s="27">
        <v>252.09</v>
      </c>
      <c r="AA500" s="27">
        <v>14.01</v>
      </c>
      <c r="AB500" s="27">
        <v>252.09</v>
      </c>
      <c r="AC500" s="27">
        <v>252.09</v>
      </c>
      <c r="AD500" s="27">
        <v>221.98</v>
      </c>
      <c r="AE500" s="27">
        <v>0</v>
      </c>
      <c r="AF500" s="27">
        <v>0</v>
      </c>
      <c r="AG500" s="27">
        <f t="shared" si="91"/>
        <v>1260.45</v>
      </c>
      <c r="AH500" s="27">
        <f t="shared" si="83"/>
        <v>140.04999999999995</v>
      </c>
      <c r="AI500" s="28">
        <v>40513</v>
      </c>
      <c r="AJ500" s="24" t="s">
        <v>1416</v>
      </c>
      <c r="AK500" s="24" t="s">
        <v>1618</v>
      </c>
    </row>
    <row r="501" spans="1:37" s="14" customFormat="1" ht="50.1" customHeight="1">
      <c r="A501" s="24" t="s">
        <v>894</v>
      </c>
      <c r="B501" s="24" t="s">
        <v>892</v>
      </c>
      <c r="C501" s="24" t="s">
        <v>1585</v>
      </c>
      <c r="D501" s="24" t="s">
        <v>211</v>
      </c>
      <c r="E501" s="24">
        <v>48757881</v>
      </c>
      <c r="F501" s="25" t="s">
        <v>893</v>
      </c>
      <c r="G501" s="24" t="s">
        <v>1585</v>
      </c>
      <c r="H501" s="24" t="s">
        <v>11</v>
      </c>
      <c r="I501" s="27">
        <v>1083.67</v>
      </c>
      <c r="J501" s="27">
        <f t="shared" si="92"/>
        <v>108.36700000000002</v>
      </c>
      <c r="K501" s="27">
        <f t="shared" si="93"/>
        <v>975.30300000000011</v>
      </c>
      <c r="L501" s="27">
        <v>0</v>
      </c>
      <c r="M501" s="27">
        <v>0</v>
      </c>
      <c r="N501" s="27">
        <v>0</v>
      </c>
      <c r="O501" s="27">
        <v>0</v>
      </c>
      <c r="P501" s="27">
        <v>0</v>
      </c>
      <c r="Q501" s="27">
        <v>0</v>
      </c>
      <c r="R501" s="27">
        <v>0</v>
      </c>
      <c r="S501" s="27">
        <v>0</v>
      </c>
      <c r="T501" s="27">
        <v>0</v>
      </c>
      <c r="U501" s="27">
        <v>0</v>
      </c>
      <c r="V501" s="27">
        <v>0</v>
      </c>
      <c r="W501" s="27">
        <v>0</v>
      </c>
      <c r="X501" s="27">
        <v>0</v>
      </c>
      <c r="Y501" s="27">
        <v>120.29</v>
      </c>
      <c r="Z501" s="27">
        <v>195.06</v>
      </c>
      <c r="AA501" s="27">
        <v>-11.09</v>
      </c>
      <c r="AB501" s="27">
        <v>195.06</v>
      </c>
      <c r="AC501" s="27">
        <v>195.06</v>
      </c>
      <c r="AD501" s="27">
        <v>183.39</v>
      </c>
      <c r="AE501" s="27">
        <v>0</v>
      </c>
      <c r="AF501" s="27">
        <v>97.53</v>
      </c>
      <c r="AG501" s="27">
        <f t="shared" si="91"/>
        <v>975.30000000000007</v>
      </c>
      <c r="AH501" s="27">
        <f t="shared" si="83"/>
        <v>108.37</v>
      </c>
      <c r="AI501" s="28">
        <v>40724</v>
      </c>
      <c r="AJ501" s="24" t="s">
        <v>2244</v>
      </c>
      <c r="AK501" s="24" t="s">
        <v>1867</v>
      </c>
    </row>
    <row r="502" spans="1:37" s="14" customFormat="1" ht="50.1" customHeight="1">
      <c r="A502" s="25" t="s">
        <v>895</v>
      </c>
      <c r="B502" s="24" t="s">
        <v>896</v>
      </c>
      <c r="C502" s="24" t="s">
        <v>1585</v>
      </c>
      <c r="D502" s="24" t="s">
        <v>114</v>
      </c>
      <c r="E502" s="24" t="s">
        <v>897</v>
      </c>
      <c r="F502" s="25" t="s">
        <v>469</v>
      </c>
      <c r="G502" s="24" t="s">
        <v>1585</v>
      </c>
      <c r="H502" s="24" t="s">
        <v>35</v>
      </c>
      <c r="I502" s="27">
        <v>749.19</v>
      </c>
      <c r="J502" s="27">
        <f t="shared" si="92"/>
        <v>74.919000000000011</v>
      </c>
      <c r="K502" s="27">
        <f t="shared" si="93"/>
        <v>674.27100000000007</v>
      </c>
      <c r="L502" s="27">
        <v>0</v>
      </c>
      <c r="M502" s="27">
        <v>0</v>
      </c>
      <c r="N502" s="27">
        <v>0</v>
      </c>
      <c r="O502" s="27">
        <v>0</v>
      </c>
      <c r="P502" s="27">
        <v>0</v>
      </c>
      <c r="Q502" s="27">
        <v>0</v>
      </c>
      <c r="R502" s="27">
        <v>0</v>
      </c>
      <c r="S502" s="27">
        <v>0</v>
      </c>
      <c r="T502" s="27">
        <v>0</v>
      </c>
      <c r="U502" s="27">
        <v>0</v>
      </c>
      <c r="V502" s="27">
        <v>0</v>
      </c>
      <c r="W502" s="27">
        <v>0</v>
      </c>
      <c r="X502" s="27">
        <v>0</v>
      </c>
      <c r="Y502" s="27">
        <v>144.59</v>
      </c>
      <c r="Z502" s="27">
        <v>134.85</v>
      </c>
      <c r="AA502" s="27">
        <v>6.75</v>
      </c>
      <c r="AB502" s="27">
        <v>134.85</v>
      </c>
      <c r="AC502" s="27">
        <v>134.85</v>
      </c>
      <c r="AD502" s="27">
        <v>118.38</v>
      </c>
      <c r="AE502" s="27">
        <v>0</v>
      </c>
      <c r="AF502" s="27">
        <v>0</v>
      </c>
      <c r="AG502" s="27">
        <f t="shared" si="91"/>
        <v>674.27</v>
      </c>
      <c r="AH502" s="27">
        <f t="shared" si="83"/>
        <v>74.920000000000073</v>
      </c>
      <c r="AI502" s="28">
        <v>40502</v>
      </c>
      <c r="AJ502" s="24" t="s">
        <v>2182</v>
      </c>
      <c r="AK502" s="24" t="s">
        <v>1964</v>
      </c>
    </row>
    <row r="503" spans="1:37" s="16" customFormat="1" ht="50.1" customHeight="1">
      <c r="A503" s="83" t="s">
        <v>582</v>
      </c>
      <c r="B503" s="83"/>
      <c r="C503" s="83"/>
      <c r="D503" s="83"/>
      <c r="E503" s="83"/>
      <c r="F503" s="83"/>
      <c r="G503" s="83"/>
      <c r="H503" s="83"/>
      <c r="I503" s="76">
        <f>SUM(I32:I502)</f>
        <v>1740469.5699999998</v>
      </c>
      <c r="J503" s="76">
        <f>SUM(J32:J502)</f>
        <v>174046.95700000023</v>
      </c>
      <c r="K503" s="76">
        <f>SUM(K32:K502)</f>
        <v>1566422.6130000048</v>
      </c>
      <c r="L503" s="76">
        <f>SUM(L32:L502)</f>
        <v>77.34</v>
      </c>
      <c r="M503" s="76">
        <f t="shared" ref="M503:AF503" si="94">SUM(M32:M502)</f>
        <v>257.76</v>
      </c>
      <c r="N503" s="76">
        <f t="shared" si="94"/>
        <v>257.76</v>
      </c>
      <c r="O503" s="76">
        <f t="shared" si="94"/>
        <v>257.76</v>
      </c>
      <c r="P503" s="76">
        <f t="shared" si="94"/>
        <v>27156.399999999998</v>
      </c>
      <c r="Q503" s="76">
        <f t="shared" si="94"/>
        <v>132072.23000000001</v>
      </c>
      <c r="R503" s="76">
        <f t="shared" si="94"/>
        <v>53289.109999999993</v>
      </c>
      <c r="S503" s="76">
        <f t="shared" si="94"/>
        <v>220324.23528600007</v>
      </c>
      <c r="T503" s="76">
        <f t="shared" si="94"/>
        <v>68154.739999999991</v>
      </c>
      <c r="U503" s="76">
        <f t="shared" si="94"/>
        <v>63480.260000000017</v>
      </c>
      <c r="V503" s="76">
        <f t="shared" si="94"/>
        <v>24329.02</v>
      </c>
      <c r="W503" s="76">
        <f t="shared" si="94"/>
        <v>33729.12999999999</v>
      </c>
      <c r="X503" s="76">
        <f t="shared" si="94"/>
        <v>26548.459999999985</v>
      </c>
      <c r="Y503" s="76">
        <f t="shared" si="94"/>
        <v>43414.219999999972</v>
      </c>
      <c r="Z503" s="76">
        <f t="shared" si="94"/>
        <v>121666.35500000019</v>
      </c>
      <c r="AA503" s="76">
        <f>SUM(AA32:AA502)</f>
        <v>-386.09999999999997</v>
      </c>
      <c r="AB503" s="76">
        <f t="shared" si="94"/>
        <v>58758.009999999835</v>
      </c>
      <c r="AC503" s="76">
        <f t="shared" si="94"/>
        <v>92096.739999999932</v>
      </c>
      <c r="AD503" s="76">
        <f t="shared" si="94"/>
        <v>212883.01999999987</v>
      </c>
      <c r="AE503" s="76">
        <f t="shared" si="94"/>
        <v>9609.630000000001</v>
      </c>
      <c r="AF503" s="76">
        <f t="shared" si="94"/>
        <v>141706.80000000054</v>
      </c>
      <c r="AG503" s="76">
        <f>SUM(L503:AF503)</f>
        <v>1329682.8802860002</v>
      </c>
      <c r="AH503" s="76">
        <f>I503-AG503</f>
        <v>410786.68971399963</v>
      </c>
      <c r="AI503" s="82"/>
      <c r="AJ503" s="82"/>
      <c r="AK503" s="82"/>
    </row>
    <row r="504" spans="1:37" s="14" customFormat="1" ht="50.1" customHeight="1">
      <c r="A504" s="41" t="s">
        <v>584</v>
      </c>
      <c r="B504" s="41" t="s">
        <v>585</v>
      </c>
      <c r="C504" s="41" t="s">
        <v>586</v>
      </c>
      <c r="D504" s="41" t="s">
        <v>587</v>
      </c>
      <c r="E504" s="41" t="s">
        <v>588</v>
      </c>
      <c r="F504" s="41" t="s">
        <v>589</v>
      </c>
      <c r="G504" s="41" t="s">
        <v>1403</v>
      </c>
      <c r="H504" s="41" t="s">
        <v>36</v>
      </c>
      <c r="I504" s="42">
        <v>1582</v>
      </c>
      <c r="J504" s="43">
        <f t="shared" ref="J504:J534" si="95">+I504*0.1</f>
        <v>158.20000000000002</v>
      </c>
      <c r="K504" s="43">
        <f t="shared" ref="K504:K534" si="96">+I504-J504</f>
        <v>1423.8</v>
      </c>
      <c r="L504" s="42">
        <v>0</v>
      </c>
      <c r="M504" s="42">
        <v>0</v>
      </c>
      <c r="N504" s="42">
        <v>42.71</v>
      </c>
      <c r="O504" s="42">
        <v>284.76</v>
      </c>
      <c r="P504" s="42">
        <v>284.76</v>
      </c>
      <c r="Q504" s="42">
        <v>284.76</v>
      </c>
      <c r="R504" s="42">
        <v>284.76</v>
      </c>
      <c r="S504" s="42">
        <v>242.05</v>
      </c>
      <c r="T504" s="42">
        <v>0</v>
      </c>
      <c r="U504" s="42">
        <v>0</v>
      </c>
      <c r="V504" s="42">
        <v>0</v>
      </c>
      <c r="W504" s="42">
        <v>0</v>
      </c>
      <c r="X504" s="42">
        <v>0</v>
      </c>
      <c r="Y504" s="42">
        <v>0</v>
      </c>
      <c r="Z504" s="42">
        <v>0</v>
      </c>
      <c r="AA504" s="43">
        <v>0</v>
      </c>
      <c r="AB504" s="42">
        <v>0</v>
      </c>
      <c r="AC504" s="42">
        <v>0</v>
      </c>
      <c r="AD504" s="42">
        <v>0</v>
      </c>
      <c r="AE504" s="42">
        <v>0</v>
      </c>
      <c r="AF504" s="42">
        <v>0</v>
      </c>
      <c r="AG504" s="43">
        <f t="shared" ref="AG504:AG524" si="97">SUM(L504:AF504)</f>
        <v>1423.8</v>
      </c>
      <c r="AH504" s="42">
        <f t="shared" si="83"/>
        <v>158.20000000000005</v>
      </c>
      <c r="AI504" s="44" t="s">
        <v>590</v>
      </c>
      <c r="AJ504" s="44" t="s">
        <v>1832</v>
      </c>
      <c r="AK504" s="44" t="s">
        <v>2172</v>
      </c>
    </row>
    <row r="505" spans="1:37" s="14" customFormat="1" ht="50.1" customHeight="1">
      <c r="A505" s="41" t="s">
        <v>592</v>
      </c>
      <c r="B505" s="41" t="s">
        <v>593</v>
      </c>
      <c r="C505" s="41" t="s">
        <v>15</v>
      </c>
      <c r="D505" s="41" t="s">
        <v>583</v>
      </c>
      <c r="E505" s="41" t="s">
        <v>594</v>
      </c>
      <c r="F505" s="41" t="s">
        <v>516</v>
      </c>
      <c r="G505" s="41" t="s">
        <v>1403</v>
      </c>
      <c r="H505" s="41" t="s">
        <v>19</v>
      </c>
      <c r="I505" s="43">
        <v>1145</v>
      </c>
      <c r="J505" s="43">
        <f t="shared" si="95"/>
        <v>114.5</v>
      </c>
      <c r="K505" s="43">
        <f t="shared" si="96"/>
        <v>1030.5</v>
      </c>
      <c r="L505" s="42">
        <v>0</v>
      </c>
      <c r="M505" s="42">
        <v>0</v>
      </c>
      <c r="N505" s="42">
        <v>0</v>
      </c>
      <c r="O505" s="42">
        <v>0</v>
      </c>
      <c r="P505" s="42">
        <v>103.05</v>
      </c>
      <c r="Q505" s="42">
        <v>532.42999999999995</v>
      </c>
      <c r="R505" s="42">
        <v>206.1</v>
      </c>
      <c r="S505" s="42">
        <v>188.91528600000001</v>
      </c>
      <c r="T505" s="42">
        <v>0</v>
      </c>
      <c r="U505" s="42">
        <v>0</v>
      </c>
      <c r="V505" s="42">
        <v>0</v>
      </c>
      <c r="W505" s="42">
        <v>0</v>
      </c>
      <c r="X505" s="42">
        <v>0</v>
      </c>
      <c r="Y505" s="42">
        <v>0</v>
      </c>
      <c r="Z505" s="42">
        <v>0</v>
      </c>
      <c r="AA505" s="43">
        <v>0</v>
      </c>
      <c r="AB505" s="42">
        <v>0</v>
      </c>
      <c r="AC505" s="42">
        <v>0</v>
      </c>
      <c r="AD505" s="42">
        <v>0</v>
      </c>
      <c r="AE505" s="42">
        <v>0</v>
      </c>
      <c r="AF505" s="42">
        <v>0</v>
      </c>
      <c r="AG505" s="43">
        <f t="shared" si="97"/>
        <v>1030.4952859999999</v>
      </c>
      <c r="AH505" s="42">
        <f t="shared" si="83"/>
        <v>114.50471400000015</v>
      </c>
      <c r="AI505" s="44" t="s">
        <v>111</v>
      </c>
      <c r="AJ505" s="44" t="s">
        <v>145</v>
      </c>
      <c r="AK505" s="44" t="s">
        <v>204</v>
      </c>
    </row>
    <row r="506" spans="1:37" s="14" customFormat="1" ht="50.1" customHeight="1">
      <c r="A506" s="41" t="s">
        <v>595</v>
      </c>
      <c r="B506" s="41" t="s">
        <v>593</v>
      </c>
      <c r="C506" s="41" t="s">
        <v>15</v>
      </c>
      <c r="D506" s="41" t="s">
        <v>583</v>
      </c>
      <c r="E506" s="41" t="s">
        <v>594</v>
      </c>
      <c r="F506" s="41" t="s">
        <v>539</v>
      </c>
      <c r="G506" s="41" t="s">
        <v>1403</v>
      </c>
      <c r="H506" s="41" t="s">
        <v>19</v>
      </c>
      <c r="I506" s="43">
        <v>1145</v>
      </c>
      <c r="J506" s="43">
        <f t="shared" si="95"/>
        <v>114.5</v>
      </c>
      <c r="K506" s="43">
        <f t="shared" si="96"/>
        <v>1030.5</v>
      </c>
      <c r="L506" s="42">
        <v>0</v>
      </c>
      <c r="M506" s="42">
        <v>0</v>
      </c>
      <c r="N506" s="42">
        <v>0</v>
      </c>
      <c r="O506" s="42">
        <v>0</v>
      </c>
      <c r="P506" s="42">
        <v>103.05</v>
      </c>
      <c r="Q506" s="42">
        <v>532.42999999999995</v>
      </c>
      <c r="R506" s="42">
        <v>206.1</v>
      </c>
      <c r="S506" s="42">
        <v>188.91528600000001</v>
      </c>
      <c r="T506" s="42">
        <v>0</v>
      </c>
      <c r="U506" s="42">
        <v>0</v>
      </c>
      <c r="V506" s="42">
        <v>0</v>
      </c>
      <c r="W506" s="42">
        <v>0</v>
      </c>
      <c r="X506" s="42">
        <v>0</v>
      </c>
      <c r="Y506" s="42">
        <v>0</v>
      </c>
      <c r="Z506" s="42">
        <v>0</v>
      </c>
      <c r="AA506" s="43">
        <v>0</v>
      </c>
      <c r="AB506" s="42">
        <v>0</v>
      </c>
      <c r="AC506" s="42">
        <v>0</v>
      </c>
      <c r="AD506" s="42">
        <v>0</v>
      </c>
      <c r="AE506" s="42">
        <v>0</v>
      </c>
      <c r="AF506" s="42">
        <v>0</v>
      </c>
      <c r="AG506" s="43">
        <f t="shared" si="97"/>
        <v>1030.4952859999999</v>
      </c>
      <c r="AH506" s="42">
        <f t="shared" si="83"/>
        <v>114.50471400000015</v>
      </c>
      <c r="AI506" s="44" t="s">
        <v>111</v>
      </c>
      <c r="AJ506" s="44" t="s">
        <v>145</v>
      </c>
      <c r="AK506" s="44" t="s">
        <v>204</v>
      </c>
    </row>
    <row r="507" spans="1:37" s="14" customFormat="1" ht="50.1" customHeight="1">
      <c r="A507" s="41" t="s">
        <v>599</v>
      </c>
      <c r="B507" s="41" t="s">
        <v>596</v>
      </c>
      <c r="C507" s="41" t="s">
        <v>15</v>
      </c>
      <c r="D507" s="41" t="s">
        <v>597</v>
      </c>
      <c r="E507" s="41" t="s">
        <v>600</v>
      </c>
      <c r="F507" s="41" t="s">
        <v>598</v>
      </c>
      <c r="G507" s="41" t="s">
        <v>1403</v>
      </c>
      <c r="H507" s="41" t="s">
        <v>19</v>
      </c>
      <c r="I507" s="43">
        <v>1415</v>
      </c>
      <c r="J507" s="43">
        <f t="shared" si="95"/>
        <v>141.5</v>
      </c>
      <c r="K507" s="43">
        <f t="shared" si="96"/>
        <v>1273.5</v>
      </c>
      <c r="L507" s="42">
        <v>0</v>
      </c>
      <c r="M507" s="42">
        <v>0</v>
      </c>
      <c r="N507" s="42">
        <v>0</v>
      </c>
      <c r="O507" s="42">
        <v>0</v>
      </c>
      <c r="P507" s="42">
        <v>148.57</v>
      </c>
      <c r="Q507" s="42">
        <v>254.7</v>
      </c>
      <c r="R507" s="42">
        <v>254.7</v>
      </c>
      <c r="S507" s="42">
        <v>254.7</v>
      </c>
      <c r="T507" s="42">
        <v>254.7</v>
      </c>
      <c r="U507" s="42">
        <v>106.13</v>
      </c>
      <c r="V507" s="42">
        <v>0</v>
      </c>
      <c r="W507" s="42">
        <v>0</v>
      </c>
      <c r="X507" s="42">
        <v>0</v>
      </c>
      <c r="Y507" s="42">
        <v>0</v>
      </c>
      <c r="Z507" s="42">
        <v>0</v>
      </c>
      <c r="AA507" s="43">
        <v>0</v>
      </c>
      <c r="AB507" s="42">
        <v>0</v>
      </c>
      <c r="AC507" s="42">
        <v>0</v>
      </c>
      <c r="AD507" s="42">
        <v>0</v>
      </c>
      <c r="AE507" s="42">
        <v>0</v>
      </c>
      <c r="AF507" s="42">
        <v>0</v>
      </c>
      <c r="AG507" s="43">
        <f t="shared" si="97"/>
        <v>1273.5</v>
      </c>
      <c r="AH507" s="42">
        <f t="shared" si="83"/>
        <v>141.5</v>
      </c>
      <c r="AI507" s="44" t="s">
        <v>111</v>
      </c>
      <c r="AJ507" s="44" t="s">
        <v>1972</v>
      </c>
      <c r="AK507" s="44" t="s">
        <v>264</v>
      </c>
    </row>
    <row r="508" spans="1:37" s="14" customFormat="1" ht="50.1" customHeight="1">
      <c r="A508" s="41" t="s">
        <v>601</v>
      </c>
      <c r="B508" s="41" t="s">
        <v>596</v>
      </c>
      <c r="C508" s="41" t="s">
        <v>15</v>
      </c>
      <c r="D508" s="41" t="s">
        <v>597</v>
      </c>
      <c r="E508" s="41" t="s">
        <v>602</v>
      </c>
      <c r="F508" s="41" t="s">
        <v>598</v>
      </c>
      <c r="G508" s="41" t="s">
        <v>1403</v>
      </c>
      <c r="H508" s="41" t="s">
        <v>19</v>
      </c>
      <c r="I508" s="43">
        <v>1415</v>
      </c>
      <c r="J508" s="43">
        <f t="shared" si="95"/>
        <v>141.5</v>
      </c>
      <c r="K508" s="43">
        <f t="shared" si="96"/>
        <v>1273.5</v>
      </c>
      <c r="L508" s="42">
        <v>0</v>
      </c>
      <c r="M508" s="42">
        <v>0</v>
      </c>
      <c r="N508" s="42">
        <v>0</v>
      </c>
      <c r="O508" s="42">
        <v>0</v>
      </c>
      <c r="P508" s="42">
        <v>148.57</v>
      </c>
      <c r="Q508" s="42">
        <v>254.7</v>
      </c>
      <c r="R508" s="42">
        <v>254.7</v>
      </c>
      <c r="S508" s="42">
        <v>254.7</v>
      </c>
      <c r="T508" s="42">
        <v>254.7</v>
      </c>
      <c r="U508" s="42">
        <v>106.13</v>
      </c>
      <c r="V508" s="42">
        <v>0</v>
      </c>
      <c r="W508" s="42">
        <v>0</v>
      </c>
      <c r="X508" s="42">
        <v>0</v>
      </c>
      <c r="Y508" s="42">
        <v>0</v>
      </c>
      <c r="Z508" s="42">
        <v>0</v>
      </c>
      <c r="AA508" s="43">
        <v>0</v>
      </c>
      <c r="AB508" s="42">
        <v>0</v>
      </c>
      <c r="AC508" s="42">
        <v>0</v>
      </c>
      <c r="AD508" s="42">
        <v>0</v>
      </c>
      <c r="AE508" s="42">
        <v>0</v>
      </c>
      <c r="AF508" s="42">
        <v>0</v>
      </c>
      <c r="AG508" s="43">
        <f t="shared" si="97"/>
        <v>1273.5</v>
      </c>
      <c r="AH508" s="42">
        <f t="shared" si="83"/>
        <v>141.5</v>
      </c>
      <c r="AI508" s="44" t="s">
        <v>111</v>
      </c>
      <c r="AJ508" s="44" t="s">
        <v>1626</v>
      </c>
      <c r="AK508" s="44" t="s">
        <v>195</v>
      </c>
    </row>
    <row r="509" spans="1:37" s="14" customFormat="1" ht="50.1" customHeight="1">
      <c r="A509" s="41" t="s">
        <v>603</v>
      </c>
      <c r="B509" s="41" t="s">
        <v>596</v>
      </c>
      <c r="C509" s="41" t="s">
        <v>15</v>
      </c>
      <c r="D509" s="41" t="s">
        <v>597</v>
      </c>
      <c r="E509" s="41" t="s">
        <v>604</v>
      </c>
      <c r="F509" s="41" t="s">
        <v>598</v>
      </c>
      <c r="G509" s="41" t="s">
        <v>1403</v>
      </c>
      <c r="H509" s="41" t="s">
        <v>19</v>
      </c>
      <c r="I509" s="43">
        <v>1415</v>
      </c>
      <c r="J509" s="43">
        <f t="shared" si="95"/>
        <v>141.5</v>
      </c>
      <c r="K509" s="43">
        <f t="shared" si="96"/>
        <v>1273.5</v>
      </c>
      <c r="L509" s="42">
        <v>0</v>
      </c>
      <c r="M509" s="42">
        <v>0</v>
      </c>
      <c r="N509" s="42">
        <v>0</v>
      </c>
      <c r="O509" s="42">
        <v>0</v>
      </c>
      <c r="P509" s="42">
        <v>148.57</v>
      </c>
      <c r="Q509" s="42">
        <v>254.7</v>
      </c>
      <c r="R509" s="42">
        <v>254.7</v>
      </c>
      <c r="S509" s="42">
        <v>254.7</v>
      </c>
      <c r="T509" s="42">
        <v>254.7</v>
      </c>
      <c r="U509" s="42">
        <v>106.13</v>
      </c>
      <c r="V509" s="42">
        <v>0</v>
      </c>
      <c r="W509" s="42">
        <v>0</v>
      </c>
      <c r="X509" s="42">
        <v>0</v>
      </c>
      <c r="Y509" s="42">
        <v>0</v>
      </c>
      <c r="Z509" s="42">
        <v>0</v>
      </c>
      <c r="AA509" s="43">
        <v>0</v>
      </c>
      <c r="AB509" s="42">
        <v>0</v>
      </c>
      <c r="AC509" s="42">
        <v>0</v>
      </c>
      <c r="AD509" s="42">
        <v>0</v>
      </c>
      <c r="AE509" s="42">
        <v>0</v>
      </c>
      <c r="AF509" s="42">
        <v>0</v>
      </c>
      <c r="AG509" s="43">
        <f t="shared" si="97"/>
        <v>1273.5</v>
      </c>
      <c r="AH509" s="42">
        <f t="shared" si="83"/>
        <v>141.5</v>
      </c>
      <c r="AI509" s="44" t="s">
        <v>111</v>
      </c>
      <c r="AJ509" s="44" t="s">
        <v>1626</v>
      </c>
      <c r="AK509" s="44" t="s">
        <v>195</v>
      </c>
    </row>
    <row r="510" spans="1:37" s="14" customFormat="1" ht="50.1" customHeight="1">
      <c r="A510" s="41" t="s">
        <v>605</v>
      </c>
      <c r="B510" s="41" t="s">
        <v>596</v>
      </c>
      <c r="C510" s="41" t="s">
        <v>606</v>
      </c>
      <c r="D510" s="41" t="s">
        <v>607</v>
      </c>
      <c r="E510" s="41" t="s">
        <v>608</v>
      </c>
      <c r="F510" s="41" t="s">
        <v>609</v>
      </c>
      <c r="G510" s="41" t="s">
        <v>1403</v>
      </c>
      <c r="H510" s="41" t="s">
        <v>19</v>
      </c>
      <c r="I510" s="43">
        <v>730</v>
      </c>
      <c r="J510" s="43">
        <f t="shared" si="95"/>
        <v>73</v>
      </c>
      <c r="K510" s="43">
        <f t="shared" si="96"/>
        <v>657</v>
      </c>
      <c r="L510" s="42">
        <v>0</v>
      </c>
      <c r="M510" s="42">
        <v>0</v>
      </c>
      <c r="N510" s="42">
        <v>0</v>
      </c>
      <c r="O510" s="42">
        <v>0</v>
      </c>
      <c r="P510" s="42">
        <v>0</v>
      </c>
      <c r="Q510" s="42">
        <v>0</v>
      </c>
      <c r="R510" s="42">
        <v>0</v>
      </c>
      <c r="S510" s="42">
        <v>0</v>
      </c>
      <c r="T510" s="42">
        <v>43.8</v>
      </c>
      <c r="U510" s="42">
        <v>131.4</v>
      </c>
      <c r="V510" s="42">
        <v>131.4</v>
      </c>
      <c r="W510" s="42">
        <v>131.4</v>
      </c>
      <c r="X510" s="42">
        <v>131.4</v>
      </c>
      <c r="Y510" s="42">
        <v>87.6</v>
      </c>
      <c r="Z510" s="42">
        <v>0</v>
      </c>
      <c r="AA510" s="43">
        <v>0</v>
      </c>
      <c r="AB510" s="42">
        <v>0</v>
      </c>
      <c r="AC510" s="42">
        <v>0</v>
      </c>
      <c r="AD510" s="42">
        <v>0</v>
      </c>
      <c r="AE510" s="42">
        <v>0</v>
      </c>
      <c r="AF510" s="42">
        <v>0</v>
      </c>
      <c r="AG510" s="43">
        <f t="shared" si="97"/>
        <v>657</v>
      </c>
      <c r="AH510" s="42">
        <f t="shared" si="83"/>
        <v>73</v>
      </c>
      <c r="AI510" s="44" t="s">
        <v>610</v>
      </c>
      <c r="AJ510" s="44" t="s">
        <v>1882</v>
      </c>
      <c r="AK510" s="44" t="s">
        <v>1883</v>
      </c>
    </row>
    <row r="511" spans="1:37" s="14" customFormat="1" ht="50.1" customHeight="1">
      <c r="A511" s="41" t="s">
        <v>611</v>
      </c>
      <c r="B511" s="41" t="s">
        <v>596</v>
      </c>
      <c r="C511" s="41" t="s">
        <v>606</v>
      </c>
      <c r="D511" s="41" t="s">
        <v>607</v>
      </c>
      <c r="E511" s="41" t="s">
        <v>612</v>
      </c>
      <c r="F511" s="41" t="s">
        <v>598</v>
      </c>
      <c r="G511" s="41" t="s">
        <v>1403</v>
      </c>
      <c r="H511" s="41" t="s">
        <v>19</v>
      </c>
      <c r="I511" s="43">
        <v>730</v>
      </c>
      <c r="J511" s="43">
        <f t="shared" si="95"/>
        <v>73</v>
      </c>
      <c r="K511" s="43">
        <f t="shared" si="96"/>
        <v>657</v>
      </c>
      <c r="L511" s="42">
        <v>0</v>
      </c>
      <c r="M511" s="42">
        <v>0</v>
      </c>
      <c r="N511" s="42">
        <v>0</v>
      </c>
      <c r="O511" s="42">
        <v>0</v>
      </c>
      <c r="P511" s="42">
        <v>0</v>
      </c>
      <c r="Q511" s="42">
        <v>0</v>
      </c>
      <c r="R511" s="42">
        <v>0</v>
      </c>
      <c r="S511" s="42">
        <v>0</v>
      </c>
      <c r="T511" s="42">
        <v>43.8</v>
      </c>
      <c r="U511" s="42">
        <v>131.4</v>
      </c>
      <c r="V511" s="42">
        <v>131.4</v>
      </c>
      <c r="W511" s="42">
        <v>131.4</v>
      </c>
      <c r="X511" s="42">
        <v>131.4</v>
      </c>
      <c r="Y511" s="42">
        <v>87.6</v>
      </c>
      <c r="Z511" s="42">
        <v>0</v>
      </c>
      <c r="AA511" s="43">
        <v>0</v>
      </c>
      <c r="AB511" s="42">
        <v>0</v>
      </c>
      <c r="AC511" s="42">
        <v>0</v>
      </c>
      <c r="AD511" s="42">
        <v>0</v>
      </c>
      <c r="AE511" s="42">
        <v>0</v>
      </c>
      <c r="AF511" s="42">
        <v>0</v>
      </c>
      <c r="AG511" s="43">
        <f t="shared" si="97"/>
        <v>657</v>
      </c>
      <c r="AH511" s="42">
        <f t="shared" si="83"/>
        <v>73</v>
      </c>
      <c r="AI511" s="44" t="s">
        <v>610</v>
      </c>
      <c r="AJ511" s="44" t="s">
        <v>1676</v>
      </c>
      <c r="AK511" s="44" t="s">
        <v>2033</v>
      </c>
    </row>
    <row r="512" spans="1:37" s="14" customFormat="1" ht="50.1" customHeight="1">
      <c r="A512" s="41" t="s">
        <v>618</v>
      </c>
      <c r="B512" s="41" t="s">
        <v>614</v>
      </c>
      <c r="C512" s="41" t="s">
        <v>606</v>
      </c>
      <c r="D512" s="41" t="s">
        <v>607</v>
      </c>
      <c r="E512" s="41" t="s">
        <v>619</v>
      </c>
      <c r="F512" s="44" t="s">
        <v>620</v>
      </c>
      <c r="G512" s="41" t="s">
        <v>1403</v>
      </c>
      <c r="H512" s="41" t="s">
        <v>36</v>
      </c>
      <c r="I512" s="43">
        <v>850</v>
      </c>
      <c r="J512" s="43">
        <f t="shared" si="95"/>
        <v>85</v>
      </c>
      <c r="K512" s="43">
        <f t="shared" si="96"/>
        <v>765</v>
      </c>
      <c r="L512" s="42">
        <v>0</v>
      </c>
      <c r="M512" s="42">
        <v>0</v>
      </c>
      <c r="N512" s="42">
        <v>0</v>
      </c>
      <c r="O512" s="42">
        <v>0</v>
      </c>
      <c r="P512" s="42">
        <v>0</v>
      </c>
      <c r="Q512" s="42">
        <v>0</v>
      </c>
      <c r="R512" s="42">
        <v>0</v>
      </c>
      <c r="S512" s="42">
        <v>0</v>
      </c>
      <c r="T512" s="42">
        <v>0</v>
      </c>
      <c r="U512" s="42">
        <v>51</v>
      </c>
      <c r="V512" s="42">
        <v>153</v>
      </c>
      <c r="W512" s="42">
        <v>153</v>
      </c>
      <c r="X512" s="42">
        <v>153</v>
      </c>
      <c r="Y512" s="42">
        <v>153</v>
      </c>
      <c r="Z512" s="42">
        <v>102</v>
      </c>
      <c r="AA512" s="43">
        <v>0</v>
      </c>
      <c r="AB512" s="42">
        <v>0</v>
      </c>
      <c r="AC512" s="42">
        <v>0</v>
      </c>
      <c r="AD512" s="42">
        <v>0</v>
      </c>
      <c r="AE512" s="42">
        <v>0</v>
      </c>
      <c r="AF512" s="42">
        <v>0</v>
      </c>
      <c r="AG512" s="43">
        <f t="shared" si="97"/>
        <v>765</v>
      </c>
      <c r="AH512" s="42">
        <f t="shared" si="83"/>
        <v>85</v>
      </c>
      <c r="AI512" s="44" t="s">
        <v>131</v>
      </c>
      <c r="AJ512" s="44" t="s">
        <v>1646</v>
      </c>
      <c r="AK512" s="44" t="s">
        <v>1647</v>
      </c>
    </row>
    <row r="513" spans="1:37" s="14" customFormat="1" ht="50.1" customHeight="1">
      <c r="A513" s="41" t="s">
        <v>621</v>
      </c>
      <c r="B513" s="41" t="s">
        <v>614</v>
      </c>
      <c r="C513" s="41" t="s">
        <v>606</v>
      </c>
      <c r="D513" s="41" t="s">
        <v>622</v>
      </c>
      <c r="E513" s="44" t="s">
        <v>623</v>
      </c>
      <c r="F513" s="44" t="s">
        <v>624</v>
      </c>
      <c r="G513" s="41" t="s">
        <v>1403</v>
      </c>
      <c r="H513" s="41" t="s">
        <v>36</v>
      </c>
      <c r="I513" s="43">
        <v>1200</v>
      </c>
      <c r="J513" s="43">
        <f t="shared" si="95"/>
        <v>120</v>
      </c>
      <c r="K513" s="43">
        <f t="shared" si="96"/>
        <v>1080</v>
      </c>
      <c r="L513" s="42">
        <v>0</v>
      </c>
      <c r="M513" s="42">
        <v>0</v>
      </c>
      <c r="N513" s="42">
        <v>0</v>
      </c>
      <c r="O513" s="42">
        <v>0</v>
      </c>
      <c r="P513" s="42">
        <v>0</v>
      </c>
      <c r="Q513" s="42">
        <v>0</v>
      </c>
      <c r="R513" s="42">
        <v>0</v>
      </c>
      <c r="S513" s="42">
        <v>0</v>
      </c>
      <c r="T513" s="42">
        <v>0</v>
      </c>
      <c r="U513" s="42">
        <v>72</v>
      </c>
      <c r="V513" s="42">
        <v>216</v>
      </c>
      <c r="W513" s="42">
        <v>216</v>
      </c>
      <c r="X513" s="42">
        <v>216</v>
      </c>
      <c r="Y513" s="42">
        <v>216</v>
      </c>
      <c r="Z513" s="42">
        <v>144</v>
      </c>
      <c r="AA513" s="43">
        <v>0</v>
      </c>
      <c r="AB513" s="42">
        <v>0</v>
      </c>
      <c r="AC513" s="42">
        <v>0</v>
      </c>
      <c r="AD513" s="42">
        <v>0</v>
      </c>
      <c r="AE513" s="42">
        <v>0</v>
      </c>
      <c r="AF513" s="42">
        <v>0</v>
      </c>
      <c r="AG513" s="43">
        <f t="shared" si="97"/>
        <v>1080</v>
      </c>
      <c r="AH513" s="42">
        <f t="shared" si="83"/>
        <v>120</v>
      </c>
      <c r="AI513" s="44" t="s">
        <v>131</v>
      </c>
      <c r="AJ513" s="44" t="s">
        <v>1645</v>
      </c>
      <c r="AK513" s="44" t="s">
        <v>1710</v>
      </c>
    </row>
    <row r="514" spans="1:37" s="14" customFormat="1" ht="50.1" customHeight="1">
      <c r="A514" s="41" t="s">
        <v>613</v>
      </c>
      <c r="B514" s="41" t="s">
        <v>614</v>
      </c>
      <c r="C514" s="41" t="s">
        <v>606</v>
      </c>
      <c r="D514" s="41" t="s">
        <v>607</v>
      </c>
      <c r="E514" s="41" t="s">
        <v>615</v>
      </c>
      <c r="F514" s="41" t="s">
        <v>616</v>
      </c>
      <c r="G514" s="41" t="s">
        <v>1403</v>
      </c>
      <c r="H514" s="41" t="s">
        <v>19</v>
      </c>
      <c r="I514" s="43">
        <v>1700</v>
      </c>
      <c r="J514" s="43">
        <f t="shared" si="95"/>
        <v>170</v>
      </c>
      <c r="K514" s="43">
        <f t="shared" si="96"/>
        <v>1530</v>
      </c>
      <c r="L514" s="42">
        <v>0</v>
      </c>
      <c r="M514" s="42">
        <v>0</v>
      </c>
      <c r="N514" s="42">
        <v>0</v>
      </c>
      <c r="O514" s="42">
        <v>0</v>
      </c>
      <c r="P514" s="42">
        <v>0</v>
      </c>
      <c r="Q514" s="42">
        <v>0</v>
      </c>
      <c r="R514" s="42">
        <v>0</v>
      </c>
      <c r="S514" s="42">
        <v>0</v>
      </c>
      <c r="T514" s="42">
        <v>0</v>
      </c>
      <c r="U514" s="42">
        <v>178.5</v>
      </c>
      <c r="V514" s="42">
        <v>306</v>
      </c>
      <c r="W514" s="42">
        <v>306</v>
      </c>
      <c r="X514" s="42">
        <v>306</v>
      </c>
      <c r="Y514" s="42">
        <v>306</v>
      </c>
      <c r="Z514" s="42">
        <v>127.5</v>
      </c>
      <c r="AA514" s="43">
        <v>0</v>
      </c>
      <c r="AB514" s="42">
        <v>0</v>
      </c>
      <c r="AC514" s="42">
        <v>0</v>
      </c>
      <c r="AD514" s="42">
        <v>0</v>
      </c>
      <c r="AE514" s="42">
        <v>0</v>
      </c>
      <c r="AF514" s="42">
        <v>0</v>
      </c>
      <c r="AG514" s="43">
        <f t="shared" si="97"/>
        <v>1530</v>
      </c>
      <c r="AH514" s="42">
        <f t="shared" si="83"/>
        <v>170</v>
      </c>
      <c r="AI514" s="44" t="s">
        <v>617</v>
      </c>
      <c r="AJ514" s="44" t="s">
        <v>1663</v>
      </c>
      <c r="AK514" s="44" t="s">
        <v>422</v>
      </c>
    </row>
    <row r="515" spans="1:37" s="14" customFormat="1" ht="50.1" customHeight="1">
      <c r="A515" s="41" t="s">
        <v>625</v>
      </c>
      <c r="B515" s="41" t="s">
        <v>626</v>
      </c>
      <c r="C515" s="41" t="s">
        <v>606</v>
      </c>
      <c r="D515" s="41" t="s">
        <v>622</v>
      </c>
      <c r="E515" s="44" t="s">
        <v>627</v>
      </c>
      <c r="F515" s="44" t="s">
        <v>620</v>
      </c>
      <c r="G515" s="41" t="s">
        <v>1403</v>
      </c>
      <c r="H515" s="41" t="s">
        <v>36</v>
      </c>
      <c r="I515" s="43">
        <v>850</v>
      </c>
      <c r="J515" s="43">
        <f t="shared" si="95"/>
        <v>85</v>
      </c>
      <c r="K515" s="43">
        <f t="shared" si="96"/>
        <v>765</v>
      </c>
      <c r="L515" s="42">
        <v>0</v>
      </c>
      <c r="M515" s="42">
        <v>0</v>
      </c>
      <c r="N515" s="42">
        <v>0</v>
      </c>
      <c r="O515" s="42">
        <v>0</v>
      </c>
      <c r="P515" s="42">
        <v>0</v>
      </c>
      <c r="Q515" s="42">
        <v>0</v>
      </c>
      <c r="R515" s="42">
        <v>0</v>
      </c>
      <c r="S515" s="42">
        <v>0</v>
      </c>
      <c r="T515" s="42">
        <v>0</v>
      </c>
      <c r="U515" s="42">
        <v>0</v>
      </c>
      <c r="V515" s="42">
        <v>153</v>
      </c>
      <c r="W515" s="42">
        <v>153</v>
      </c>
      <c r="X515" s="42">
        <v>153</v>
      </c>
      <c r="Y515" s="42">
        <v>153</v>
      </c>
      <c r="Z515" s="42">
        <v>153</v>
      </c>
      <c r="AA515" s="43">
        <v>0</v>
      </c>
      <c r="AB515" s="42">
        <v>0</v>
      </c>
      <c r="AC515" s="42">
        <v>0</v>
      </c>
      <c r="AD515" s="42">
        <v>0</v>
      </c>
      <c r="AE515" s="42">
        <v>0</v>
      </c>
      <c r="AF515" s="42">
        <v>0</v>
      </c>
      <c r="AG515" s="43">
        <f t="shared" si="97"/>
        <v>765</v>
      </c>
      <c r="AH515" s="42">
        <f t="shared" si="83"/>
        <v>85</v>
      </c>
      <c r="AI515" s="44" t="s">
        <v>628</v>
      </c>
      <c r="AJ515" s="44" t="s">
        <v>1416</v>
      </c>
      <c r="AK515" s="44" t="s">
        <v>1618</v>
      </c>
    </row>
    <row r="516" spans="1:37" s="14" customFormat="1" ht="50.1" customHeight="1">
      <c r="A516" s="41" t="s">
        <v>629</v>
      </c>
      <c r="B516" s="41" t="s">
        <v>630</v>
      </c>
      <c r="C516" s="41" t="s">
        <v>606</v>
      </c>
      <c r="D516" s="41" t="s">
        <v>622</v>
      </c>
      <c r="E516" s="44" t="s">
        <v>631</v>
      </c>
      <c r="F516" s="44" t="s">
        <v>632</v>
      </c>
      <c r="G516" s="41" t="s">
        <v>1403</v>
      </c>
      <c r="H516" s="41" t="s">
        <v>36</v>
      </c>
      <c r="I516" s="43">
        <v>1775</v>
      </c>
      <c r="J516" s="43">
        <f t="shared" si="95"/>
        <v>177.5</v>
      </c>
      <c r="K516" s="43">
        <f t="shared" si="96"/>
        <v>1597.5</v>
      </c>
      <c r="L516" s="42">
        <v>0</v>
      </c>
      <c r="M516" s="42">
        <v>0</v>
      </c>
      <c r="N516" s="42">
        <v>0</v>
      </c>
      <c r="O516" s="42">
        <v>0</v>
      </c>
      <c r="P516" s="42">
        <v>0</v>
      </c>
      <c r="Q516" s="42">
        <v>0</v>
      </c>
      <c r="R516" s="42">
        <v>0</v>
      </c>
      <c r="S516" s="42">
        <v>0</v>
      </c>
      <c r="T516" s="42">
        <v>0</v>
      </c>
      <c r="U516" s="42">
        <v>0</v>
      </c>
      <c r="V516" s="42">
        <v>189.93</v>
      </c>
      <c r="W516" s="42">
        <v>319.5</v>
      </c>
      <c r="X516" s="42">
        <v>319.5</v>
      </c>
      <c r="Y516" s="42">
        <v>319.5</v>
      </c>
      <c r="Z516" s="42">
        <v>319.5</v>
      </c>
      <c r="AA516" s="43">
        <v>0</v>
      </c>
      <c r="AB516" s="42">
        <v>129.57</v>
      </c>
      <c r="AC516" s="42">
        <v>0</v>
      </c>
      <c r="AD516" s="42">
        <v>0</v>
      </c>
      <c r="AE516" s="42">
        <v>0</v>
      </c>
      <c r="AF516" s="42">
        <v>0</v>
      </c>
      <c r="AG516" s="43">
        <f t="shared" si="97"/>
        <v>1597.5</v>
      </c>
      <c r="AH516" s="42">
        <f t="shared" si="83"/>
        <v>177.5</v>
      </c>
      <c r="AI516" s="44" t="s">
        <v>464</v>
      </c>
      <c r="AJ516" s="44" t="s">
        <v>1627</v>
      </c>
      <c r="AK516" s="44" t="s">
        <v>1407</v>
      </c>
    </row>
    <row r="517" spans="1:37" s="14" customFormat="1" ht="50.1" customHeight="1">
      <c r="A517" s="41" t="s">
        <v>633</v>
      </c>
      <c r="B517" s="41" t="s">
        <v>634</v>
      </c>
      <c r="C517" s="41" t="s">
        <v>606</v>
      </c>
      <c r="D517" s="41" t="s">
        <v>622</v>
      </c>
      <c r="E517" s="41" t="s">
        <v>635</v>
      </c>
      <c r="F517" s="44" t="s">
        <v>632</v>
      </c>
      <c r="G517" s="41" t="s">
        <v>1403</v>
      </c>
      <c r="H517" s="41" t="s">
        <v>36</v>
      </c>
      <c r="I517" s="43">
        <v>1775</v>
      </c>
      <c r="J517" s="43">
        <f t="shared" si="95"/>
        <v>177.5</v>
      </c>
      <c r="K517" s="43">
        <f t="shared" si="96"/>
        <v>1597.5</v>
      </c>
      <c r="L517" s="42">
        <v>0</v>
      </c>
      <c r="M517" s="42">
        <v>0</v>
      </c>
      <c r="N517" s="42">
        <v>0</v>
      </c>
      <c r="O517" s="42">
        <v>0</v>
      </c>
      <c r="P517" s="42">
        <v>0</v>
      </c>
      <c r="Q517" s="42">
        <v>0</v>
      </c>
      <c r="R517" s="42">
        <v>0</v>
      </c>
      <c r="S517" s="42">
        <v>0</v>
      </c>
      <c r="T517" s="42">
        <v>0</v>
      </c>
      <c r="U517" s="42">
        <v>0</v>
      </c>
      <c r="V517" s="42">
        <v>189.93</v>
      </c>
      <c r="W517" s="42">
        <v>319.5</v>
      </c>
      <c r="X517" s="42">
        <v>319.5</v>
      </c>
      <c r="Y517" s="42">
        <v>319.5</v>
      </c>
      <c r="Z517" s="42">
        <v>319.5</v>
      </c>
      <c r="AA517" s="43">
        <v>0</v>
      </c>
      <c r="AB517" s="42">
        <v>129.57</v>
      </c>
      <c r="AC517" s="42">
        <v>0</v>
      </c>
      <c r="AD517" s="42">
        <v>0</v>
      </c>
      <c r="AE517" s="42">
        <v>0</v>
      </c>
      <c r="AF517" s="42">
        <v>0</v>
      </c>
      <c r="AG517" s="43">
        <f t="shared" si="97"/>
        <v>1597.5</v>
      </c>
      <c r="AH517" s="42">
        <f t="shared" si="83"/>
        <v>177.5</v>
      </c>
      <c r="AI517" s="44" t="s">
        <v>464</v>
      </c>
      <c r="AJ517" s="44" t="s">
        <v>1627</v>
      </c>
      <c r="AK517" s="44" t="s">
        <v>1407</v>
      </c>
    </row>
    <row r="518" spans="1:37" s="14" customFormat="1" ht="50.1" customHeight="1">
      <c r="A518" s="41" t="s">
        <v>636</v>
      </c>
      <c r="B518" s="41" t="s">
        <v>637</v>
      </c>
      <c r="C518" s="41" t="s">
        <v>606</v>
      </c>
      <c r="D518" s="41" t="s">
        <v>638</v>
      </c>
      <c r="E518" s="41" t="s">
        <v>639</v>
      </c>
      <c r="F518" s="41" t="s">
        <v>640</v>
      </c>
      <c r="G518" s="41" t="s">
        <v>1403</v>
      </c>
      <c r="H518" s="41" t="s">
        <v>36</v>
      </c>
      <c r="I518" s="43">
        <v>1550</v>
      </c>
      <c r="J518" s="43">
        <f t="shared" si="95"/>
        <v>155</v>
      </c>
      <c r="K518" s="43">
        <f t="shared" si="96"/>
        <v>1395</v>
      </c>
      <c r="L518" s="42">
        <v>0</v>
      </c>
      <c r="M518" s="42">
        <v>0</v>
      </c>
      <c r="N518" s="42">
        <v>0</v>
      </c>
      <c r="O518" s="42">
        <v>0</v>
      </c>
      <c r="P518" s="42">
        <v>0</v>
      </c>
      <c r="Q518" s="42">
        <v>0</v>
      </c>
      <c r="R518" s="42">
        <v>0</v>
      </c>
      <c r="S518" s="42">
        <v>0</v>
      </c>
      <c r="T518" s="42">
        <v>0</v>
      </c>
      <c r="U518" s="42">
        <v>0</v>
      </c>
      <c r="V518" s="42">
        <v>165.85</v>
      </c>
      <c r="W518" s="42">
        <v>279</v>
      </c>
      <c r="X518" s="42">
        <v>279</v>
      </c>
      <c r="Y518" s="42">
        <v>279</v>
      </c>
      <c r="Z518" s="42">
        <v>279</v>
      </c>
      <c r="AA518" s="43">
        <v>0</v>
      </c>
      <c r="AB518" s="42">
        <v>113.15</v>
      </c>
      <c r="AC518" s="42">
        <v>0</v>
      </c>
      <c r="AD518" s="42">
        <v>0</v>
      </c>
      <c r="AE518" s="42">
        <v>0</v>
      </c>
      <c r="AF518" s="42">
        <v>0</v>
      </c>
      <c r="AG518" s="43">
        <f t="shared" si="97"/>
        <v>1395</v>
      </c>
      <c r="AH518" s="42">
        <f t="shared" si="83"/>
        <v>155</v>
      </c>
      <c r="AI518" s="44" t="s">
        <v>464</v>
      </c>
      <c r="AJ518" s="44" t="s">
        <v>1954</v>
      </c>
      <c r="AK518" s="44" t="s">
        <v>1396</v>
      </c>
    </row>
    <row r="519" spans="1:37" s="14" customFormat="1" ht="50.1" customHeight="1">
      <c r="A519" s="41" t="s">
        <v>641</v>
      </c>
      <c r="B519" s="41" t="s">
        <v>642</v>
      </c>
      <c r="C519" s="41" t="s">
        <v>606</v>
      </c>
      <c r="D519" s="41" t="s">
        <v>638</v>
      </c>
      <c r="E519" s="41" t="s">
        <v>643</v>
      </c>
      <c r="F519" s="41" t="s">
        <v>616</v>
      </c>
      <c r="G519" s="41" t="s">
        <v>1403</v>
      </c>
      <c r="H519" s="41" t="s">
        <v>36</v>
      </c>
      <c r="I519" s="43">
        <v>2000</v>
      </c>
      <c r="J519" s="43">
        <f t="shared" si="95"/>
        <v>200</v>
      </c>
      <c r="K519" s="43">
        <f t="shared" si="96"/>
        <v>1800</v>
      </c>
      <c r="L519" s="42">
        <v>0</v>
      </c>
      <c r="M519" s="42">
        <v>0</v>
      </c>
      <c r="N519" s="42">
        <v>0</v>
      </c>
      <c r="O519" s="42">
        <v>0</v>
      </c>
      <c r="P519" s="42">
        <v>0</v>
      </c>
      <c r="Q519" s="42">
        <v>0</v>
      </c>
      <c r="R519" s="42">
        <v>0</v>
      </c>
      <c r="S519" s="42">
        <v>0</v>
      </c>
      <c r="T519" s="42">
        <v>0</v>
      </c>
      <c r="U519" s="42">
        <v>0</v>
      </c>
      <c r="V519" s="42">
        <v>360</v>
      </c>
      <c r="W519" s="42">
        <v>360</v>
      </c>
      <c r="X519" s="42">
        <v>360</v>
      </c>
      <c r="Y519" s="42">
        <v>360</v>
      </c>
      <c r="Z519" s="42">
        <v>360</v>
      </c>
      <c r="AA519" s="43">
        <v>0</v>
      </c>
      <c r="AB519" s="42">
        <v>0</v>
      </c>
      <c r="AC519" s="42">
        <v>0</v>
      </c>
      <c r="AD519" s="42">
        <v>0</v>
      </c>
      <c r="AE519" s="42">
        <v>0</v>
      </c>
      <c r="AF519" s="42">
        <v>0</v>
      </c>
      <c r="AG519" s="43">
        <f t="shared" si="97"/>
        <v>1800</v>
      </c>
      <c r="AH519" s="42">
        <f t="shared" si="83"/>
        <v>200</v>
      </c>
      <c r="AI519" s="44" t="s">
        <v>900</v>
      </c>
      <c r="AJ519" s="44" t="s">
        <v>1876</v>
      </c>
      <c r="AK519" s="44" t="s">
        <v>818</v>
      </c>
    </row>
    <row r="520" spans="1:37" s="14" customFormat="1" ht="50.1" customHeight="1">
      <c r="A520" s="41" t="s">
        <v>644</v>
      </c>
      <c r="B520" s="41" t="s">
        <v>645</v>
      </c>
      <c r="C520" s="41" t="s">
        <v>606</v>
      </c>
      <c r="D520" s="41" t="s">
        <v>646</v>
      </c>
      <c r="E520" s="41" t="s">
        <v>647</v>
      </c>
      <c r="F520" s="41" t="s">
        <v>648</v>
      </c>
      <c r="G520" s="41" t="s">
        <v>1403</v>
      </c>
      <c r="H520" s="41" t="s">
        <v>36</v>
      </c>
      <c r="I520" s="43">
        <v>700</v>
      </c>
      <c r="J520" s="43">
        <f t="shared" si="95"/>
        <v>70</v>
      </c>
      <c r="K520" s="43">
        <f t="shared" si="96"/>
        <v>630</v>
      </c>
      <c r="L520" s="42">
        <v>0</v>
      </c>
      <c r="M520" s="42">
        <v>0</v>
      </c>
      <c r="N520" s="42">
        <v>0</v>
      </c>
      <c r="O520" s="42">
        <v>0</v>
      </c>
      <c r="P520" s="42">
        <v>0</v>
      </c>
      <c r="Q520" s="42">
        <v>0</v>
      </c>
      <c r="R520" s="42">
        <v>0</v>
      </c>
      <c r="S520" s="42">
        <v>0</v>
      </c>
      <c r="T520" s="42">
        <v>0</v>
      </c>
      <c r="U520" s="42">
        <v>0</v>
      </c>
      <c r="V520" s="42">
        <v>64.400000000000006</v>
      </c>
      <c r="W520" s="42">
        <v>126</v>
      </c>
      <c r="X520" s="42">
        <v>126</v>
      </c>
      <c r="Y520" s="42">
        <v>126</v>
      </c>
      <c r="Z520" s="42">
        <v>126</v>
      </c>
      <c r="AA520" s="43">
        <v>0</v>
      </c>
      <c r="AB520" s="42">
        <v>61.6</v>
      </c>
      <c r="AC520" s="42">
        <v>0</v>
      </c>
      <c r="AD520" s="42">
        <v>0</v>
      </c>
      <c r="AE520" s="42">
        <v>0</v>
      </c>
      <c r="AF520" s="42">
        <v>0</v>
      </c>
      <c r="AG520" s="43">
        <f t="shared" si="97"/>
        <v>630</v>
      </c>
      <c r="AH520" s="42">
        <f t="shared" si="83"/>
        <v>70</v>
      </c>
      <c r="AI520" s="44" t="s">
        <v>578</v>
      </c>
      <c r="AJ520" s="44" t="s">
        <v>1648</v>
      </c>
      <c r="AK520" s="44" t="s">
        <v>1412</v>
      </c>
    </row>
    <row r="521" spans="1:37" s="14" customFormat="1" ht="50.1" customHeight="1">
      <c r="A521" s="41" t="s">
        <v>649</v>
      </c>
      <c r="B521" s="41" t="s">
        <v>642</v>
      </c>
      <c r="C521" s="41" t="s">
        <v>606</v>
      </c>
      <c r="D521" s="41" t="s">
        <v>646</v>
      </c>
      <c r="E521" s="41" t="s">
        <v>650</v>
      </c>
      <c r="F521" s="41" t="s">
        <v>651</v>
      </c>
      <c r="G521" s="41" t="s">
        <v>1403</v>
      </c>
      <c r="H521" s="41" t="s">
        <v>19</v>
      </c>
      <c r="I521" s="43">
        <v>1875</v>
      </c>
      <c r="J521" s="43">
        <f t="shared" si="95"/>
        <v>187.5</v>
      </c>
      <c r="K521" s="43">
        <f t="shared" si="96"/>
        <v>1687.5</v>
      </c>
      <c r="L521" s="42">
        <v>0</v>
      </c>
      <c r="M521" s="42">
        <v>0</v>
      </c>
      <c r="N521" s="42">
        <v>0</v>
      </c>
      <c r="O521" s="42">
        <v>0</v>
      </c>
      <c r="P521" s="42">
        <v>0</v>
      </c>
      <c r="Q521" s="42">
        <v>0</v>
      </c>
      <c r="R521" s="42">
        <v>0</v>
      </c>
      <c r="S521" s="42">
        <v>0</v>
      </c>
      <c r="T521" s="42">
        <v>0</v>
      </c>
      <c r="U521" s="42">
        <v>0</v>
      </c>
      <c r="V521" s="42">
        <v>0</v>
      </c>
      <c r="W521" s="42">
        <v>0</v>
      </c>
      <c r="X521" s="42">
        <v>337.5</v>
      </c>
      <c r="Y521" s="42">
        <v>337.5</v>
      </c>
      <c r="Z521" s="42">
        <v>337.5</v>
      </c>
      <c r="AA521" s="43">
        <v>0</v>
      </c>
      <c r="AB521" s="42">
        <v>337.5</v>
      </c>
      <c r="AC521" s="42">
        <v>337.5</v>
      </c>
      <c r="AD521" s="42">
        <v>0</v>
      </c>
      <c r="AE521" s="42">
        <v>0</v>
      </c>
      <c r="AF521" s="42">
        <v>0</v>
      </c>
      <c r="AG521" s="43">
        <f t="shared" si="97"/>
        <v>1687.5</v>
      </c>
      <c r="AH521" s="42">
        <f t="shared" si="83"/>
        <v>187.5</v>
      </c>
      <c r="AI521" s="44" t="s">
        <v>500</v>
      </c>
      <c r="AJ521" s="44" t="s">
        <v>1670</v>
      </c>
      <c r="AK521" s="44" t="s">
        <v>1686</v>
      </c>
    </row>
    <row r="522" spans="1:37" s="14" customFormat="1" ht="50.1" customHeight="1">
      <c r="A522" s="41" t="s">
        <v>652</v>
      </c>
      <c r="B522" s="41" t="s">
        <v>642</v>
      </c>
      <c r="C522" s="41" t="s">
        <v>653</v>
      </c>
      <c r="D522" s="41" t="s">
        <v>654</v>
      </c>
      <c r="E522" s="41" t="s">
        <v>655</v>
      </c>
      <c r="F522" s="41" t="s">
        <v>656</v>
      </c>
      <c r="G522" s="41" t="s">
        <v>1403</v>
      </c>
      <c r="H522" s="41" t="s">
        <v>19</v>
      </c>
      <c r="I522" s="43">
        <v>1595</v>
      </c>
      <c r="J522" s="43">
        <f t="shared" si="95"/>
        <v>159.5</v>
      </c>
      <c r="K522" s="43">
        <f t="shared" si="96"/>
        <v>1435.5</v>
      </c>
      <c r="L522" s="42">
        <v>0</v>
      </c>
      <c r="M522" s="42">
        <v>0</v>
      </c>
      <c r="N522" s="42">
        <v>0</v>
      </c>
      <c r="O522" s="42">
        <v>0</v>
      </c>
      <c r="P522" s="42">
        <v>0</v>
      </c>
      <c r="Q522" s="42">
        <v>0</v>
      </c>
      <c r="R522" s="42">
        <v>0</v>
      </c>
      <c r="S522" s="42">
        <v>0</v>
      </c>
      <c r="T522" s="42">
        <v>0</v>
      </c>
      <c r="U522" s="42">
        <v>0</v>
      </c>
      <c r="V522" s="42">
        <v>0</v>
      </c>
      <c r="W522" s="42">
        <v>0</v>
      </c>
      <c r="X522" s="42">
        <v>95.7</v>
      </c>
      <c r="Y522" s="42">
        <v>287.10000000000002</v>
      </c>
      <c r="Z522" s="42">
        <v>287.10000000000002</v>
      </c>
      <c r="AA522" s="43">
        <v>0</v>
      </c>
      <c r="AB522" s="42">
        <v>287.10000000000002</v>
      </c>
      <c r="AC522" s="42">
        <v>287.10000000000002</v>
      </c>
      <c r="AD522" s="42">
        <v>191.4</v>
      </c>
      <c r="AE522" s="42">
        <v>0</v>
      </c>
      <c r="AF522" s="42">
        <v>0</v>
      </c>
      <c r="AG522" s="43">
        <f t="shared" si="97"/>
        <v>1435.5000000000002</v>
      </c>
      <c r="AH522" s="42">
        <f t="shared" si="83"/>
        <v>159.49999999999977</v>
      </c>
      <c r="AI522" s="44" t="s">
        <v>657</v>
      </c>
      <c r="AJ522" s="44" t="s">
        <v>89</v>
      </c>
      <c r="AK522" s="44" t="s">
        <v>195</v>
      </c>
    </row>
    <row r="523" spans="1:37" s="14" customFormat="1" ht="50.1" customHeight="1">
      <c r="A523" s="41" t="s">
        <v>658</v>
      </c>
      <c r="B523" s="41" t="s">
        <v>642</v>
      </c>
      <c r="C523" s="41" t="s">
        <v>653</v>
      </c>
      <c r="D523" s="41" t="s">
        <v>654</v>
      </c>
      <c r="E523" s="41" t="s">
        <v>659</v>
      </c>
      <c r="F523" s="41" t="s">
        <v>656</v>
      </c>
      <c r="G523" s="41" t="s">
        <v>1403</v>
      </c>
      <c r="H523" s="41" t="s">
        <v>19</v>
      </c>
      <c r="I523" s="43">
        <v>1595</v>
      </c>
      <c r="J523" s="43">
        <f t="shared" si="95"/>
        <v>159.5</v>
      </c>
      <c r="K523" s="43">
        <f t="shared" si="96"/>
        <v>1435.5</v>
      </c>
      <c r="L523" s="42">
        <v>0</v>
      </c>
      <c r="M523" s="42">
        <v>0</v>
      </c>
      <c r="N523" s="42">
        <v>0</v>
      </c>
      <c r="O523" s="42">
        <v>0</v>
      </c>
      <c r="P523" s="42">
        <v>0</v>
      </c>
      <c r="Q523" s="42">
        <v>0</v>
      </c>
      <c r="R523" s="42">
        <v>0</v>
      </c>
      <c r="S523" s="42">
        <v>0</v>
      </c>
      <c r="T523" s="42">
        <v>0</v>
      </c>
      <c r="U523" s="42">
        <v>0</v>
      </c>
      <c r="V523" s="42">
        <v>0</v>
      </c>
      <c r="W523" s="42">
        <v>0</v>
      </c>
      <c r="X523" s="42">
        <v>95.7</v>
      </c>
      <c r="Y523" s="42">
        <v>287.10000000000002</v>
      </c>
      <c r="Z523" s="42">
        <v>287.10000000000002</v>
      </c>
      <c r="AA523" s="43">
        <v>0</v>
      </c>
      <c r="AB523" s="42">
        <v>287.10000000000002</v>
      </c>
      <c r="AC523" s="42">
        <v>287.10000000000002</v>
      </c>
      <c r="AD523" s="42">
        <v>191.4</v>
      </c>
      <c r="AE523" s="42">
        <v>0</v>
      </c>
      <c r="AF523" s="42">
        <v>0</v>
      </c>
      <c r="AG523" s="43">
        <f t="shared" si="97"/>
        <v>1435.5000000000002</v>
      </c>
      <c r="AH523" s="42">
        <f t="shared" si="83"/>
        <v>159.49999999999977</v>
      </c>
      <c r="AI523" s="44" t="s">
        <v>657</v>
      </c>
      <c r="AJ523" s="44" t="s">
        <v>228</v>
      </c>
      <c r="AK523" s="44" t="s">
        <v>1630</v>
      </c>
    </row>
    <row r="524" spans="1:37" s="14" customFormat="1" ht="50.1" customHeight="1">
      <c r="A524" s="41" t="s">
        <v>660</v>
      </c>
      <c r="B524" s="41" t="s">
        <v>642</v>
      </c>
      <c r="C524" s="41" t="s">
        <v>653</v>
      </c>
      <c r="D524" s="41" t="s">
        <v>661</v>
      </c>
      <c r="E524" s="41" t="s">
        <v>662</v>
      </c>
      <c r="F524" s="41" t="s">
        <v>651</v>
      </c>
      <c r="G524" s="41" t="s">
        <v>1403</v>
      </c>
      <c r="H524" s="41" t="s">
        <v>19</v>
      </c>
      <c r="I524" s="43">
        <v>1595</v>
      </c>
      <c r="J524" s="43">
        <f t="shared" si="95"/>
        <v>159.5</v>
      </c>
      <c r="K524" s="43">
        <f t="shared" si="96"/>
        <v>1435.5</v>
      </c>
      <c r="L524" s="42">
        <v>0</v>
      </c>
      <c r="M524" s="42">
        <v>0</v>
      </c>
      <c r="N524" s="42">
        <v>0</v>
      </c>
      <c r="O524" s="42">
        <v>0</v>
      </c>
      <c r="P524" s="42">
        <v>0</v>
      </c>
      <c r="Q524" s="42">
        <v>0</v>
      </c>
      <c r="R524" s="42">
        <v>0</v>
      </c>
      <c r="S524" s="42">
        <v>0</v>
      </c>
      <c r="T524" s="42">
        <v>0</v>
      </c>
      <c r="U524" s="42">
        <v>0</v>
      </c>
      <c r="V524" s="42">
        <v>0</v>
      </c>
      <c r="W524" s="42">
        <v>0</v>
      </c>
      <c r="X524" s="42">
        <v>95.7</v>
      </c>
      <c r="Y524" s="42">
        <v>287.10000000000002</v>
      </c>
      <c r="Z524" s="42">
        <v>287.10000000000002</v>
      </c>
      <c r="AA524" s="43">
        <v>0</v>
      </c>
      <c r="AB524" s="42">
        <v>287.10000000000002</v>
      </c>
      <c r="AC524" s="42">
        <v>287.10000000000002</v>
      </c>
      <c r="AD524" s="42">
        <v>191.4</v>
      </c>
      <c r="AE524" s="42">
        <v>0</v>
      </c>
      <c r="AF524" s="42">
        <v>0</v>
      </c>
      <c r="AG524" s="43">
        <f t="shared" si="97"/>
        <v>1435.5000000000002</v>
      </c>
      <c r="AH524" s="42">
        <f t="shared" si="83"/>
        <v>159.49999999999977</v>
      </c>
      <c r="AI524" s="44" t="s">
        <v>657</v>
      </c>
      <c r="AJ524" s="44" t="s">
        <v>431</v>
      </c>
      <c r="AK524" s="44" t="s">
        <v>1620</v>
      </c>
    </row>
    <row r="525" spans="1:37" s="14" customFormat="1" ht="50.1" customHeight="1">
      <c r="A525" s="41" t="s">
        <v>1315</v>
      </c>
      <c r="B525" s="44" t="s">
        <v>1325</v>
      </c>
      <c r="C525" s="41" t="s">
        <v>1341</v>
      </c>
      <c r="D525" s="41" t="s">
        <v>1024</v>
      </c>
      <c r="E525" s="41" t="s">
        <v>1328</v>
      </c>
      <c r="F525" s="41" t="s">
        <v>1339</v>
      </c>
      <c r="G525" s="41" t="s">
        <v>1403</v>
      </c>
      <c r="H525" s="41" t="s">
        <v>36</v>
      </c>
      <c r="I525" s="42">
        <v>943.55</v>
      </c>
      <c r="J525" s="43">
        <f t="shared" si="95"/>
        <v>94.355000000000004</v>
      </c>
      <c r="K525" s="43">
        <f t="shared" si="96"/>
        <v>849.19499999999994</v>
      </c>
      <c r="L525" s="42">
        <v>0</v>
      </c>
      <c r="M525" s="42">
        <v>0</v>
      </c>
      <c r="N525" s="42">
        <v>0</v>
      </c>
      <c r="O525" s="42">
        <v>0</v>
      </c>
      <c r="P525" s="42">
        <v>0</v>
      </c>
      <c r="Q525" s="42">
        <v>0</v>
      </c>
      <c r="R525" s="42">
        <v>0</v>
      </c>
      <c r="S525" s="42">
        <v>0</v>
      </c>
      <c r="T525" s="42">
        <v>0</v>
      </c>
      <c r="U525" s="42">
        <v>0</v>
      </c>
      <c r="V525" s="42">
        <v>0</v>
      </c>
      <c r="W525" s="42">
        <v>0</v>
      </c>
      <c r="X525" s="42">
        <v>0</v>
      </c>
      <c r="Y525" s="42">
        <v>0</v>
      </c>
      <c r="Z525" s="42">
        <v>0</v>
      </c>
      <c r="AA525" s="43">
        <v>0</v>
      </c>
      <c r="AB525" s="42">
        <v>70.77</v>
      </c>
      <c r="AC525" s="43">
        <v>169.89</v>
      </c>
      <c r="AD525" s="43">
        <v>169.89</v>
      </c>
      <c r="AE525" s="43">
        <v>0</v>
      </c>
      <c r="AF525" s="43">
        <v>169.89</v>
      </c>
      <c r="AG525" s="43">
        <f t="shared" ref="AG525:AG530" si="98">SUM(L525:AF525)</f>
        <v>580.43999999999994</v>
      </c>
      <c r="AH525" s="42">
        <f t="shared" si="83"/>
        <v>363.11</v>
      </c>
      <c r="AI525" s="44" t="s">
        <v>1394</v>
      </c>
      <c r="AJ525" s="44" t="s">
        <v>1401</v>
      </c>
      <c r="AK525" s="44" t="s">
        <v>1677</v>
      </c>
    </row>
    <row r="526" spans="1:37" s="14" customFormat="1" ht="50.1" customHeight="1">
      <c r="A526" s="41" t="s">
        <v>1316</v>
      </c>
      <c r="B526" s="44" t="s">
        <v>1325</v>
      </c>
      <c r="C526" s="41" t="s">
        <v>1341</v>
      </c>
      <c r="D526" s="41" t="s">
        <v>1024</v>
      </c>
      <c r="E526" s="41" t="s">
        <v>1329</v>
      </c>
      <c r="F526" s="41" t="s">
        <v>1339</v>
      </c>
      <c r="G526" s="41" t="s">
        <v>1403</v>
      </c>
      <c r="H526" s="41" t="s">
        <v>36</v>
      </c>
      <c r="I526" s="42">
        <v>943.55</v>
      </c>
      <c r="J526" s="43">
        <f t="shared" si="95"/>
        <v>94.355000000000004</v>
      </c>
      <c r="K526" s="43">
        <f t="shared" si="96"/>
        <v>849.19499999999994</v>
      </c>
      <c r="L526" s="42">
        <v>0</v>
      </c>
      <c r="M526" s="42">
        <v>0</v>
      </c>
      <c r="N526" s="42">
        <v>0</v>
      </c>
      <c r="O526" s="42">
        <v>0</v>
      </c>
      <c r="P526" s="42">
        <v>0</v>
      </c>
      <c r="Q526" s="42">
        <v>0</v>
      </c>
      <c r="R526" s="42">
        <v>0</v>
      </c>
      <c r="S526" s="42">
        <v>0</v>
      </c>
      <c r="T526" s="42">
        <v>0</v>
      </c>
      <c r="U526" s="42">
        <v>0</v>
      </c>
      <c r="V526" s="42">
        <v>0</v>
      </c>
      <c r="W526" s="42">
        <v>0</v>
      </c>
      <c r="X526" s="42">
        <v>0</v>
      </c>
      <c r="Y526" s="42">
        <v>0</v>
      </c>
      <c r="Z526" s="42">
        <v>0</v>
      </c>
      <c r="AA526" s="43">
        <v>0</v>
      </c>
      <c r="AB526" s="42">
        <v>70.77</v>
      </c>
      <c r="AC526" s="43">
        <v>169.89</v>
      </c>
      <c r="AD526" s="43">
        <v>169.89</v>
      </c>
      <c r="AE526" s="43">
        <v>0</v>
      </c>
      <c r="AF526" s="43">
        <v>169.89</v>
      </c>
      <c r="AG526" s="43">
        <f t="shared" si="98"/>
        <v>580.43999999999994</v>
      </c>
      <c r="AH526" s="42">
        <f t="shared" si="83"/>
        <v>363.11</v>
      </c>
      <c r="AI526" s="44" t="s">
        <v>1394</v>
      </c>
      <c r="AJ526" s="44" t="s">
        <v>2197</v>
      </c>
      <c r="AK526" s="44" t="s">
        <v>1673</v>
      </c>
    </row>
    <row r="527" spans="1:37" s="14" customFormat="1" ht="50.1" customHeight="1">
      <c r="A527" s="41" t="s">
        <v>1317</v>
      </c>
      <c r="B527" s="44" t="s">
        <v>1325</v>
      </c>
      <c r="C527" s="41" t="s">
        <v>1341</v>
      </c>
      <c r="D527" s="41" t="s">
        <v>1024</v>
      </c>
      <c r="E527" s="41" t="s">
        <v>1330</v>
      </c>
      <c r="F527" s="41" t="s">
        <v>1339</v>
      </c>
      <c r="G527" s="41" t="s">
        <v>1403</v>
      </c>
      <c r="H527" s="41" t="s">
        <v>36</v>
      </c>
      <c r="I527" s="42">
        <v>943.55</v>
      </c>
      <c r="J527" s="43">
        <f t="shared" si="95"/>
        <v>94.355000000000004</v>
      </c>
      <c r="K527" s="43">
        <f t="shared" si="96"/>
        <v>849.19499999999994</v>
      </c>
      <c r="L527" s="42">
        <v>0</v>
      </c>
      <c r="M527" s="42">
        <v>0</v>
      </c>
      <c r="N527" s="42">
        <v>0</v>
      </c>
      <c r="O527" s="42">
        <v>0</v>
      </c>
      <c r="P527" s="42">
        <v>0</v>
      </c>
      <c r="Q527" s="42">
        <v>0</v>
      </c>
      <c r="R527" s="42">
        <v>0</v>
      </c>
      <c r="S527" s="42">
        <v>0</v>
      </c>
      <c r="T527" s="42">
        <v>0</v>
      </c>
      <c r="U527" s="42">
        <v>0</v>
      </c>
      <c r="V527" s="42">
        <v>0</v>
      </c>
      <c r="W527" s="42">
        <v>0</v>
      </c>
      <c r="X527" s="42">
        <v>0</v>
      </c>
      <c r="Y527" s="42">
        <v>0</v>
      </c>
      <c r="Z527" s="42">
        <v>0</v>
      </c>
      <c r="AA527" s="43">
        <v>0</v>
      </c>
      <c r="AB527" s="42">
        <v>70.77</v>
      </c>
      <c r="AC527" s="43">
        <v>169.89</v>
      </c>
      <c r="AD527" s="43">
        <v>169.89</v>
      </c>
      <c r="AE527" s="43">
        <v>0</v>
      </c>
      <c r="AF527" s="43">
        <v>169.89</v>
      </c>
      <c r="AG527" s="43">
        <f t="shared" si="98"/>
        <v>580.43999999999994</v>
      </c>
      <c r="AH527" s="42">
        <f t="shared" si="83"/>
        <v>363.11</v>
      </c>
      <c r="AI527" s="44" t="s">
        <v>1394</v>
      </c>
      <c r="AJ527" s="44" t="s">
        <v>406</v>
      </c>
      <c r="AK527" s="44" t="s">
        <v>1625</v>
      </c>
    </row>
    <row r="528" spans="1:37" s="14" customFormat="1" ht="50.1" customHeight="1">
      <c r="A528" s="41" t="s">
        <v>1318</v>
      </c>
      <c r="B528" s="44" t="s">
        <v>1325</v>
      </c>
      <c r="C528" s="41" t="s">
        <v>1341</v>
      </c>
      <c r="D528" s="41" t="s">
        <v>1024</v>
      </c>
      <c r="E528" s="41" t="s">
        <v>1331</v>
      </c>
      <c r="F528" s="41" t="s">
        <v>1339</v>
      </c>
      <c r="G528" s="41" t="s">
        <v>1403</v>
      </c>
      <c r="H528" s="41" t="s">
        <v>36</v>
      </c>
      <c r="I528" s="42">
        <v>943.55</v>
      </c>
      <c r="J528" s="43">
        <f t="shared" si="95"/>
        <v>94.355000000000004</v>
      </c>
      <c r="K528" s="43">
        <f t="shared" si="96"/>
        <v>849.19499999999994</v>
      </c>
      <c r="L528" s="42">
        <v>0</v>
      </c>
      <c r="M528" s="42">
        <v>0</v>
      </c>
      <c r="N528" s="42">
        <v>0</v>
      </c>
      <c r="O528" s="42">
        <v>0</v>
      </c>
      <c r="P528" s="42">
        <v>0</v>
      </c>
      <c r="Q528" s="42">
        <v>0</v>
      </c>
      <c r="R528" s="42">
        <v>0</v>
      </c>
      <c r="S528" s="42">
        <v>0</v>
      </c>
      <c r="T528" s="42">
        <v>0</v>
      </c>
      <c r="U528" s="42">
        <v>0</v>
      </c>
      <c r="V528" s="42">
        <v>0</v>
      </c>
      <c r="W528" s="42">
        <v>0</v>
      </c>
      <c r="X528" s="42">
        <v>0</v>
      </c>
      <c r="Y528" s="42">
        <v>0</v>
      </c>
      <c r="Z528" s="42">
        <v>0</v>
      </c>
      <c r="AA528" s="43">
        <v>0</v>
      </c>
      <c r="AB528" s="42">
        <v>70.77</v>
      </c>
      <c r="AC528" s="43">
        <v>169.89</v>
      </c>
      <c r="AD528" s="43">
        <v>169.89</v>
      </c>
      <c r="AE528" s="43">
        <v>0</v>
      </c>
      <c r="AF528" s="43">
        <v>169.89</v>
      </c>
      <c r="AG528" s="43">
        <f t="shared" si="98"/>
        <v>580.43999999999994</v>
      </c>
      <c r="AH528" s="42">
        <f t="shared" si="83"/>
        <v>363.11</v>
      </c>
      <c r="AI528" s="44" t="s">
        <v>1394</v>
      </c>
      <c r="AJ528" s="44" t="s">
        <v>2207</v>
      </c>
      <c r="AK528" s="44" t="s">
        <v>1673</v>
      </c>
    </row>
    <row r="529" spans="1:37" s="14" customFormat="1" ht="50.1" customHeight="1">
      <c r="A529" s="41" t="s">
        <v>1319</v>
      </c>
      <c r="B529" s="44" t="s">
        <v>1325</v>
      </c>
      <c r="C529" s="41" t="s">
        <v>1341</v>
      </c>
      <c r="D529" s="41" t="s">
        <v>1024</v>
      </c>
      <c r="E529" s="41" t="s">
        <v>1332</v>
      </c>
      <c r="F529" s="41" t="s">
        <v>1339</v>
      </c>
      <c r="G529" s="41" t="s">
        <v>1403</v>
      </c>
      <c r="H529" s="41" t="s">
        <v>36</v>
      </c>
      <c r="I529" s="42">
        <v>943.55</v>
      </c>
      <c r="J529" s="43">
        <f t="shared" si="95"/>
        <v>94.355000000000004</v>
      </c>
      <c r="K529" s="43">
        <f t="shared" si="96"/>
        <v>849.19499999999994</v>
      </c>
      <c r="L529" s="42">
        <v>0</v>
      </c>
      <c r="M529" s="42">
        <v>0</v>
      </c>
      <c r="N529" s="42">
        <v>0</v>
      </c>
      <c r="O529" s="42">
        <v>0</v>
      </c>
      <c r="P529" s="42">
        <v>0</v>
      </c>
      <c r="Q529" s="42">
        <v>0</v>
      </c>
      <c r="R529" s="42">
        <v>0</v>
      </c>
      <c r="S529" s="42">
        <v>0</v>
      </c>
      <c r="T529" s="42">
        <v>0</v>
      </c>
      <c r="U529" s="42">
        <v>0</v>
      </c>
      <c r="V529" s="42">
        <v>0</v>
      </c>
      <c r="W529" s="42">
        <v>0</v>
      </c>
      <c r="X529" s="42">
        <v>0</v>
      </c>
      <c r="Y529" s="42">
        <v>0</v>
      </c>
      <c r="Z529" s="42">
        <v>0</v>
      </c>
      <c r="AA529" s="43">
        <v>0</v>
      </c>
      <c r="AB529" s="42">
        <v>70.77</v>
      </c>
      <c r="AC529" s="43">
        <v>169.89</v>
      </c>
      <c r="AD529" s="43">
        <v>169.89</v>
      </c>
      <c r="AE529" s="43">
        <v>0</v>
      </c>
      <c r="AF529" s="43">
        <v>169.89</v>
      </c>
      <c r="AG529" s="43">
        <f t="shared" si="98"/>
        <v>580.43999999999994</v>
      </c>
      <c r="AH529" s="42">
        <f t="shared" si="83"/>
        <v>363.11</v>
      </c>
      <c r="AI529" s="44" t="s">
        <v>1394</v>
      </c>
      <c r="AJ529" s="44" t="s">
        <v>2207</v>
      </c>
      <c r="AK529" s="44" t="s">
        <v>1673</v>
      </c>
    </row>
    <row r="530" spans="1:37" s="14" customFormat="1" ht="50.1" customHeight="1">
      <c r="A530" s="41" t="s">
        <v>1320</v>
      </c>
      <c r="B530" s="44" t="s">
        <v>1325</v>
      </c>
      <c r="C530" s="41" t="s">
        <v>1341</v>
      </c>
      <c r="D530" s="41" t="s">
        <v>1024</v>
      </c>
      <c r="E530" s="41" t="s">
        <v>1333</v>
      </c>
      <c r="F530" s="41" t="s">
        <v>1339</v>
      </c>
      <c r="G530" s="41" t="s">
        <v>1403</v>
      </c>
      <c r="H530" s="41" t="s">
        <v>36</v>
      </c>
      <c r="I530" s="42">
        <v>943.55</v>
      </c>
      <c r="J530" s="43">
        <f t="shared" si="95"/>
        <v>94.355000000000004</v>
      </c>
      <c r="K530" s="43">
        <f t="shared" si="96"/>
        <v>849.19499999999994</v>
      </c>
      <c r="L530" s="42">
        <v>0</v>
      </c>
      <c r="M530" s="42">
        <v>0</v>
      </c>
      <c r="N530" s="42">
        <v>0</v>
      </c>
      <c r="O530" s="42">
        <v>0</v>
      </c>
      <c r="P530" s="42">
        <v>0</v>
      </c>
      <c r="Q530" s="42">
        <v>0</v>
      </c>
      <c r="R530" s="42">
        <v>0</v>
      </c>
      <c r="S530" s="42">
        <v>0</v>
      </c>
      <c r="T530" s="42">
        <v>0</v>
      </c>
      <c r="U530" s="42">
        <v>0</v>
      </c>
      <c r="V530" s="42">
        <v>0</v>
      </c>
      <c r="W530" s="42">
        <v>0</v>
      </c>
      <c r="X530" s="42">
        <v>0</v>
      </c>
      <c r="Y530" s="42">
        <v>0</v>
      </c>
      <c r="Z530" s="42">
        <v>0</v>
      </c>
      <c r="AA530" s="43">
        <v>0</v>
      </c>
      <c r="AB530" s="42">
        <v>70.77</v>
      </c>
      <c r="AC530" s="43">
        <v>169.89</v>
      </c>
      <c r="AD530" s="43">
        <v>169.89</v>
      </c>
      <c r="AE530" s="43">
        <v>0</v>
      </c>
      <c r="AF530" s="43">
        <v>169.89</v>
      </c>
      <c r="AG530" s="43">
        <f t="shared" si="98"/>
        <v>580.43999999999994</v>
      </c>
      <c r="AH530" s="42">
        <f t="shared" si="83"/>
        <v>363.11</v>
      </c>
      <c r="AI530" s="44" t="s">
        <v>1394</v>
      </c>
      <c r="AJ530" s="44" t="s">
        <v>2207</v>
      </c>
      <c r="AK530" s="44" t="s">
        <v>1673</v>
      </c>
    </row>
    <row r="531" spans="1:37" s="14" customFormat="1" ht="50.1" customHeight="1">
      <c r="A531" s="41" t="s">
        <v>1321</v>
      </c>
      <c r="B531" s="44" t="s">
        <v>1325</v>
      </c>
      <c r="C531" s="41" t="s">
        <v>1341</v>
      </c>
      <c r="D531" s="41" t="s">
        <v>1024</v>
      </c>
      <c r="E531" s="41" t="s">
        <v>1334</v>
      </c>
      <c r="F531" s="41" t="s">
        <v>1339</v>
      </c>
      <c r="G531" s="41" t="s">
        <v>1403</v>
      </c>
      <c r="H531" s="41" t="s">
        <v>36</v>
      </c>
      <c r="I531" s="42">
        <v>943.55</v>
      </c>
      <c r="J531" s="43">
        <f t="shared" si="95"/>
        <v>94.355000000000004</v>
      </c>
      <c r="K531" s="43">
        <f t="shared" si="96"/>
        <v>849.19499999999994</v>
      </c>
      <c r="L531" s="42">
        <v>0</v>
      </c>
      <c r="M531" s="42">
        <v>0</v>
      </c>
      <c r="N531" s="42">
        <v>0</v>
      </c>
      <c r="O531" s="42">
        <v>0</v>
      </c>
      <c r="P531" s="42">
        <v>0</v>
      </c>
      <c r="Q531" s="42">
        <v>0</v>
      </c>
      <c r="R531" s="42">
        <v>0</v>
      </c>
      <c r="S531" s="42">
        <v>0</v>
      </c>
      <c r="T531" s="42">
        <v>0</v>
      </c>
      <c r="U531" s="42">
        <v>0</v>
      </c>
      <c r="V531" s="42">
        <v>0</v>
      </c>
      <c r="W531" s="42">
        <v>0</v>
      </c>
      <c r="X531" s="42">
        <v>0</v>
      </c>
      <c r="Y531" s="42">
        <v>0</v>
      </c>
      <c r="Z531" s="42">
        <v>0</v>
      </c>
      <c r="AA531" s="43">
        <v>0</v>
      </c>
      <c r="AB531" s="42">
        <v>70.77</v>
      </c>
      <c r="AC531" s="43">
        <v>169.89</v>
      </c>
      <c r="AD531" s="43">
        <v>169.89</v>
      </c>
      <c r="AE531" s="43">
        <v>0</v>
      </c>
      <c r="AF531" s="43">
        <v>169.89</v>
      </c>
      <c r="AG531" s="43">
        <f t="shared" ref="AG531:AG532" si="99">SUM(L531:AF531)</f>
        <v>580.43999999999994</v>
      </c>
      <c r="AH531" s="42">
        <f t="shared" si="83"/>
        <v>363.11</v>
      </c>
      <c r="AI531" s="44" t="s">
        <v>1394</v>
      </c>
      <c r="AJ531" s="44" t="s">
        <v>1955</v>
      </c>
      <c r="AK531" s="44" t="s">
        <v>1622</v>
      </c>
    </row>
    <row r="532" spans="1:37" s="14" customFormat="1" ht="50.1" customHeight="1">
      <c r="A532" s="41" t="s">
        <v>1322</v>
      </c>
      <c r="B532" s="44" t="s">
        <v>1325</v>
      </c>
      <c r="C532" s="41" t="s">
        <v>1341</v>
      </c>
      <c r="D532" s="41" t="s">
        <v>1024</v>
      </c>
      <c r="E532" s="41" t="s">
        <v>1335</v>
      </c>
      <c r="F532" s="41" t="s">
        <v>1339</v>
      </c>
      <c r="G532" s="41" t="s">
        <v>1403</v>
      </c>
      <c r="H532" s="41" t="s">
        <v>36</v>
      </c>
      <c r="I532" s="42">
        <v>943.55</v>
      </c>
      <c r="J532" s="43">
        <f t="shared" si="95"/>
        <v>94.355000000000004</v>
      </c>
      <c r="K532" s="43">
        <f t="shared" si="96"/>
        <v>849.19499999999994</v>
      </c>
      <c r="L532" s="42">
        <v>0</v>
      </c>
      <c r="M532" s="42">
        <v>0</v>
      </c>
      <c r="N532" s="42">
        <v>0</v>
      </c>
      <c r="O532" s="42">
        <v>0</v>
      </c>
      <c r="P532" s="42">
        <v>0</v>
      </c>
      <c r="Q532" s="42">
        <v>0</v>
      </c>
      <c r="R532" s="42">
        <v>0</v>
      </c>
      <c r="S532" s="42">
        <v>0</v>
      </c>
      <c r="T532" s="42">
        <v>0</v>
      </c>
      <c r="U532" s="42">
        <v>0</v>
      </c>
      <c r="V532" s="42">
        <v>0</v>
      </c>
      <c r="W532" s="42">
        <v>0</v>
      </c>
      <c r="X532" s="42">
        <v>0</v>
      </c>
      <c r="Y532" s="42">
        <v>0</v>
      </c>
      <c r="Z532" s="42">
        <v>0</v>
      </c>
      <c r="AA532" s="43">
        <v>0</v>
      </c>
      <c r="AB532" s="42">
        <v>70.77</v>
      </c>
      <c r="AC532" s="43">
        <v>169.89</v>
      </c>
      <c r="AD532" s="43">
        <v>169.89</v>
      </c>
      <c r="AE532" s="43">
        <v>0</v>
      </c>
      <c r="AF532" s="43">
        <v>169.89</v>
      </c>
      <c r="AG532" s="43">
        <f t="shared" si="99"/>
        <v>580.43999999999994</v>
      </c>
      <c r="AH532" s="42">
        <f t="shared" si="83"/>
        <v>363.11</v>
      </c>
      <c r="AI532" s="44" t="s">
        <v>1394</v>
      </c>
      <c r="AJ532" s="44" t="s">
        <v>1955</v>
      </c>
      <c r="AK532" s="44" t="s">
        <v>1622</v>
      </c>
    </row>
    <row r="533" spans="1:37" s="14" customFormat="1" ht="50.1" customHeight="1">
      <c r="A533" s="41" t="s">
        <v>1323</v>
      </c>
      <c r="B533" s="44" t="s">
        <v>1326</v>
      </c>
      <c r="C533" s="41" t="s">
        <v>1341</v>
      </c>
      <c r="D533" s="41" t="s">
        <v>1024</v>
      </c>
      <c r="E533" s="41" t="s">
        <v>1336</v>
      </c>
      <c r="F533" s="41" t="s">
        <v>1340</v>
      </c>
      <c r="G533" s="41" t="s">
        <v>1403</v>
      </c>
      <c r="H533" s="41" t="s">
        <v>36</v>
      </c>
      <c r="I533" s="42">
        <v>1808</v>
      </c>
      <c r="J533" s="43">
        <f t="shared" si="95"/>
        <v>180.8</v>
      </c>
      <c r="K533" s="43">
        <f t="shared" si="96"/>
        <v>1627.2</v>
      </c>
      <c r="L533" s="42">
        <v>0</v>
      </c>
      <c r="M533" s="42">
        <v>0</v>
      </c>
      <c r="N533" s="42">
        <v>0</v>
      </c>
      <c r="O533" s="42">
        <v>0</v>
      </c>
      <c r="P533" s="42">
        <v>0</v>
      </c>
      <c r="Q533" s="42">
        <v>0</v>
      </c>
      <c r="R533" s="42">
        <v>0</v>
      </c>
      <c r="S533" s="42">
        <v>0</v>
      </c>
      <c r="T533" s="42">
        <v>0</v>
      </c>
      <c r="U533" s="42">
        <v>0</v>
      </c>
      <c r="V533" s="42">
        <v>0</v>
      </c>
      <c r="W533" s="42">
        <v>0</v>
      </c>
      <c r="X533" s="42">
        <v>0</v>
      </c>
      <c r="Y533" s="42">
        <v>0</v>
      </c>
      <c r="Z533" s="42">
        <v>0</v>
      </c>
      <c r="AA533" s="43">
        <v>0</v>
      </c>
      <c r="AB533" s="42">
        <v>135.6</v>
      </c>
      <c r="AC533" s="42">
        <v>325.44</v>
      </c>
      <c r="AD533" s="42">
        <v>325.44</v>
      </c>
      <c r="AE533" s="42">
        <v>0</v>
      </c>
      <c r="AF533" s="42">
        <v>325.44</v>
      </c>
      <c r="AG533" s="43">
        <f t="shared" ref="AG533:AG540" si="100">SUM(L533:AF533)</f>
        <v>1111.92</v>
      </c>
      <c r="AH533" s="42">
        <f t="shared" si="83"/>
        <v>696.07999999999993</v>
      </c>
      <c r="AI533" s="44" t="s">
        <v>1394</v>
      </c>
      <c r="AJ533" s="44" t="s">
        <v>145</v>
      </c>
      <c r="AK533" s="44" t="s">
        <v>1951</v>
      </c>
    </row>
    <row r="534" spans="1:37" s="14" customFormat="1" ht="50.1" customHeight="1">
      <c r="A534" s="41" t="s">
        <v>1324</v>
      </c>
      <c r="B534" s="44" t="s">
        <v>1326</v>
      </c>
      <c r="C534" s="41" t="s">
        <v>1341</v>
      </c>
      <c r="D534" s="41" t="s">
        <v>1024</v>
      </c>
      <c r="E534" s="41" t="s">
        <v>1337</v>
      </c>
      <c r="F534" s="41" t="s">
        <v>1340</v>
      </c>
      <c r="G534" s="41" t="s">
        <v>1403</v>
      </c>
      <c r="H534" s="41" t="s">
        <v>36</v>
      </c>
      <c r="I534" s="42">
        <v>1808</v>
      </c>
      <c r="J534" s="43">
        <f t="shared" si="95"/>
        <v>180.8</v>
      </c>
      <c r="K534" s="43">
        <f t="shared" si="96"/>
        <v>1627.2</v>
      </c>
      <c r="L534" s="42">
        <v>0</v>
      </c>
      <c r="M534" s="42">
        <v>0</v>
      </c>
      <c r="N534" s="42">
        <v>0</v>
      </c>
      <c r="O534" s="42">
        <v>0</v>
      </c>
      <c r="P534" s="42">
        <v>0</v>
      </c>
      <c r="Q534" s="42">
        <v>0</v>
      </c>
      <c r="R534" s="42">
        <v>0</v>
      </c>
      <c r="S534" s="42">
        <v>0</v>
      </c>
      <c r="T534" s="42">
        <v>0</v>
      </c>
      <c r="U534" s="42">
        <v>0</v>
      </c>
      <c r="V534" s="42">
        <v>0</v>
      </c>
      <c r="W534" s="42">
        <v>0</v>
      </c>
      <c r="X534" s="42">
        <v>0</v>
      </c>
      <c r="Y534" s="42">
        <v>0</v>
      </c>
      <c r="Z534" s="42">
        <v>0</v>
      </c>
      <c r="AA534" s="43">
        <v>0</v>
      </c>
      <c r="AB534" s="42">
        <v>135.6</v>
      </c>
      <c r="AC534" s="42">
        <v>325.44</v>
      </c>
      <c r="AD534" s="42">
        <v>325.44</v>
      </c>
      <c r="AE534" s="42">
        <v>0</v>
      </c>
      <c r="AF534" s="42">
        <v>325.44</v>
      </c>
      <c r="AG534" s="43">
        <f t="shared" si="100"/>
        <v>1111.92</v>
      </c>
      <c r="AH534" s="42">
        <f t="shared" si="83"/>
        <v>696.07999999999993</v>
      </c>
      <c r="AI534" s="44" t="s">
        <v>1394</v>
      </c>
      <c r="AJ534" s="44" t="s">
        <v>145</v>
      </c>
      <c r="AK534" s="44" t="s">
        <v>1716</v>
      </c>
    </row>
    <row r="535" spans="1:37" s="14" customFormat="1" ht="50.1" customHeight="1">
      <c r="A535" s="41" t="s">
        <v>1594</v>
      </c>
      <c r="B535" s="44" t="s">
        <v>1597</v>
      </c>
      <c r="C535" s="41" t="s">
        <v>1595</v>
      </c>
      <c r="D535" s="41" t="s">
        <v>730</v>
      </c>
      <c r="E535" s="41" t="s">
        <v>1596</v>
      </c>
      <c r="F535" s="41" t="s">
        <v>1598</v>
      </c>
      <c r="G535" s="41" t="s">
        <v>1403</v>
      </c>
      <c r="H535" s="41" t="s">
        <v>36</v>
      </c>
      <c r="I535" s="42">
        <v>1338.25</v>
      </c>
      <c r="J535" s="43">
        <f t="shared" ref="J535:J566" si="101">+I535*0.1</f>
        <v>133.82500000000002</v>
      </c>
      <c r="K535" s="43">
        <f t="shared" ref="K535:K566" si="102">+I535-J535</f>
        <v>1204.425</v>
      </c>
      <c r="L535" s="42">
        <v>0</v>
      </c>
      <c r="M535" s="42">
        <v>0</v>
      </c>
      <c r="N535" s="42">
        <v>0</v>
      </c>
      <c r="O535" s="42">
        <v>0</v>
      </c>
      <c r="P535" s="42">
        <v>0</v>
      </c>
      <c r="Q535" s="42">
        <v>0</v>
      </c>
      <c r="R535" s="42">
        <v>0</v>
      </c>
      <c r="S535" s="42">
        <v>0</v>
      </c>
      <c r="T535" s="42">
        <v>0</v>
      </c>
      <c r="U535" s="42">
        <v>0</v>
      </c>
      <c r="V535" s="42">
        <v>0</v>
      </c>
      <c r="W535" s="42">
        <v>0</v>
      </c>
      <c r="X535" s="42">
        <v>0</v>
      </c>
      <c r="Y535" s="42">
        <v>0</v>
      </c>
      <c r="Z535" s="42">
        <v>0</v>
      </c>
      <c r="AA535" s="43">
        <v>0</v>
      </c>
      <c r="AB535" s="42">
        <v>0</v>
      </c>
      <c r="AC535" s="42">
        <v>0</v>
      </c>
      <c r="AD535" s="42">
        <v>200.74</v>
      </c>
      <c r="AE535" s="42">
        <v>0</v>
      </c>
      <c r="AF535" s="42">
        <v>240.89</v>
      </c>
      <c r="AG535" s="43">
        <f t="shared" si="100"/>
        <v>441.63</v>
      </c>
      <c r="AH535" s="42">
        <f t="shared" si="83"/>
        <v>896.62</v>
      </c>
      <c r="AI535" s="44" t="s">
        <v>1599</v>
      </c>
      <c r="AJ535" s="44" t="s">
        <v>2101</v>
      </c>
      <c r="AK535" s="44" t="s">
        <v>1640</v>
      </c>
    </row>
    <row r="536" spans="1:37" s="14" customFormat="1" ht="50.1" customHeight="1">
      <c r="A536" s="41" t="s">
        <v>1600</v>
      </c>
      <c r="B536" s="44" t="s">
        <v>1605</v>
      </c>
      <c r="C536" s="41" t="s">
        <v>1606</v>
      </c>
      <c r="D536" s="41" t="s">
        <v>1024</v>
      </c>
      <c r="E536" s="41" t="s">
        <v>1608</v>
      </c>
      <c r="F536" s="41" t="s">
        <v>539</v>
      </c>
      <c r="G536" s="41" t="s">
        <v>1403</v>
      </c>
      <c r="H536" s="41" t="s">
        <v>36</v>
      </c>
      <c r="I536" s="42">
        <v>910</v>
      </c>
      <c r="J536" s="43">
        <f t="shared" si="101"/>
        <v>91</v>
      </c>
      <c r="K536" s="43">
        <f t="shared" si="102"/>
        <v>819</v>
      </c>
      <c r="L536" s="42">
        <v>0</v>
      </c>
      <c r="M536" s="42">
        <v>0</v>
      </c>
      <c r="N536" s="42">
        <v>0</v>
      </c>
      <c r="O536" s="42">
        <v>0</v>
      </c>
      <c r="P536" s="42">
        <v>0</v>
      </c>
      <c r="Q536" s="42">
        <v>0</v>
      </c>
      <c r="R536" s="42">
        <v>0</v>
      </c>
      <c r="S536" s="42">
        <v>0</v>
      </c>
      <c r="T536" s="42">
        <v>0</v>
      </c>
      <c r="U536" s="42">
        <v>0</v>
      </c>
      <c r="V536" s="42">
        <v>0</v>
      </c>
      <c r="W536" s="42">
        <v>0</v>
      </c>
      <c r="X536" s="42">
        <v>0</v>
      </c>
      <c r="Y536" s="42">
        <v>0</v>
      </c>
      <c r="Z536" s="42">
        <v>0</v>
      </c>
      <c r="AA536" s="43">
        <v>0</v>
      </c>
      <c r="AB536" s="42">
        <v>0</v>
      </c>
      <c r="AC536" s="42">
        <v>0</v>
      </c>
      <c r="AD536" s="42">
        <v>109.2</v>
      </c>
      <c r="AE536" s="42">
        <v>0</v>
      </c>
      <c r="AF536" s="42">
        <v>163.80000000000001</v>
      </c>
      <c r="AG536" s="43">
        <f t="shared" si="100"/>
        <v>273</v>
      </c>
      <c r="AH536" s="42">
        <f t="shared" ref="AH536:AH599" si="103">I536-AG536</f>
        <v>637</v>
      </c>
      <c r="AI536" s="44" t="s">
        <v>1612</v>
      </c>
      <c r="AJ536" s="44" t="s">
        <v>2099</v>
      </c>
      <c r="AK536" s="44" t="s">
        <v>2100</v>
      </c>
    </row>
    <row r="537" spans="1:37" s="14" customFormat="1" ht="50.1" customHeight="1">
      <c r="A537" s="41" t="s">
        <v>1601</v>
      </c>
      <c r="B537" s="44" t="s">
        <v>1605</v>
      </c>
      <c r="C537" s="41" t="s">
        <v>1606</v>
      </c>
      <c r="D537" s="41" t="s">
        <v>1024</v>
      </c>
      <c r="E537" s="41" t="s">
        <v>1607</v>
      </c>
      <c r="F537" s="41" t="s">
        <v>539</v>
      </c>
      <c r="G537" s="41" t="s">
        <v>1403</v>
      </c>
      <c r="H537" s="41" t="s">
        <v>36</v>
      </c>
      <c r="I537" s="42">
        <v>910</v>
      </c>
      <c r="J537" s="43">
        <f t="shared" si="101"/>
        <v>91</v>
      </c>
      <c r="K537" s="43">
        <f t="shared" si="102"/>
        <v>819</v>
      </c>
      <c r="L537" s="42">
        <v>0</v>
      </c>
      <c r="M537" s="42">
        <v>0</v>
      </c>
      <c r="N537" s="42">
        <v>0</v>
      </c>
      <c r="O537" s="42">
        <v>0</v>
      </c>
      <c r="P537" s="42">
        <v>0</v>
      </c>
      <c r="Q537" s="42">
        <v>0</v>
      </c>
      <c r="R537" s="42">
        <v>0</v>
      </c>
      <c r="S537" s="42">
        <v>0</v>
      </c>
      <c r="T537" s="42">
        <v>0</v>
      </c>
      <c r="U537" s="42">
        <v>0</v>
      </c>
      <c r="V537" s="42">
        <v>0</v>
      </c>
      <c r="W537" s="42">
        <v>0</v>
      </c>
      <c r="X537" s="42">
        <v>0</v>
      </c>
      <c r="Y537" s="42">
        <v>0</v>
      </c>
      <c r="Z537" s="42">
        <v>0</v>
      </c>
      <c r="AA537" s="43">
        <v>0</v>
      </c>
      <c r="AB537" s="42">
        <v>0</v>
      </c>
      <c r="AC537" s="42">
        <v>0</v>
      </c>
      <c r="AD537" s="42">
        <v>109.2</v>
      </c>
      <c r="AE537" s="42">
        <v>0</v>
      </c>
      <c r="AF537" s="42">
        <v>163.80000000000001</v>
      </c>
      <c r="AG537" s="43">
        <f t="shared" si="100"/>
        <v>273</v>
      </c>
      <c r="AH537" s="42">
        <f t="shared" si="103"/>
        <v>637</v>
      </c>
      <c r="AI537" s="44" t="s">
        <v>1612</v>
      </c>
      <c r="AJ537" s="44" t="s">
        <v>1413</v>
      </c>
      <c r="AK537" s="44" t="s">
        <v>818</v>
      </c>
    </row>
    <row r="538" spans="1:37" s="14" customFormat="1" ht="50.1" customHeight="1">
      <c r="A538" s="41" t="s">
        <v>1602</v>
      </c>
      <c r="B538" s="44" t="s">
        <v>1605</v>
      </c>
      <c r="C538" s="41" t="s">
        <v>1606</v>
      </c>
      <c r="D538" s="41" t="s">
        <v>1024</v>
      </c>
      <c r="E538" s="41" t="s">
        <v>1609</v>
      </c>
      <c r="F538" s="41" t="s">
        <v>539</v>
      </c>
      <c r="G538" s="41" t="s">
        <v>1403</v>
      </c>
      <c r="H538" s="41" t="s">
        <v>36</v>
      </c>
      <c r="I538" s="42">
        <v>910</v>
      </c>
      <c r="J538" s="43">
        <f t="shared" si="101"/>
        <v>91</v>
      </c>
      <c r="K538" s="43">
        <f t="shared" si="102"/>
        <v>819</v>
      </c>
      <c r="L538" s="42">
        <v>0</v>
      </c>
      <c r="M538" s="42">
        <v>0</v>
      </c>
      <c r="N538" s="42">
        <v>0</v>
      </c>
      <c r="O538" s="42">
        <v>0</v>
      </c>
      <c r="P538" s="42">
        <v>0</v>
      </c>
      <c r="Q538" s="42">
        <v>0</v>
      </c>
      <c r="R538" s="42">
        <v>0</v>
      </c>
      <c r="S538" s="42">
        <v>0</v>
      </c>
      <c r="T538" s="42">
        <v>0</v>
      </c>
      <c r="U538" s="42">
        <v>0</v>
      </c>
      <c r="V538" s="42">
        <v>0</v>
      </c>
      <c r="W538" s="42">
        <v>0</v>
      </c>
      <c r="X538" s="42">
        <v>0</v>
      </c>
      <c r="Y538" s="42">
        <v>0</v>
      </c>
      <c r="Z538" s="43">
        <v>0</v>
      </c>
      <c r="AA538" s="43">
        <v>0</v>
      </c>
      <c r="AB538" s="42">
        <v>0</v>
      </c>
      <c r="AC538" s="42">
        <v>0</v>
      </c>
      <c r="AD538" s="42">
        <v>109.2</v>
      </c>
      <c r="AE538" s="42">
        <v>0</v>
      </c>
      <c r="AF538" s="42">
        <v>163.80000000000001</v>
      </c>
      <c r="AG538" s="43">
        <f t="shared" si="100"/>
        <v>273</v>
      </c>
      <c r="AH538" s="42">
        <f t="shared" si="103"/>
        <v>637</v>
      </c>
      <c r="AI538" s="44" t="s">
        <v>1612</v>
      </c>
      <c r="AJ538" s="44" t="s">
        <v>1413</v>
      </c>
      <c r="AK538" s="44" t="s">
        <v>818</v>
      </c>
    </row>
    <row r="539" spans="1:37" s="14" customFormat="1" ht="50.1" customHeight="1">
      <c r="A539" s="41" t="s">
        <v>1603</v>
      </c>
      <c r="B539" s="44" t="s">
        <v>1605</v>
      </c>
      <c r="C539" s="41" t="s">
        <v>1606</v>
      </c>
      <c r="D539" s="41" t="s">
        <v>1024</v>
      </c>
      <c r="E539" s="41" t="s">
        <v>1610</v>
      </c>
      <c r="F539" s="41" t="s">
        <v>539</v>
      </c>
      <c r="G539" s="41" t="s">
        <v>1403</v>
      </c>
      <c r="H539" s="41" t="s">
        <v>36</v>
      </c>
      <c r="I539" s="42">
        <v>910</v>
      </c>
      <c r="J539" s="43">
        <f t="shared" si="101"/>
        <v>91</v>
      </c>
      <c r="K539" s="43">
        <f t="shared" si="102"/>
        <v>819</v>
      </c>
      <c r="L539" s="42">
        <v>0</v>
      </c>
      <c r="M539" s="42">
        <v>0</v>
      </c>
      <c r="N539" s="42">
        <v>0</v>
      </c>
      <c r="O539" s="42">
        <v>0</v>
      </c>
      <c r="P539" s="42">
        <v>0</v>
      </c>
      <c r="Q539" s="42">
        <v>0</v>
      </c>
      <c r="R539" s="42">
        <v>0</v>
      </c>
      <c r="S539" s="42">
        <v>0</v>
      </c>
      <c r="T539" s="42">
        <v>0</v>
      </c>
      <c r="U539" s="42">
        <v>0</v>
      </c>
      <c r="V539" s="42">
        <v>0</v>
      </c>
      <c r="W539" s="42">
        <v>0</v>
      </c>
      <c r="X539" s="42">
        <v>0</v>
      </c>
      <c r="Y539" s="42">
        <v>0</v>
      </c>
      <c r="Z539" s="42">
        <v>0</v>
      </c>
      <c r="AA539" s="43">
        <v>0</v>
      </c>
      <c r="AB539" s="42">
        <v>0</v>
      </c>
      <c r="AC539" s="42">
        <v>0</v>
      </c>
      <c r="AD539" s="42">
        <v>109.2</v>
      </c>
      <c r="AE539" s="42">
        <v>0</v>
      </c>
      <c r="AF539" s="42">
        <v>163.80000000000001</v>
      </c>
      <c r="AG539" s="43">
        <f t="shared" si="100"/>
        <v>273</v>
      </c>
      <c r="AH539" s="43">
        <f t="shared" si="103"/>
        <v>637</v>
      </c>
      <c r="AI539" s="41" t="s">
        <v>1612</v>
      </c>
      <c r="AJ539" s="41" t="s">
        <v>1954</v>
      </c>
      <c r="AK539" s="41" t="s">
        <v>242</v>
      </c>
    </row>
    <row r="540" spans="1:37" s="14" customFormat="1" ht="50.1" customHeight="1">
      <c r="A540" s="41" t="s">
        <v>1604</v>
      </c>
      <c r="B540" s="44" t="s">
        <v>1605</v>
      </c>
      <c r="C540" s="41" t="s">
        <v>1606</v>
      </c>
      <c r="D540" s="41" t="s">
        <v>1024</v>
      </c>
      <c r="E540" s="41" t="s">
        <v>1611</v>
      </c>
      <c r="F540" s="41" t="s">
        <v>539</v>
      </c>
      <c r="G540" s="41" t="s">
        <v>1403</v>
      </c>
      <c r="H540" s="41" t="s">
        <v>36</v>
      </c>
      <c r="I540" s="42">
        <v>910</v>
      </c>
      <c r="J540" s="43">
        <f t="shared" si="101"/>
        <v>91</v>
      </c>
      <c r="K540" s="43">
        <f t="shared" si="102"/>
        <v>819</v>
      </c>
      <c r="L540" s="42">
        <v>0</v>
      </c>
      <c r="M540" s="42">
        <v>0</v>
      </c>
      <c r="N540" s="42">
        <v>0</v>
      </c>
      <c r="O540" s="42">
        <v>0</v>
      </c>
      <c r="P540" s="42">
        <v>0</v>
      </c>
      <c r="Q540" s="42">
        <v>0</v>
      </c>
      <c r="R540" s="42">
        <v>0</v>
      </c>
      <c r="S540" s="42">
        <v>0</v>
      </c>
      <c r="T540" s="42">
        <v>0</v>
      </c>
      <c r="U540" s="42">
        <v>0</v>
      </c>
      <c r="V540" s="42">
        <v>0</v>
      </c>
      <c r="W540" s="42">
        <v>0</v>
      </c>
      <c r="X540" s="42">
        <v>0</v>
      </c>
      <c r="Y540" s="42">
        <v>0</v>
      </c>
      <c r="Z540" s="42">
        <v>0</v>
      </c>
      <c r="AA540" s="43">
        <v>0</v>
      </c>
      <c r="AB540" s="42">
        <v>0</v>
      </c>
      <c r="AC540" s="42">
        <v>0</v>
      </c>
      <c r="AD540" s="42">
        <v>109.2</v>
      </c>
      <c r="AE540" s="42">
        <v>0</v>
      </c>
      <c r="AF540" s="42">
        <v>163.80000000000001</v>
      </c>
      <c r="AG540" s="43">
        <f t="shared" si="100"/>
        <v>273</v>
      </c>
      <c r="AH540" s="42">
        <f t="shared" si="103"/>
        <v>637</v>
      </c>
      <c r="AI540" s="44" t="s">
        <v>1612</v>
      </c>
      <c r="AJ540" s="44" t="s">
        <v>1413</v>
      </c>
      <c r="AK540" s="44" t="s">
        <v>1613</v>
      </c>
    </row>
    <row r="541" spans="1:37" s="14" customFormat="1" ht="50.1" customHeight="1">
      <c r="A541" s="41" t="s">
        <v>663</v>
      </c>
      <c r="B541" s="41" t="s">
        <v>664</v>
      </c>
      <c r="C541" s="41" t="s">
        <v>653</v>
      </c>
      <c r="D541" s="41" t="s">
        <v>665</v>
      </c>
      <c r="E541" s="41" t="s">
        <v>666</v>
      </c>
      <c r="F541" s="41" t="s">
        <v>516</v>
      </c>
      <c r="G541" s="41" t="s">
        <v>1403</v>
      </c>
      <c r="H541" s="41" t="s">
        <v>28</v>
      </c>
      <c r="I541" s="43">
        <v>2850</v>
      </c>
      <c r="J541" s="43">
        <f t="shared" si="101"/>
        <v>285</v>
      </c>
      <c r="K541" s="43">
        <f t="shared" si="102"/>
        <v>2565</v>
      </c>
      <c r="L541" s="42">
        <v>0</v>
      </c>
      <c r="M541" s="42">
        <v>0</v>
      </c>
      <c r="N541" s="42">
        <v>0</v>
      </c>
      <c r="O541" s="42">
        <v>0</v>
      </c>
      <c r="P541" s="42">
        <v>0</v>
      </c>
      <c r="Q541" s="42">
        <v>0</v>
      </c>
      <c r="R541" s="42">
        <v>0</v>
      </c>
      <c r="S541" s="42">
        <v>0</v>
      </c>
      <c r="T541" s="42">
        <v>0</v>
      </c>
      <c r="U541" s="42">
        <v>0</v>
      </c>
      <c r="V541" s="42">
        <v>0</v>
      </c>
      <c r="W541" s="42">
        <v>0</v>
      </c>
      <c r="X541" s="42">
        <v>0</v>
      </c>
      <c r="Y541" s="42">
        <v>513</v>
      </c>
      <c r="Z541" s="42">
        <v>513</v>
      </c>
      <c r="AA541" s="43">
        <v>0</v>
      </c>
      <c r="AB541" s="42">
        <v>513</v>
      </c>
      <c r="AC541" s="42">
        <v>513</v>
      </c>
      <c r="AD541" s="42">
        <v>513</v>
      </c>
      <c r="AE541" s="42">
        <v>0</v>
      </c>
      <c r="AF541" s="42">
        <v>0</v>
      </c>
      <c r="AG541" s="43">
        <f t="shared" ref="AG541:AG549" si="104">SUM(L541:AF541)</f>
        <v>2565</v>
      </c>
      <c r="AH541" s="42">
        <f t="shared" si="103"/>
        <v>285</v>
      </c>
      <c r="AI541" s="44" t="s">
        <v>443</v>
      </c>
      <c r="AJ541" s="44" t="s">
        <v>1663</v>
      </c>
      <c r="AK541" s="44" t="s">
        <v>1664</v>
      </c>
    </row>
    <row r="542" spans="1:37" s="14" customFormat="1" ht="50.1" customHeight="1">
      <c r="A542" s="41" t="s">
        <v>1314</v>
      </c>
      <c r="B542" s="44" t="s">
        <v>2034</v>
      </c>
      <c r="C542" s="41" t="s">
        <v>1341</v>
      </c>
      <c r="D542" s="41" t="s">
        <v>654</v>
      </c>
      <c r="E542" s="41" t="s">
        <v>1327</v>
      </c>
      <c r="F542" s="41" t="s">
        <v>1338</v>
      </c>
      <c r="G542" s="41" t="s">
        <v>1403</v>
      </c>
      <c r="H542" s="41" t="s">
        <v>798</v>
      </c>
      <c r="I542" s="42">
        <v>12430</v>
      </c>
      <c r="J542" s="43">
        <f t="shared" si="101"/>
        <v>1243</v>
      </c>
      <c r="K542" s="43">
        <f t="shared" si="102"/>
        <v>11187</v>
      </c>
      <c r="L542" s="42">
        <v>0</v>
      </c>
      <c r="M542" s="42">
        <v>0</v>
      </c>
      <c r="N542" s="42">
        <v>0</v>
      </c>
      <c r="O542" s="42">
        <v>0</v>
      </c>
      <c r="P542" s="42">
        <v>0</v>
      </c>
      <c r="Q542" s="42">
        <v>0</v>
      </c>
      <c r="R542" s="42">
        <v>0</v>
      </c>
      <c r="S542" s="42">
        <v>0</v>
      </c>
      <c r="T542" s="42">
        <v>0</v>
      </c>
      <c r="U542" s="42">
        <v>0</v>
      </c>
      <c r="V542" s="42">
        <v>0</v>
      </c>
      <c r="W542" s="42">
        <v>0</v>
      </c>
      <c r="X542" s="42">
        <v>0</v>
      </c>
      <c r="Y542" s="42">
        <v>0</v>
      </c>
      <c r="Z542" s="42">
        <v>0</v>
      </c>
      <c r="AA542" s="43">
        <v>0</v>
      </c>
      <c r="AB542" s="42">
        <v>932.25</v>
      </c>
      <c r="AC542" s="42">
        <v>2237.4</v>
      </c>
      <c r="AD542" s="42">
        <v>2237.4</v>
      </c>
      <c r="AE542" s="42">
        <v>0</v>
      </c>
      <c r="AF542" s="42">
        <v>2237.4</v>
      </c>
      <c r="AG542" s="43">
        <f t="shared" si="104"/>
        <v>7644.4500000000007</v>
      </c>
      <c r="AH542" s="42">
        <f t="shared" si="103"/>
        <v>4785.5499999999993</v>
      </c>
      <c r="AI542" s="44" t="s">
        <v>1394</v>
      </c>
      <c r="AJ542" s="44" t="s">
        <v>145</v>
      </c>
      <c r="AK542" s="44" t="s">
        <v>1714</v>
      </c>
    </row>
    <row r="543" spans="1:37" s="14" customFormat="1" ht="50.1" customHeight="1">
      <c r="A543" s="41" t="s">
        <v>2248</v>
      </c>
      <c r="B543" s="44" t="s">
        <v>2111</v>
      </c>
      <c r="C543" s="41" t="s">
        <v>1341</v>
      </c>
      <c r="D543" s="41" t="s">
        <v>654</v>
      </c>
      <c r="E543" s="41" t="s">
        <v>2249</v>
      </c>
      <c r="F543" s="41" t="s">
        <v>2250</v>
      </c>
      <c r="G543" s="41" t="s">
        <v>1403</v>
      </c>
      <c r="H543" s="41" t="s">
        <v>798</v>
      </c>
      <c r="I543" s="42">
        <f>7672.7+ 7462.52</f>
        <v>15135.220000000001</v>
      </c>
      <c r="J543" s="43">
        <f t="shared" si="101"/>
        <v>1513.5220000000002</v>
      </c>
      <c r="K543" s="43">
        <f t="shared" si="102"/>
        <v>13621.698</v>
      </c>
      <c r="L543" s="42">
        <v>0</v>
      </c>
      <c r="M543" s="42">
        <v>0</v>
      </c>
      <c r="N543" s="42">
        <v>0</v>
      </c>
      <c r="O543" s="42">
        <v>0</v>
      </c>
      <c r="P543" s="42">
        <v>0</v>
      </c>
      <c r="Q543" s="42">
        <v>0</v>
      </c>
      <c r="R543" s="42">
        <v>0</v>
      </c>
      <c r="S543" s="42">
        <v>0</v>
      </c>
      <c r="T543" s="42">
        <v>0</v>
      </c>
      <c r="U543" s="42">
        <v>0</v>
      </c>
      <c r="V543" s="42">
        <v>0</v>
      </c>
      <c r="W543" s="42">
        <v>0</v>
      </c>
      <c r="X543" s="42">
        <v>0</v>
      </c>
      <c r="Y543" s="42">
        <v>0</v>
      </c>
      <c r="Z543" s="42">
        <v>0</v>
      </c>
      <c r="AA543" s="43">
        <v>0</v>
      </c>
      <c r="AB543" s="42">
        <v>0</v>
      </c>
      <c r="AC543" s="43">
        <v>0</v>
      </c>
      <c r="AD543" s="43">
        <v>0</v>
      </c>
      <c r="AE543" s="43">
        <v>0</v>
      </c>
      <c r="AF543" s="43">
        <v>1816.23</v>
      </c>
      <c r="AG543" s="43">
        <f t="shared" si="104"/>
        <v>1816.23</v>
      </c>
      <c r="AH543" s="42">
        <f t="shared" si="103"/>
        <v>13318.990000000002</v>
      </c>
      <c r="AI543" s="44" t="s">
        <v>1394</v>
      </c>
      <c r="AJ543" s="44" t="s">
        <v>145</v>
      </c>
      <c r="AK543" s="44" t="s">
        <v>1714</v>
      </c>
    </row>
    <row r="544" spans="1:37" s="14" customFormat="1" ht="50.1" customHeight="1">
      <c r="A544" s="41" t="s">
        <v>1304</v>
      </c>
      <c r="B544" s="44" t="s">
        <v>1305</v>
      </c>
      <c r="C544" s="41" t="s">
        <v>1306</v>
      </c>
      <c r="D544" s="41" t="s">
        <v>1307</v>
      </c>
      <c r="E544" s="41" t="s">
        <v>1309</v>
      </c>
      <c r="F544" s="41" t="s">
        <v>1308</v>
      </c>
      <c r="G544" s="41" t="s">
        <v>1403</v>
      </c>
      <c r="H544" s="41" t="s">
        <v>1310</v>
      </c>
      <c r="I544" s="42">
        <v>2070</v>
      </c>
      <c r="J544" s="43">
        <f t="shared" si="101"/>
        <v>207</v>
      </c>
      <c r="K544" s="43">
        <f t="shared" si="102"/>
        <v>1863</v>
      </c>
      <c r="L544" s="42">
        <v>0</v>
      </c>
      <c r="M544" s="42">
        <v>0</v>
      </c>
      <c r="N544" s="42">
        <v>0</v>
      </c>
      <c r="O544" s="42">
        <v>0</v>
      </c>
      <c r="P544" s="42">
        <v>0</v>
      </c>
      <c r="Q544" s="42">
        <v>0</v>
      </c>
      <c r="R544" s="42">
        <v>0</v>
      </c>
      <c r="S544" s="42">
        <v>0</v>
      </c>
      <c r="T544" s="42">
        <v>0</v>
      </c>
      <c r="U544" s="42">
        <v>0</v>
      </c>
      <c r="V544" s="42">
        <v>0</v>
      </c>
      <c r="W544" s="42">
        <v>0</v>
      </c>
      <c r="X544" s="42">
        <v>0</v>
      </c>
      <c r="Y544" s="42">
        <v>0</v>
      </c>
      <c r="Z544" s="42">
        <v>0</v>
      </c>
      <c r="AA544" s="43">
        <v>0</v>
      </c>
      <c r="AB544" s="42">
        <v>186.3</v>
      </c>
      <c r="AC544" s="42">
        <v>372.6</v>
      </c>
      <c r="AD544" s="42">
        <v>372.6</v>
      </c>
      <c r="AE544" s="42">
        <v>0</v>
      </c>
      <c r="AF544" s="42">
        <v>372.6</v>
      </c>
      <c r="AG544" s="43">
        <f t="shared" si="104"/>
        <v>1304.1000000000001</v>
      </c>
      <c r="AH544" s="42">
        <f t="shared" si="103"/>
        <v>765.89999999999986</v>
      </c>
      <c r="AI544" s="44" t="s">
        <v>1393</v>
      </c>
      <c r="AJ544" s="44" t="s">
        <v>1416</v>
      </c>
      <c r="AK544" s="44" t="s">
        <v>1618</v>
      </c>
    </row>
    <row r="545" spans="1:37" s="14" customFormat="1" ht="50.1" customHeight="1">
      <c r="A545" s="41" t="s">
        <v>1387</v>
      </c>
      <c r="B545" s="41" t="s">
        <v>88</v>
      </c>
      <c r="C545" s="41" t="s">
        <v>689</v>
      </c>
      <c r="D545" s="41" t="s">
        <v>690</v>
      </c>
      <c r="E545" s="41" t="s">
        <v>691</v>
      </c>
      <c r="F545" s="41" t="s">
        <v>692</v>
      </c>
      <c r="G545" s="41" t="s">
        <v>1403</v>
      </c>
      <c r="H545" s="41" t="s">
        <v>36</v>
      </c>
      <c r="I545" s="42">
        <v>4383.2700000000004</v>
      </c>
      <c r="J545" s="43">
        <f t="shared" si="101"/>
        <v>438.32700000000006</v>
      </c>
      <c r="K545" s="43">
        <f t="shared" si="102"/>
        <v>3944.9430000000002</v>
      </c>
      <c r="L545" s="42">
        <v>0</v>
      </c>
      <c r="M545" s="42">
        <v>0</v>
      </c>
      <c r="N545" s="42">
        <v>118.36</v>
      </c>
      <c r="O545" s="42">
        <v>788.99</v>
      </c>
      <c r="P545" s="42">
        <v>788.99</v>
      </c>
      <c r="Q545" s="42">
        <v>788.99</v>
      </c>
      <c r="R545" s="42">
        <v>788.99</v>
      </c>
      <c r="S545" s="42">
        <v>670.63</v>
      </c>
      <c r="T545" s="42">
        <v>0</v>
      </c>
      <c r="U545" s="42">
        <v>0</v>
      </c>
      <c r="V545" s="42">
        <v>0</v>
      </c>
      <c r="W545" s="42">
        <v>0</v>
      </c>
      <c r="X545" s="42">
        <v>0</v>
      </c>
      <c r="Y545" s="42">
        <v>0</v>
      </c>
      <c r="Z545" s="42">
        <v>0</v>
      </c>
      <c r="AA545" s="43">
        <v>0</v>
      </c>
      <c r="AB545" s="42">
        <v>0</v>
      </c>
      <c r="AC545" s="42">
        <v>0</v>
      </c>
      <c r="AD545" s="42">
        <v>0</v>
      </c>
      <c r="AE545" s="42">
        <v>0</v>
      </c>
      <c r="AF545" s="42">
        <v>0</v>
      </c>
      <c r="AG545" s="43">
        <f t="shared" si="104"/>
        <v>3944.95</v>
      </c>
      <c r="AH545" s="42">
        <f t="shared" si="103"/>
        <v>438.32000000000062</v>
      </c>
      <c r="AI545" s="44" t="s">
        <v>591</v>
      </c>
      <c r="AJ545" s="44" t="s">
        <v>1416</v>
      </c>
      <c r="AK545" s="44" t="s">
        <v>1618</v>
      </c>
    </row>
    <row r="546" spans="1:37" s="14" customFormat="1" ht="50.1" customHeight="1">
      <c r="A546" s="41" t="s">
        <v>762</v>
      </c>
      <c r="B546" s="41" t="s">
        <v>88</v>
      </c>
      <c r="C546" s="41" t="s">
        <v>763</v>
      </c>
      <c r="D546" s="41" t="s">
        <v>764</v>
      </c>
      <c r="E546" s="41" t="s">
        <v>765</v>
      </c>
      <c r="F546" s="41" t="s">
        <v>766</v>
      </c>
      <c r="G546" s="41" t="s">
        <v>1403</v>
      </c>
      <c r="H546" s="41" t="s">
        <v>126</v>
      </c>
      <c r="I546" s="43">
        <v>11620</v>
      </c>
      <c r="J546" s="43">
        <f t="shared" si="101"/>
        <v>1162</v>
      </c>
      <c r="K546" s="43">
        <f t="shared" si="102"/>
        <v>10458</v>
      </c>
      <c r="L546" s="42">
        <v>0</v>
      </c>
      <c r="M546" s="42">
        <v>0</v>
      </c>
      <c r="N546" s="42">
        <v>0</v>
      </c>
      <c r="O546" s="42">
        <v>0</v>
      </c>
      <c r="P546" s="42">
        <v>0</v>
      </c>
      <c r="Q546" s="42">
        <v>0</v>
      </c>
      <c r="R546" s="42">
        <v>0</v>
      </c>
      <c r="S546" s="42">
        <v>0</v>
      </c>
      <c r="T546" s="42">
        <v>0</v>
      </c>
      <c r="U546" s="42">
        <v>0</v>
      </c>
      <c r="V546" s="42">
        <v>0</v>
      </c>
      <c r="W546" s="42">
        <v>0</v>
      </c>
      <c r="X546" s="42">
        <v>208.64</v>
      </c>
      <c r="Y546" s="42">
        <v>2232.2600000000002</v>
      </c>
      <c r="Z546" s="42">
        <v>2232.2600000000002</v>
      </c>
      <c r="AA546" s="43">
        <v>0</v>
      </c>
      <c r="AB546" s="42">
        <v>2232.2600000000002</v>
      </c>
      <c r="AC546" s="42">
        <v>2232.2600000000002</v>
      </c>
      <c r="AD546" s="42">
        <v>1320.32</v>
      </c>
      <c r="AE546" s="42">
        <v>0</v>
      </c>
      <c r="AF546" s="42">
        <v>0</v>
      </c>
      <c r="AG546" s="43">
        <f t="shared" si="104"/>
        <v>10458</v>
      </c>
      <c r="AH546" s="42">
        <f t="shared" si="103"/>
        <v>1162</v>
      </c>
      <c r="AI546" s="44" t="s">
        <v>767</v>
      </c>
      <c r="AJ546" s="44" t="s">
        <v>1646</v>
      </c>
      <c r="AK546" s="44" t="s">
        <v>162</v>
      </c>
    </row>
    <row r="547" spans="1:37" s="14" customFormat="1" ht="50.1" customHeight="1">
      <c r="A547" s="41" t="s">
        <v>675</v>
      </c>
      <c r="B547" s="41" t="s">
        <v>671</v>
      </c>
      <c r="C547" s="41" t="s">
        <v>672</v>
      </c>
      <c r="D547" s="41" t="s">
        <v>673</v>
      </c>
      <c r="E547" s="41" t="s">
        <v>676</v>
      </c>
      <c r="F547" s="41" t="s">
        <v>674</v>
      </c>
      <c r="G547" s="41" t="s">
        <v>1403</v>
      </c>
      <c r="H547" s="41" t="s">
        <v>28</v>
      </c>
      <c r="I547" s="43">
        <v>1150</v>
      </c>
      <c r="J547" s="43">
        <f t="shared" si="101"/>
        <v>115</v>
      </c>
      <c r="K547" s="43">
        <f t="shared" si="102"/>
        <v>1035</v>
      </c>
      <c r="L547" s="42">
        <v>0</v>
      </c>
      <c r="M547" s="42">
        <v>0</v>
      </c>
      <c r="N547" s="42">
        <v>0</v>
      </c>
      <c r="O547" s="42">
        <v>0</v>
      </c>
      <c r="P547" s="42">
        <v>17.25</v>
      </c>
      <c r="Q547" s="42">
        <v>207</v>
      </c>
      <c r="R547" s="42">
        <v>207</v>
      </c>
      <c r="S547" s="42">
        <v>207</v>
      </c>
      <c r="T547" s="42">
        <v>207</v>
      </c>
      <c r="U547" s="42">
        <v>189.75</v>
      </c>
      <c r="V547" s="42">
        <v>0</v>
      </c>
      <c r="W547" s="42">
        <v>0</v>
      </c>
      <c r="X547" s="42">
        <v>0</v>
      </c>
      <c r="Y547" s="42">
        <v>0</v>
      </c>
      <c r="Z547" s="42">
        <v>0</v>
      </c>
      <c r="AA547" s="43">
        <v>0</v>
      </c>
      <c r="AB547" s="42">
        <v>0</v>
      </c>
      <c r="AC547" s="42">
        <v>0</v>
      </c>
      <c r="AD547" s="42">
        <v>0</v>
      </c>
      <c r="AE547" s="42">
        <v>0</v>
      </c>
      <c r="AF547" s="42">
        <v>0</v>
      </c>
      <c r="AG547" s="43">
        <f t="shared" si="104"/>
        <v>1035</v>
      </c>
      <c r="AH547" s="42">
        <f t="shared" si="103"/>
        <v>115</v>
      </c>
      <c r="AI547" s="44" t="s">
        <v>568</v>
      </c>
      <c r="AJ547" s="45" t="s">
        <v>677</v>
      </c>
      <c r="AK547" s="45"/>
    </row>
    <row r="548" spans="1:37" s="14" customFormat="1" ht="50.1" customHeight="1">
      <c r="A548" s="41" t="s">
        <v>678</v>
      </c>
      <c r="B548" s="41" t="s">
        <v>679</v>
      </c>
      <c r="C548" s="41" t="s">
        <v>680</v>
      </c>
      <c r="D548" s="41" t="s">
        <v>673</v>
      </c>
      <c r="E548" s="44" t="s">
        <v>681</v>
      </c>
      <c r="F548" s="41" t="s">
        <v>682</v>
      </c>
      <c r="G548" s="41" t="s">
        <v>1403</v>
      </c>
      <c r="H548" s="41" t="s">
        <v>11</v>
      </c>
      <c r="I548" s="43">
        <v>1014.62</v>
      </c>
      <c r="J548" s="43">
        <f t="shared" si="101"/>
        <v>101.462</v>
      </c>
      <c r="K548" s="43">
        <f t="shared" si="102"/>
        <v>913.15800000000002</v>
      </c>
      <c r="L548" s="42">
        <v>0</v>
      </c>
      <c r="M548" s="42">
        <v>0</v>
      </c>
      <c r="N548" s="42">
        <v>0</v>
      </c>
      <c r="O548" s="42">
        <v>0</v>
      </c>
      <c r="P548" s="42">
        <v>0</v>
      </c>
      <c r="Q548" s="42">
        <v>0</v>
      </c>
      <c r="R548" s="42">
        <v>0</v>
      </c>
      <c r="S548" s="42">
        <v>0</v>
      </c>
      <c r="T548" s="42">
        <v>0</v>
      </c>
      <c r="U548" s="42">
        <v>76.099999999999994</v>
      </c>
      <c r="V548" s="42">
        <v>182.63</v>
      </c>
      <c r="W548" s="42">
        <v>182.63</v>
      </c>
      <c r="X548" s="42">
        <v>182.63</v>
      </c>
      <c r="Y548" s="42">
        <v>182.63</v>
      </c>
      <c r="Z548" s="42">
        <v>106.54</v>
      </c>
      <c r="AA548" s="43">
        <v>0</v>
      </c>
      <c r="AB548" s="42">
        <v>0</v>
      </c>
      <c r="AC548" s="42">
        <v>0</v>
      </c>
      <c r="AD548" s="42">
        <v>0</v>
      </c>
      <c r="AE548" s="42">
        <v>0</v>
      </c>
      <c r="AF548" s="42">
        <v>0</v>
      </c>
      <c r="AG548" s="43">
        <f t="shared" si="104"/>
        <v>913.16</v>
      </c>
      <c r="AH548" s="42">
        <f t="shared" si="103"/>
        <v>101.46000000000004</v>
      </c>
      <c r="AI548" s="44" t="s">
        <v>234</v>
      </c>
      <c r="AJ548" s="44" t="s">
        <v>1635</v>
      </c>
      <c r="AK548" s="44" t="s">
        <v>231</v>
      </c>
    </row>
    <row r="549" spans="1:37" s="14" customFormat="1" ht="50.1" customHeight="1">
      <c r="A549" s="41" t="s">
        <v>1115</v>
      </c>
      <c r="B549" s="41" t="s">
        <v>1116</v>
      </c>
      <c r="C549" s="41" t="s">
        <v>174</v>
      </c>
      <c r="D549" s="41" t="s">
        <v>673</v>
      </c>
      <c r="E549" s="44" t="s">
        <v>1117</v>
      </c>
      <c r="F549" s="41" t="s">
        <v>1118</v>
      </c>
      <c r="G549" s="41" t="s">
        <v>1403</v>
      </c>
      <c r="H549" s="41" t="s">
        <v>126</v>
      </c>
      <c r="I549" s="43">
        <v>2409.9899999999998</v>
      </c>
      <c r="J549" s="43">
        <f t="shared" si="101"/>
        <v>240.999</v>
      </c>
      <c r="K549" s="43">
        <f t="shared" si="102"/>
        <v>2168.991</v>
      </c>
      <c r="L549" s="42">
        <v>0</v>
      </c>
      <c r="M549" s="42">
        <v>0</v>
      </c>
      <c r="N549" s="42">
        <v>0</v>
      </c>
      <c r="O549" s="42">
        <v>0</v>
      </c>
      <c r="P549" s="42">
        <v>0</v>
      </c>
      <c r="Q549" s="42">
        <v>0</v>
      </c>
      <c r="R549" s="42">
        <v>0</v>
      </c>
      <c r="S549" s="42">
        <v>0</v>
      </c>
      <c r="T549" s="42">
        <v>0</v>
      </c>
      <c r="U549" s="42">
        <v>0</v>
      </c>
      <c r="V549" s="42">
        <v>0</v>
      </c>
      <c r="W549" s="42">
        <v>0</v>
      </c>
      <c r="X549" s="42">
        <v>0</v>
      </c>
      <c r="Y549" s="42">
        <v>0</v>
      </c>
      <c r="Z549" s="42">
        <v>0</v>
      </c>
      <c r="AA549" s="43">
        <v>0</v>
      </c>
      <c r="AB549" s="42">
        <v>433.8</v>
      </c>
      <c r="AC549" s="42">
        <v>433.8</v>
      </c>
      <c r="AD549" s="42">
        <v>433.8</v>
      </c>
      <c r="AE549" s="42">
        <v>0</v>
      </c>
      <c r="AF549" s="42">
        <v>433.8</v>
      </c>
      <c r="AG549" s="43">
        <f t="shared" si="104"/>
        <v>1735.2</v>
      </c>
      <c r="AH549" s="42">
        <f t="shared" si="103"/>
        <v>674.78999999999974</v>
      </c>
      <c r="AI549" s="44" t="s">
        <v>1146</v>
      </c>
      <c r="AJ549" s="44" t="s">
        <v>1635</v>
      </c>
      <c r="AK549" s="44" t="s">
        <v>231</v>
      </c>
    </row>
    <row r="550" spans="1:37" s="14" customFormat="1" ht="50.1" customHeight="1">
      <c r="A550" s="41" t="s">
        <v>683</v>
      </c>
      <c r="B550" s="41" t="s">
        <v>684</v>
      </c>
      <c r="C550" s="41" t="s">
        <v>685</v>
      </c>
      <c r="D550" s="41" t="s">
        <v>686</v>
      </c>
      <c r="E550" s="44" t="s">
        <v>687</v>
      </c>
      <c r="F550" s="41" t="s">
        <v>688</v>
      </c>
      <c r="G550" s="41" t="s">
        <v>1403</v>
      </c>
      <c r="H550" s="41" t="s">
        <v>36</v>
      </c>
      <c r="I550" s="43">
        <v>1100</v>
      </c>
      <c r="J550" s="43">
        <f t="shared" si="101"/>
        <v>110</v>
      </c>
      <c r="K550" s="43">
        <f t="shared" si="102"/>
        <v>990</v>
      </c>
      <c r="L550" s="42">
        <v>0</v>
      </c>
      <c r="M550" s="42">
        <v>0</v>
      </c>
      <c r="N550" s="42">
        <v>0</v>
      </c>
      <c r="O550" s="42">
        <v>0</v>
      </c>
      <c r="P550" s="42">
        <v>0</v>
      </c>
      <c r="Q550" s="42">
        <v>0</v>
      </c>
      <c r="R550" s="42">
        <v>0</v>
      </c>
      <c r="S550" s="42">
        <v>0</v>
      </c>
      <c r="T550" s="42">
        <v>0</v>
      </c>
      <c r="U550" s="42">
        <v>0</v>
      </c>
      <c r="V550" s="42">
        <v>117.7</v>
      </c>
      <c r="W550" s="42">
        <v>198</v>
      </c>
      <c r="X550" s="42">
        <v>198</v>
      </c>
      <c r="Y550" s="42">
        <v>198</v>
      </c>
      <c r="Z550" s="42">
        <v>198</v>
      </c>
      <c r="AA550" s="43">
        <v>0</v>
      </c>
      <c r="AB550" s="42">
        <v>0</v>
      </c>
      <c r="AC550" s="42">
        <v>0</v>
      </c>
      <c r="AD550" s="42">
        <v>0</v>
      </c>
      <c r="AE550" s="42">
        <v>0</v>
      </c>
      <c r="AF550" s="42">
        <v>0</v>
      </c>
      <c r="AG550" s="43">
        <f t="shared" ref="AG550:AG570" si="105">SUM(L550:AF550)</f>
        <v>909.7</v>
      </c>
      <c r="AH550" s="42">
        <f t="shared" si="103"/>
        <v>190.29999999999995</v>
      </c>
      <c r="AI550" s="44" t="s">
        <v>464</v>
      </c>
      <c r="AJ550" s="44" t="s">
        <v>1416</v>
      </c>
      <c r="AK550" s="44" t="s">
        <v>1618</v>
      </c>
    </row>
    <row r="551" spans="1:37" s="14" customFormat="1" ht="50.1" customHeight="1">
      <c r="A551" s="41" t="s">
        <v>667</v>
      </c>
      <c r="B551" s="41" t="s">
        <v>668</v>
      </c>
      <c r="C551" s="41" t="s">
        <v>15</v>
      </c>
      <c r="D551" s="41" t="s">
        <v>129</v>
      </c>
      <c r="E551" s="41" t="s">
        <v>669</v>
      </c>
      <c r="F551" s="41" t="s">
        <v>670</v>
      </c>
      <c r="G551" s="41" t="s">
        <v>1403</v>
      </c>
      <c r="H551" s="41" t="s">
        <v>126</v>
      </c>
      <c r="I551" s="43">
        <v>740</v>
      </c>
      <c r="J551" s="43">
        <f t="shared" si="101"/>
        <v>74</v>
      </c>
      <c r="K551" s="43">
        <f t="shared" si="102"/>
        <v>666</v>
      </c>
      <c r="L551" s="42">
        <v>0</v>
      </c>
      <c r="M551" s="42">
        <v>0</v>
      </c>
      <c r="N551" s="42">
        <v>0</v>
      </c>
      <c r="O551" s="42">
        <v>0</v>
      </c>
      <c r="P551" s="42">
        <v>11.1</v>
      </c>
      <c r="Q551" s="42">
        <v>133.19999999999999</v>
      </c>
      <c r="R551" s="42">
        <v>133.19999999999999</v>
      </c>
      <c r="S551" s="42">
        <v>133.19999999999999</v>
      </c>
      <c r="T551" s="42">
        <v>133.19999999999999</v>
      </c>
      <c r="U551" s="42">
        <v>122.1</v>
      </c>
      <c r="V551" s="42">
        <v>0</v>
      </c>
      <c r="W551" s="42">
        <v>0</v>
      </c>
      <c r="X551" s="42">
        <v>0</v>
      </c>
      <c r="Y551" s="42">
        <v>0</v>
      </c>
      <c r="Z551" s="42">
        <v>0</v>
      </c>
      <c r="AA551" s="43">
        <v>0</v>
      </c>
      <c r="AB551" s="42">
        <v>0</v>
      </c>
      <c r="AC551" s="42">
        <v>0</v>
      </c>
      <c r="AD551" s="42">
        <v>0</v>
      </c>
      <c r="AE551" s="42">
        <v>0</v>
      </c>
      <c r="AF551" s="42">
        <v>0</v>
      </c>
      <c r="AG551" s="43">
        <f t="shared" si="105"/>
        <v>666</v>
      </c>
      <c r="AH551" s="42">
        <f t="shared" si="103"/>
        <v>74</v>
      </c>
      <c r="AI551" s="44" t="s">
        <v>568</v>
      </c>
      <c r="AJ551" s="44" t="s">
        <v>1719</v>
      </c>
      <c r="AK551" s="44" t="s">
        <v>1618</v>
      </c>
    </row>
    <row r="552" spans="1:37" s="14" customFormat="1" ht="50.1" customHeight="1">
      <c r="A552" s="41" t="s">
        <v>1119</v>
      </c>
      <c r="B552" s="41" t="s">
        <v>1123</v>
      </c>
      <c r="C552" s="41" t="s">
        <v>1120</v>
      </c>
      <c r="D552" s="41" t="s">
        <v>129</v>
      </c>
      <c r="E552" s="41" t="s">
        <v>1121</v>
      </c>
      <c r="F552" s="41" t="s">
        <v>1122</v>
      </c>
      <c r="G552" s="41" t="s">
        <v>1403</v>
      </c>
      <c r="H552" s="41" t="s">
        <v>126</v>
      </c>
      <c r="I552" s="43">
        <v>6764.04</v>
      </c>
      <c r="J552" s="43">
        <f t="shared" si="101"/>
        <v>676.404</v>
      </c>
      <c r="K552" s="43">
        <f t="shared" si="102"/>
        <v>6087.6360000000004</v>
      </c>
      <c r="L552" s="42">
        <v>0</v>
      </c>
      <c r="M552" s="42">
        <v>0</v>
      </c>
      <c r="N552" s="42">
        <v>0</v>
      </c>
      <c r="O552" s="42">
        <v>0</v>
      </c>
      <c r="P552" s="42">
        <v>0</v>
      </c>
      <c r="Q552" s="42">
        <v>0</v>
      </c>
      <c r="R552" s="42">
        <v>0</v>
      </c>
      <c r="S552" s="42">
        <v>0</v>
      </c>
      <c r="T552" s="42">
        <v>0</v>
      </c>
      <c r="U552" s="42">
        <v>0</v>
      </c>
      <c r="V552" s="42">
        <v>0</v>
      </c>
      <c r="W552" s="42">
        <v>0</v>
      </c>
      <c r="X552" s="42">
        <v>0</v>
      </c>
      <c r="Y552" s="42">
        <v>0</v>
      </c>
      <c r="Z552" s="42">
        <v>0</v>
      </c>
      <c r="AA552" s="43">
        <v>0</v>
      </c>
      <c r="AB552" s="42">
        <v>1217.53</v>
      </c>
      <c r="AC552" s="42">
        <v>1217.53</v>
      </c>
      <c r="AD552" s="42">
        <v>1217.53</v>
      </c>
      <c r="AE552" s="42">
        <v>0</v>
      </c>
      <c r="AF552" s="42">
        <v>1217.53</v>
      </c>
      <c r="AG552" s="43">
        <f t="shared" si="105"/>
        <v>4870.12</v>
      </c>
      <c r="AH552" s="42">
        <f t="shared" si="103"/>
        <v>1893.92</v>
      </c>
      <c r="AI552" s="44" t="s">
        <v>1146</v>
      </c>
      <c r="AJ552" s="44" t="s">
        <v>1635</v>
      </c>
      <c r="AK552" s="44" t="s">
        <v>231</v>
      </c>
    </row>
    <row r="553" spans="1:37" s="14" customFormat="1" ht="50.1" customHeight="1">
      <c r="A553" s="41" t="s">
        <v>772</v>
      </c>
      <c r="B553" s="44" t="s">
        <v>773</v>
      </c>
      <c r="C553" s="41" t="s">
        <v>774</v>
      </c>
      <c r="D553" s="41" t="s">
        <v>775</v>
      </c>
      <c r="E553" s="41" t="s">
        <v>776</v>
      </c>
      <c r="F553" s="41" t="s">
        <v>516</v>
      </c>
      <c r="G553" s="41" t="s">
        <v>1403</v>
      </c>
      <c r="H553" s="41" t="s">
        <v>35</v>
      </c>
      <c r="I553" s="42">
        <v>17899</v>
      </c>
      <c r="J553" s="43">
        <f t="shared" si="101"/>
        <v>1789.9</v>
      </c>
      <c r="K553" s="43">
        <f t="shared" si="102"/>
        <v>16109.1</v>
      </c>
      <c r="L553" s="42">
        <v>0</v>
      </c>
      <c r="M553" s="42">
        <v>0</v>
      </c>
      <c r="N553" s="42">
        <v>0</v>
      </c>
      <c r="O553" s="42">
        <v>0</v>
      </c>
      <c r="P553" s="42">
        <v>0</v>
      </c>
      <c r="Q553" s="42">
        <v>0</v>
      </c>
      <c r="R553" s="42">
        <v>0</v>
      </c>
      <c r="S553" s="42">
        <v>0</v>
      </c>
      <c r="T553" s="42">
        <v>0</v>
      </c>
      <c r="U553" s="42">
        <v>0</v>
      </c>
      <c r="V553" s="42">
        <v>0</v>
      </c>
      <c r="W553" s="42">
        <v>0</v>
      </c>
      <c r="X553" s="42">
        <v>0</v>
      </c>
      <c r="Y553" s="42">
        <v>1342.42</v>
      </c>
      <c r="Z553" s="42">
        <v>3221.82</v>
      </c>
      <c r="AA553" s="43">
        <v>0</v>
      </c>
      <c r="AB553" s="42">
        <v>3221.82</v>
      </c>
      <c r="AC553" s="42">
        <v>3221.82</v>
      </c>
      <c r="AD553" s="42">
        <v>3221.82</v>
      </c>
      <c r="AE553" s="42">
        <v>0</v>
      </c>
      <c r="AF553" s="42">
        <v>1879.4</v>
      </c>
      <c r="AG553" s="43">
        <f t="shared" si="105"/>
        <v>16109.099999999999</v>
      </c>
      <c r="AH553" s="42">
        <f t="shared" si="103"/>
        <v>1789.9000000000015</v>
      </c>
      <c r="AI553" s="44" t="s">
        <v>515</v>
      </c>
      <c r="AJ553" s="44" t="s">
        <v>1627</v>
      </c>
      <c r="AK553" s="44" t="s">
        <v>1629</v>
      </c>
    </row>
    <row r="554" spans="1:37" s="14" customFormat="1" ht="50.1" customHeight="1">
      <c r="A554" s="41" t="s">
        <v>735</v>
      </c>
      <c r="B554" s="41" t="s">
        <v>736</v>
      </c>
      <c r="C554" s="41" t="s">
        <v>15</v>
      </c>
      <c r="D554" s="41" t="s">
        <v>665</v>
      </c>
      <c r="E554" s="41" t="s">
        <v>594</v>
      </c>
      <c r="F554" s="41" t="s">
        <v>516</v>
      </c>
      <c r="G554" s="41" t="s">
        <v>1403</v>
      </c>
      <c r="H554" s="41" t="s">
        <v>28</v>
      </c>
      <c r="I554" s="43">
        <v>575</v>
      </c>
      <c r="J554" s="43">
        <f t="shared" si="101"/>
        <v>57.5</v>
      </c>
      <c r="K554" s="43">
        <f t="shared" si="102"/>
        <v>517.5</v>
      </c>
      <c r="L554" s="42">
        <v>0</v>
      </c>
      <c r="M554" s="42">
        <v>0</v>
      </c>
      <c r="N554" s="42">
        <v>0</v>
      </c>
      <c r="O554" s="42">
        <v>0</v>
      </c>
      <c r="P554" s="42">
        <v>51.75</v>
      </c>
      <c r="Q554" s="42">
        <v>267.38</v>
      </c>
      <c r="R554" s="42">
        <v>198.37</v>
      </c>
      <c r="S554" s="42">
        <v>0</v>
      </c>
      <c r="T554" s="42">
        <v>0</v>
      </c>
      <c r="U554" s="42">
        <v>0</v>
      </c>
      <c r="V554" s="42">
        <v>0</v>
      </c>
      <c r="W554" s="42">
        <v>0</v>
      </c>
      <c r="X554" s="42">
        <v>0</v>
      </c>
      <c r="Y554" s="42">
        <v>0</v>
      </c>
      <c r="Z554" s="42">
        <v>0</v>
      </c>
      <c r="AA554" s="43">
        <v>0</v>
      </c>
      <c r="AB554" s="42">
        <v>0</v>
      </c>
      <c r="AC554" s="42">
        <v>0</v>
      </c>
      <c r="AD554" s="42">
        <v>0</v>
      </c>
      <c r="AE554" s="42">
        <v>0</v>
      </c>
      <c r="AF554" s="42">
        <v>0</v>
      </c>
      <c r="AG554" s="43">
        <f t="shared" si="105"/>
        <v>517.5</v>
      </c>
      <c r="AH554" s="42">
        <f t="shared" si="103"/>
        <v>57.5</v>
      </c>
      <c r="AI554" s="44" t="s">
        <v>111</v>
      </c>
      <c r="AJ554" s="44" t="s">
        <v>145</v>
      </c>
      <c r="AK554" s="44" t="s">
        <v>204</v>
      </c>
    </row>
    <row r="555" spans="1:37" s="14" customFormat="1" ht="50.1" customHeight="1">
      <c r="A555" s="41" t="s">
        <v>707</v>
      </c>
      <c r="B555" s="41" t="s">
        <v>704</v>
      </c>
      <c r="C555" s="41" t="s">
        <v>705</v>
      </c>
      <c r="D555" s="41" t="s">
        <v>449</v>
      </c>
      <c r="E555" s="41" t="s">
        <v>708</v>
      </c>
      <c r="F555" s="41" t="s">
        <v>706</v>
      </c>
      <c r="G555" s="41" t="s">
        <v>1403</v>
      </c>
      <c r="H555" s="41" t="s">
        <v>703</v>
      </c>
      <c r="I555" s="42">
        <v>2712</v>
      </c>
      <c r="J555" s="43">
        <f t="shared" si="101"/>
        <v>271.2</v>
      </c>
      <c r="K555" s="43">
        <f t="shared" si="102"/>
        <v>2440.8000000000002</v>
      </c>
      <c r="L555" s="42">
        <v>0</v>
      </c>
      <c r="M555" s="42">
        <v>0</v>
      </c>
      <c r="N555" s="42">
        <v>0</v>
      </c>
      <c r="O555" s="42">
        <v>0</v>
      </c>
      <c r="P555" s="42">
        <v>0</v>
      </c>
      <c r="Q555" s="42">
        <v>0</v>
      </c>
      <c r="R555" s="42">
        <v>0</v>
      </c>
      <c r="S555" s="42">
        <v>504.43</v>
      </c>
      <c r="T555" s="42">
        <v>488.16</v>
      </c>
      <c r="U555" s="42">
        <v>488.16</v>
      </c>
      <c r="V555" s="42">
        <v>488.16</v>
      </c>
      <c r="W555" s="42">
        <v>471.89</v>
      </c>
      <c r="X555" s="42">
        <v>0</v>
      </c>
      <c r="Y555" s="42">
        <v>0</v>
      </c>
      <c r="Z555" s="42">
        <v>0</v>
      </c>
      <c r="AA555" s="43">
        <v>0</v>
      </c>
      <c r="AB555" s="42">
        <v>0</v>
      </c>
      <c r="AC555" s="42">
        <v>0</v>
      </c>
      <c r="AD555" s="42">
        <v>0</v>
      </c>
      <c r="AE555" s="42">
        <v>0</v>
      </c>
      <c r="AF555" s="42">
        <v>0</v>
      </c>
      <c r="AG555" s="43">
        <f t="shared" si="105"/>
        <v>2440.8000000000002</v>
      </c>
      <c r="AH555" s="42">
        <f t="shared" si="103"/>
        <v>271.19999999999982</v>
      </c>
      <c r="AI555" s="44" t="s">
        <v>552</v>
      </c>
      <c r="AJ555" s="44" t="s">
        <v>1972</v>
      </c>
      <c r="AK555" s="44" t="s">
        <v>264</v>
      </c>
    </row>
    <row r="556" spans="1:37" s="14" customFormat="1" ht="50.1" customHeight="1">
      <c r="A556" s="44" t="s">
        <v>709</v>
      </c>
      <c r="B556" s="44" t="s">
        <v>710</v>
      </c>
      <c r="C556" s="44" t="s">
        <v>15</v>
      </c>
      <c r="D556" s="44" t="s">
        <v>711</v>
      </c>
      <c r="E556" s="44" t="s">
        <v>712</v>
      </c>
      <c r="F556" s="44" t="s">
        <v>713</v>
      </c>
      <c r="G556" s="41" t="s">
        <v>1403</v>
      </c>
      <c r="H556" s="44" t="s">
        <v>28</v>
      </c>
      <c r="I556" s="42">
        <v>950</v>
      </c>
      <c r="J556" s="43">
        <f t="shared" si="101"/>
        <v>95</v>
      </c>
      <c r="K556" s="43">
        <f t="shared" si="102"/>
        <v>855</v>
      </c>
      <c r="L556" s="42">
        <v>0</v>
      </c>
      <c r="M556" s="42">
        <v>0</v>
      </c>
      <c r="N556" s="42">
        <v>0</v>
      </c>
      <c r="O556" s="42">
        <v>0</v>
      </c>
      <c r="P556" s="42">
        <v>0</v>
      </c>
      <c r="Q556" s="42">
        <v>42.75</v>
      </c>
      <c r="R556" s="42">
        <v>171</v>
      </c>
      <c r="S556" s="42">
        <v>171</v>
      </c>
      <c r="T556" s="42">
        <v>171</v>
      </c>
      <c r="U556" s="42">
        <v>171</v>
      </c>
      <c r="V556" s="42">
        <v>128.25</v>
      </c>
      <c r="W556" s="42">
        <v>0</v>
      </c>
      <c r="X556" s="42">
        <v>0</v>
      </c>
      <c r="Y556" s="42">
        <v>0</v>
      </c>
      <c r="Z556" s="42">
        <v>0</v>
      </c>
      <c r="AA556" s="43">
        <v>0</v>
      </c>
      <c r="AB556" s="42">
        <v>0</v>
      </c>
      <c r="AC556" s="42">
        <v>0</v>
      </c>
      <c r="AD556" s="42">
        <v>0</v>
      </c>
      <c r="AE556" s="42">
        <v>0</v>
      </c>
      <c r="AF556" s="42">
        <v>0</v>
      </c>
      <c r="AG556" s="43">
        <f t="shared" si="105"/>
        <v>855</v>
      </c>
      <c r="AH556" s="42">
        <f t="shared" si="103"/>
        <v>95</v>
      </c>
      <c r="AI556" s="44" t="s">
        <v>590</v>
      </c>
      <c r="AJ556" s="44" t="s">
        <v>1416</v>
      </c>
      <c r="AK556" s="44" t="s">
        <v>1618</v>
      </c>
    </row>
    <row r="557" spans="1:37" s="14" customFormat="1" ht="50.1" customHeight="1">
      <c r="A557" s="44" t="s">
        <v>714</v>
      </c>
      <c r="B557" s="44" t="s">
        <v>710</v>
      </c>
      <c r="C557" s="44" t="s">
        <v>15</v>
      </c>
      <c r="D557" s="44" t="s">
        <v>711</v>
      </c>
      <c r="E557" s="44" t="s">
        <v>715</v>
      </c>
      <c r="F557" s="44" t="s">
        <v>713</v>
      </c>
      <c r="G557" s="41" t="s">
        <v>1403</v>
      </c>
      <c r="H557" s="44" t="s">
        <v>28</v>
      </c>
      <c r="I557" s="42">
        <v>950</v>
      </c>
      <c r="J557" s="43">
        <f t="shared" si="101"/>
        <v>95</v>
      </c>
      <c r="K557" s="43">
        <f t="shared" si="102"/>
        <v>855</v>
      </c>
      <c r="L557" s="42">
        <v>0</v>
      </c>
      <c r="M557" s="42">
        <v>0</v>
      </c>
      <c r="N557" s="42">
        <v>0</v>
      </c>
      <c r="O557" s="42">
        <v>0</v>
      </c>
      <c r="P557" s="42">
        <v>0</v>
      </c>
      <c r="Q557" s="42">
        <v>42.75</v>
      </c>
      <c r="R557" s="42">
        <v>171</v>
      </c>
      <c r="S557" s="42">
        <v>171</v>
      </c>
      <c r="T557" s="42">
        <v>171</v>
      </c>
      <c r="U557" s="42">
        <v>171</v>
      </c>
      <c r="V557" s="42">
        <v>128.25</v>
      </c>
      <c r="W557" s="42">
        <v>0</v>
      </c>
      <c r="X557" s="42">
        <v>0</v>
      </c>
      <c r="Y557" s="42">
        <v>0</v>
      </c>
      <c r="Z557" s="42">
        <v>0</v>
      </c>
      <c r="AA557" s="43">
        <v>0</v>
      </c>
      <c r="AB557" s="42">
        <v>0</v>
      </c>
      <c r="AC557" s="42">
        <v>0</v>
      </c>
      <c r="AD557" s="42">
        <v>0</v>
      </c>
      <c r="AE557" s="42">
        <v>0</v>
      </c>
      <c r="AF557" s="42">
        <v>0</v>
      </c>
      <c r="AG557" s="43">
        <f t="shared" si="105"/>
        <v>855</v>
      </c>
      <c r="AH557" s="42">
        <f t="shared" si="103"/>
        <v>95</v>
      </c>
      <c r="AI557" s="44" t="s">
        <v>590</v>
      </c>
      <c r="AJ557" s="44" t="s">
        <v>1416</v>
      </c>
      <c r="AK557" s="44" t="s">
        <v>1618</v>
      </c>
    </row>
    <row r="558" spans="1:37" s="14" customFormat="1" ht="50.1" customHeight="1">
      <c r="A558" s="44" t="s">
        <v>716</v>
      </c>
      <c r="B558" s="44" t="s">
        <v>702</v>
      </c>
      <c r="C558" s="44" t="s">
        <v>454</v>
      </c>
      <c r="D558" s="44" t="s">
        <v>455</v>
      </c>
      <c r="E558" s="44" t="s">
        <v>717</v>
      </c>
      <c r="F558" s="44" t="s">
        <v>718</v>
      </c>
      <c r="G558" s="41" t="s">
        <v>1403</v>
      </c>
      <c r="H558" s="44" t="s">
        <v>719</v>
      </c>
      <c r="I558" s="42">
        <v>2115</v>
      </c>
      <c r="J558" s="43">
        <f t="shared" si="101"/>
        <v>211.5</v>
      </c>
      <c r="K558" s="43">
        <f t="shared" si="102"/>
        <v>1903.5</v>
      </c>
      <c r="L558" s="42">
        <v>0</v>
      </c>
      <c r="M558" s="42">
        <v>0</v>
      </c>
      <c r="N558" s="42">
        <v>0</v>
      </c>
      <c r="O558" s="42">
        <v>0</v>
      </c>
      <c r="P558" s="42">
        <v>0</v>
      </c>
      <c r="Q558" s="42">
        <v>0</v>
      </c>
      <c r="R558" s="42">
        <v>0</v>
      </c>
      <c r="S558" s="42">
        <v>0</v>
      </c>
      <c r="T558" s="42">
        <v>0</v>
      </c>
      <c r="U558" s="42">
        <v>0</v>
      </c>
      <c r="V558" s="42">
        <v>0</v>
      </c>
      <c r="W558" s="42">
        <v>0</v>
      </c>
      <c r="X558" s="42">
        <v>0</v>
      </c>
      <c r="Y558" s="42">
        <v>126.9</v>
      </c>
      <c r="Z558" s="42">
        <v>380.7</v>
      </c>
      <c r="AA558" s="43">
        <v>0</v>
      </c>
      <c r="AB558" s="42">
        <v>380.7</v>
      </c>
      <c r="AC558" s="42">
        <v>380.7</v>
      </c>
      <c r="AD558" s="42">
        <v>380.7</v>
      </c>
      <c r="AE558" s="42">
        <v>0</v>
      </c>
      <c r="AF558" s="42">
        <v>253.8</v>
      </c>
      <c r="AG558" s="43">
        <f t="shared" si="105"/>
        <v>1903.5</v>
      </c>
      <c r="AH558" s="42">
        <f t="shared" si="103"/>
        <v>211.5</v>
      </c>
      <c r="AI558" s="44" t="s">
        <v>177</v>
      </c>
      <c r="AJ558" s="44" t="s">
        <v>1661</v>
      </c>
      <c r="AK558" s="44" t="s">
        <v>1662</v>
      </c>
    </row>
    <row r="559" spans="1:37" s="14" customFormat="1" ht="50.1" customHeight="1">
      <c r="A559" s="44" t="s">
        <v>720</v>
      </c>
      <c r="B559" s="44" t="s">
        <v>702</v>
      </c>
      <c r="C559" s="44" t="s">
        <v>454</v>
      </c>
      <c r="D559" s="44" t="s">
        <v>455</v>
      </c>
      <c r="E559" s="44" t="s">
        <v>721</v>
      </c>
      <c r="F559" s="44" t="s">
        <v>718</v>
      </c>
      <c r="G559" s="41" t="s">
        <v>1403</v>
      </c>
      <c r="H559" s="44" t="s">
        <v>719</v>
      </c>
      <c r="I559" s="42">
        <v>2115</v>
      </c>
      <c r="J559" s="43">
        <f t="shared" si="101"/>
        <v>211.5</v>
      </c>
      <c r="K559" s="43">
        <f t="shared" si="102"/>
        <v>1903.5</v>
      </c>
      <c r="L559" s="42">
        <v>0</v>
      </c>
      <c r="M559" s="42">
        <v>0</v>
      </c>
      <c r="N559" s="42">
        <v>0</v>
      </c>
      <c r="O559" s="42">
        <v>0</v>
      </c>
      <c r="P559" s="42">
        <v>0</v>
      </c>
      <c r="Q559" s="42">
        <v>0</v>
      </c>
      <c r="R559" s="42">
        <v>0</v>
      </c>
      <c r="S559" s="42">
        <v>0</v>
      </c>
      <c r="T559" s="42">
        <v>0</v>
      </c>
      <c r="U559" s="42">
        <v>0</v>
      </c>
      <c r="V559" s="42">
        <v>0</v>
      </c>
      <c r="W559" s="42">
        <v>0</v>
      </c>
      <c r="X559" s="42">
        <v>0</v>
      </c>
      <c r="Y559" s="42">
        <v>126.9</v>
      </c>
      <c r="Z559" s="42">
        <v>380.7</v>
      </c>
      <c r="AA559" s="43">
        <v>0</v>
      </c>
      <c r="AB559" s="42">
        <v>380.7</v>
      </c>
      <c r="AC559" s="42">
        <v>380.7</v>
      </c>
      <c r="AD559" s="42">
        <v>380.7</v>
      </c>
      <c r="AE559" s="42">
        <v>0</v>
      </c>
      <c r="AF559" s="42">
        <v>253.8</v>
      </c>
      <c r="AG559" s="43">
        <f t="shared" si="105"/>
        <v>1903.5</v>
      </c>
      <c r="AH559" s="42">
        <f t="shared" si="103"/>
        <v>211.5</v>
      </c>
      <c r="AI559" s="44" t="s">
        <v>177</v>
      </c>
      <c r="AJ559" s="44" t="s">
        <v>1413</v>
      </c>
      <c r="AK559" s="44" t="s">
        <v>818</v>
      </c>
    </row>
    <row r="560" spans="1:37" s="14" customFormat="1" ht="50.1" customHeight="1">
      <c r="A560" s="44" t="s">
        <v>722</v>
      </c>
      <c r="B560" s="44" t="s">
        <v>702</v>
      </c>
      <c r="C560" s="44" t="s">
        <v>454</v>
      </c>
      <c r="D560" s="44" t="s">
        <v>455</v>
      </c>
      <c r="E560" s="44" t="s">
        <v>723</v>
      </c>
      <c r="F560" s="44" t="s">
        <v>718</v>
      </c>
      <c r="G560" s="41" t="s">
        <v>1403</v>
      </c>
      <c r="H560" s="44" t="s">
        <v>719</v>
      </c>
      <c r="I560" s="42">
        <v>2115</v>
      </c>
      <c r="J560" s="43">
        <f t="shared" si="101"/>
        <v>211.5</v>
      </c>
      <c r="K560" s="43">
        <f t="shared" si="102"/>
        <v>1903.5</v>
      </c>
      <c r="L560" s="42">
        <v>0</v>
      </c>
      <c r="M560" s="42">
        <v>0</v>
      </c>
      <c r="N560" s="42">
        <v>0</v>
      </c>
      <c r="O560" s="42">
        <v>0</v>
      </c>
      <c r="P560" s="42">
        <v>0</v>
      </c>
      <c r="Q560" s="42">
        <v>0</v>
      </c>
      <c r="R560" s="42">
        <v>0</v>
      </c>
      <c r="S560" s="42">
        <v>0</v>
      </c>
      <c r="T560" s="42">
        <v>0</v>
      </c>
      <c r="U560" s="42">
        <v>0</v>
      </c>
      <c r="V560" s="42">
        <v>0</v>
      </c>
      <c r="W560" s="42">
        <v>0</v>
      </c>
      <c r="X560" s="42">
        <v>0</v>
      </c>
      <c r="Y560" s="42">
        <v>126.9</v>
      </c>
      <c r="Z560" s="42">
        <v>380.7</v>
      </c>
      <c r="AA560" s="43">
        <v>0</v>
      </c>
      <c r="AB560" s="42">
        <v>380.7</v>
      </c>
      <c r="AC560" s="42">
        <v>380.7</v>
      </c>
      <c r="AD560" s="42">
        <v>380.7</v>
      </c>
      <c r="AE560" s="42">
        <v>0</v>
      </c>
      <c r="AF560" s="42">
        <v>253.8</v>
      </c>
      <c r="AG560" s="43">
        <f t="shared" si="105"/>
        <v>1903.5</v>
      </c>
      <c r="AH560" s="42">
        <f t="shared" si="103"/>
        <v>211.5</v>
      </c>
      <c r="AI560" s="44" t="s">
        <v>177</v>
      </c>
      <c r="AJ560" s="44" t="s">
        <v>1635</v>
      </c>
      <c r="AK560" s="44" t="s">
        <v>1687</v>
      </c>
    </row>
    <row r="561" spans="1:37" s="14" customFormat="1" ht="50.1" customHeight="1">
      <c r="A561" s="44" t="s">
        <v>904</v>
      </c>
      <c r="B561" s="44" t="s">
        <v>905</v>
      </c>
      <c r="C561" s="44" t="s">
        <v>909</v>
      </c>
      <c r="D561" s="44" t="s">
        <v>908</v>
      </c>
      <c r="E561" s="44" t="s">
        <v>906</v>
      </c>
      <c r="F561" s="44" t="s">
        <v>907</v>
      </c>
      <c r="G561" s="41" t="s">
        <v>1403</v>
      </c>
      <c r="H561" s="44" t="s">
        <v>48</v>
      </c>
      <c r="I561" s="42">
        <v>623.75</v>
      </c>
      <c r="J561" s="43">
        <f t="shared" si="101"/>
        <v>62.375</v>
      </c>
      <c r="K561" s="43">
        <f t="shared" si="102"/>
        <v>561.375</v>
      </c>
      <c r="L561" s="42">
        <v>0</v>
      </c>
      <c r="M561" s="42">
        <v>0</v>
      </c>
      <c r="N561" s="42">
        <v>0</v>
      </c>
      <c r="O561" s="42">
        <v>0</v>
      </c>
      <c r="P561" s="42">
        <v>0</v>
      </c>
      <c r="Q561" s="42">
        <v>0</v>
      </c>
      <c r="R561" s="42">
        <v>0</v>
      </c>
      <c r="S561" s="42">
        <v>0</v>
      </c>
      <c r="T561" s="42">
        <v>0</v>
      </c>
      <c r="U561" s="42">
        <v>0</v>
      </c>
      <c r="V561" s="42">
        <v>0</v>
      </c>
      <c r="W561" s="42">
        <v>0</v>
      </c>
      <c r="X561" s="42">
        <v>0</v>
      </c>
      <c r="Y561" s="42">
        <v>0</v>
      </c>
      <c r="Z561" s="42">
        <v>46.68</v>
      </c>
      <c r="AA561" s="43">
        <v>0</v>
      </c>
      <c r="AB561" s="42">
        <v>112.28</v>
      </c>
      <c r="AC561" s="42">
        <v>112.28</v>
      </c>
      <c r="AD561" s="42">
        <v>112.28</v>
      </c>
      <c r="AE561" s="42">
        <v>0</v>
      </c>
      <c r="AF561" s="42">
        <v>112.28</v>
      </c>
      <c r="AG561" s="43">
        <f t="shared" si="105"/>
        <v>495.79999999999995</v>
      </c>
      <c r="AH561" s="42">
        <f t="shared" si="103"/>
        <v>127.95000000000005</v>
      </c>
      <c r="AI561" s="44" t="s">
        <v>1398</v>
      </c>
      <c r="AJ561" s="44" t="s">
        <v>1632</v>
      </c>
      <c r="AK561" s="44" t="s">
        <v>910</v>
      </c>
    </row>
    <row r="562" spans="1:37" s="14" customFormat="1" ht="50.1" customHeight="1">
      <c r="A562" s="41" t="s">
        <v>693</v>
      </c>
      <c r="B562" s="41" t="s">
        <v>694</v>
      </c>
      <c r="C562" s="41" t="s">
        <v>10</v>
      </c>
      <c r="D562" s="41" t="s">
        <v>695</v>
      </c>
      <c r="E562" s="41" t="s">
        <v>696</v>
      </c>
      <c r="F562" s="41" t="s">
        <v>697</v>
      </c>
      <c r="G562" s="41" t="s">
        <v>1403</v>
      </c>
      <c r="H562" s="41" t="s">
        <v>11</v>
      </c>
      <c r="I562" s="43">
        <v>580.57000000000005</v>
      </c>
      <c r="J562" s="43">
        <f t="shared" si="101"/>
        <v>58.057000000000009</v>
      </c>
      <c r="K562" s="43">
        <f t="shared" si="102"/>
        <v>522.51300000000003</v>
      </c>
      <c r="L562" s="42">
        <v>0</v>
      </c>
      <c r="M562" s="42">
        <v>10.45</v>
      </c>
      <c r="N562" s="42">
        <v>104.5</v>
      </c>
      <c r="O562" s="42">
        <v>104.5</v>
      </c>
      <c r="P562" s="42">
        <v>104.5</v>
      </c>
      <c r="Q562" s="42">
        <v>104.5</v>
      </c>
      <c r="R562" s="42">
        <v>94.06</v>
      </c>
      <c r="S562" s="42">
        <v>0</v>
      </c>
      <c r="T562" s="42">
        <v>0</v>
      </c>
      <c r="U562" s="42">
        <v>0</v>
      </c>
      <c r="V562" s="42">
        <v>0</v>
      </c>
      <c r="W562" s="42">
        <v>0</v>
      </c>
      <c r="X562" s="42">
        <v>0</v>
      </c>
      <c r="Y562" s="42">
        <v>0</v>
      </c>
      <c r="Z562" s="42">
        <v>0</v>
      </c>
      <c r="AA562" s="43">
        <v>0</v>
      </c>
      <c r="AB562" s="42">
        <v>0</v>
      </c>
      <c r="AC562" s="42">
        <v>0</v>
      </c>
      <c r="AD562" s="42">
        <v>0</v>
      </c>
      <c r="AE562" s="42">
        <v>0</v>
      </c>
      <c r="AF562" s="42">
        <v>0</v>
      </c>
      <c r="AG562" s="43">
        <f t="shared" si="105"/>
        <v>522.51</v>
      </c>
      <c r="AH562" s="42">
        <f t="shared" si="103"/>
        <v>58.060000000000059</v>
      </c>
      <c r="AI562" s="44" t="s">
        <v>108</v>
      </c>
      <c r="AJ562" s="44" t="s">
        <v>1416</v>
      </c>
      <c r="AK562" s="44" t="s">
        <v>1618</v>
      </c>
    </row>
    <row r="563" spans="1:37" s="14" customFormat="1" ht="50.1" customHeight="1">
      <c r="A563" s="41" t="s">
        <v>699</v>
      </c>
      <c r="B563" s="41" t="s">
        <v>700</v>
      </c>
      <c r="C563" s="41" t="s">
        <v>10</v>
      </c>
      <c r="D563" s="41" t="s">
        <v>695</v>
      </c>
      <c r="E563" s="41">
        <v>1216967049</v>
      </c>
      <c r="F563" s="41" t="s">
        <v>701</v>
      </c>
      <c r="G563" s="41" t="s">
        <v>1403</v>
      </c>
      <c r="H563" s="41" t="s">
        <v>11</v>
      </c>
      <c r="I563" s="43">
        <v>580.57000000000005</v>
      </c>
      <c r="J563" s="43">
        <f t="shared" si="101"/>
        <v>58.057000000000009</v>
      </c>
      <c r="K563" s="43">
        <f t="shared" si="102"/>
        <v>522.51300000000003</v>
      </c>
      <c r="L563" s="42">
        <v>0</v>
      </c>
      <c r="M563" s="42">
        <v>10.45</v>
      </c>
      <c r="N563" s="42">
        <v>104.5</v>
      </c>
      <c r="O563" s="42">
        <v>104.5</v>
      </c>
      <c r="P563" s="42">
        <v>104.5</v>
      </c>
      <c r="Q563" s="42">
        <v>104.5</v>
      </c>
      <c r="R563" s="42">
        <v>94.06</v>
      </c>
      <c r="S563" s="42">
        <v>0</v>
      </c>
      <c r="T563" s="42">
        <v>0</v>
      </c>
      <c r="U563" s="42">
        <v>0</v>
      </c>
      <c r="V563" s="42">
        <v>0</v>
      </c>
      <c r="W563" s="42">
        <v>0</v>
      </c>
      <c r="X563" s="42">
        <v>0</v>
      </c>
      <c r="Y563" s="42">
        <v>0</v>
      </c>
      <c r="Z563" s="42">
        <v>0</v>
      </c>
      <c r="AA563" s="43">
        <v>0</v>
      </c>
      <c r="AB563" s="42">
        <v>0</v>
      </c>
      <c r="AC563" s="42">
        <v>0</v>
      </c>
      <c r="AD563" s="42">
        <v>0</v>
      </c>
      <c r="AE563" s="42">
        <v>0</v>
      </c>
      <c r="AF563" s="42">
        <v>0</v>
      </c>
      <c r="AG563" s="43">
        <f t="shared" si="105"/>
        <v>522.51</v>
      </c>
      <c r="AH563" s="42">
        <f t="shared" si="103"/>
        <v>58.060000000000059</v>
      </c>
      <c r="AI563" s="44" t="s">
        <v>108</v>
      </c>
      <c r="AJ563" s="44" t="s">
        <v>1416</v>
      </c>
      <c r="AK563" s="44" t="s">
        <v>1636</v>
      </c>
    </row>
    <row r="564" spans="1:37" s="14" customFormat="1" ht="50.1" customHeight="1">
      <c r="A564" s="44" t="s">
        <v>757</v>
      </c>
      <c r="B564" s="44" t="s">
        <v>758</v>
      </c>
      <c r="C564" s="44" t="s">
        <v>15</v>
      </c>
      <c r="D564" s="44" t="s">
        <v>93</v>
      </c>
      <c r="E564" s="44" t="s">
        <v>759</v>
      </c>
      <c r="F564" s="44" t="s">
        <v>760</v>
      </c>
      <c r="G564" s="41" t="s">
        <v>1403</v>
      </c>
      <c r="H564" s="44" t="s">
        <v>28</v>
      </c>
      <c r="I564" s="42">
        <v>2100</v>
      </c>
      <c r="J564" s="43">
        <f t="shared" si="101"/>
        <v>210</v>
      </c>
      <c r="K564" s="43">
        <f t="shared" si="102"/>
        <v>1890</v>
      </c>
      <c r="L564" s="42">
        <v>0</v>
      </c>
      <c r="M564" s="42">
        <v>0</v>
      </c>
      <c r="N564" s="42">
        <v>0</v>
      </c>
      <c r="O564" s="42">
        <v>0</v>
      </c>
      <c r="P564" s="42">
        <v>63</v>
      </c>
      <c r="Q564" s="42">
        <v>378</v>
      </c>
      <c r="R564" s="42">
        <v>378</v>
      </c>
      <c r="S564" s="42">
        <v>378</v>
      </c>
      <c r="T564" s="42">
        <v>378</v>
      </c>
      <c r="U564" s="42">
        <v>315</v>
      </c>
      <c r="V564" s="42">
        <v>0</v>
      </c>
      <c r="W564" s="42">
        <v>0</v>
      </c>
      <c r="X564" s="42">
        <v>0</v>
      </c>
      <c r="Y564" s="42">
        <v>0</v>
      </c>
      <c r="Z564" s="42">
        <v>0</v>
      </c>
      <c r="AA564" s="43">
        <v>0</v>
      </c>
      <c r="AB564" s="42">
        <v>0</v>
      </c>
      <c r="AC564" s="42">
        <v>0</v>
      </c>
      <c r="AD564" s="42">
        <v>0</v>
      </c>
      <c r="AE564" s="42">
        <v>0</v>
      </c>
      <c r="AF564" s="42">
        <v>0</v>
      </c>
      <c r="AG564" s="43">
        <f t="shared" si="105"/>
        <v>1890</v>
      </c>
      <c r="AH564" s="42">
        <f t="shared" si="103"/>
        <v>210</v>
      </c>
      <c r="AI564" s="44" t="s">
        <v>761</v>
      </c>
      <c r="AJ564" s="44" t="s">
        <v>1416</v>
      </c>
      <c r="AK564" s="44" t="s">
        <v>1618</v>
      </c>
    </row>
    <row r="565" spans="1:37" s="14" customFormat="1" ht="50.1" customHeight="1">
      <c r="A565" s="41" t="s">
        <v>97</v>
      </c>
      <c r="B565" s="41" t="s">
        <v>98</v>
      </c>
      <c r="C565" s="41" t="s">
        <v>99</v>
      </c>
      <c r="D565" s="41" t="s">
        <v>93</v>
      </c>
      <c r="E565" s="41" t="s">
        <v>100</v>
      </c>
      <c r="F565" s="41" t="s">
        <v>101</v>
      </c>
      <c r="G565" s="41" t="s">
        <v>1403</v>
      </c>
      <c r="H565" s="41" t="s">
        <v>11</v>
      </c>
      <c r="I565" s="43">
        <v>828.66</v>
      </c>
      <c r="J565" s="43">
        <f t="shared" si="101"/>
        <v>82.866</v>
      </c>
      <c r="K565" s="43">
        <f t="shared" si="102"/>
        <v>745.79399999999998</v>
      </c>
      <c r="L565" s="43">
        <v>0</v>
      </c>
      <c r="M565" s="43">
        <v>0</v>
      </c>
      <c r="N565" s="43">
        <v>0</v>
      </c>
      <c r="O565" s="43">
        <v>0</v>
      </c>
      <c r="P565" s="43">
        <v>0</v>
      </c>
      <c r="Q565" s="43">
        <v>0</v>
      </c>
      <c r="R565" s="43">
        <v>0</v>
      </c>
      <c r="S565" s="43">
        <v>0</v>
      </c>
      <c r="T565" s="43">
        <v>0</v>
      </c>
      <c r="U565" s="42">
        <v>0</v>
      </c>
      <c r="V565" s="43">
        <v>0</v>
      </c>
      <c r="W565" s="43">
        <v>0</v>
      </c>
      <c r="X565" s="43">
        <v>0</v>
      </c>
      <c r="Y565" s="43">
        <v>111.87</v>
      </c>
      <c r="Z565" s="43">
        <v>149.16</v>
      </c>
      <c r="AA565" s="43">
        <v>0</v>
      </c>
      <c r="AB565" s="43">
        <v>149.16</v>
      </c>
      <c r="AC565" s="43">
        <v>149.16</v>
      </c>
      <c r="AD565" s="43">
        <v>149.16</v>
      </c>
      <c r="AE565" s="43">
        <v>0</v>
      </c>
      <c r="AF565" s="43">
        <v>37.28</v>
      </c>
      <c r="AG565" s="43">
        <f t="shared" si="105"/>
        <v>745.78999999999985</v>
      </c>
      <c r="AH565" s="43">
        <f t="shared" si="103"/>
        <v>82.870000000000118</v>
      </c>
      <c r="AI565" s="44" t="s">
        <v>102</v>
      </c>
      <c r="AJ565" s="44" t="s">
        <v>1719</v>
      </c>
      <c r="AK565" s="44" t="s">
        <v>1618</v>
      </c>
    </row>
    <row r="566" spans="1:37" s="14" customFormat="1" ht="50.1" customHeight="1">
      <c r="A566" s="41" t="s">
        <v>103</v>
      </c>
      <c r="B566" s="41" t="s">
        <v>98</v>
      </c>
      <c r="C566" s="41" t="s">
        <v>99</v>
      </c>
      <c r="D566" s="41" t="s">
        <v>93</v>
      </c>
      <c r="E566" s="41" t="s">
        <v>104</v>
      </c>
      <c r="F566" s="41" t="s">
        <v>101</v>
      </c>
      <c r="G566" s="41" t="s">
        <v>1403</v>
      </c>
      <c r="H566" s="41" t="s">
        <v>11</v>
      </c>
      <c r="I566" s="43">
        <v>828.66</v>
      </c>
      <c r="J566" s="43">
        <f t="shared" si="101"/>
        <v>82.866</v>
      </c>
      <c r="K566" s="43">
        <f t="shared" si="102"/>
        <v>745.79399999999998</v>
      </c>
      <c r="L566" s="43">
        <v>0</v>
      </c>
      <c r="M566" s="43">
        <v>0</v>
      </c>
      <c r="N566" s="43">
        <v>0</v>
      </c>
      <c r="O566" s="43">
        <v>0</v>
      </c>
      <c r="P566" s="43">
        <v>0</v>
      </c>
      <c r="Q566" s="43">
        <v>0</v>
      </c>
      <c r="R566" s="43">
        <v>0</v>
      </c>
      <c r="S566" s="43">
        <v>0</v>
      </c>
      <c r="T566" s="43">
        <v>0</v>
      </c>
      <c r="U566" s="42">
        <v>0</v>
      </c>
      <c r="V566" s="43">
        <v>0</v>
      </c>
      <c r="W566" s="43">
        <v>0</v>
      </c>
      <c r="X566" s="43">
        <v>0</v>
      </c>
      <c r="Y566" s="43">
        <v>111.87</v>
      </c>
      <c r="Z566" s="43">
        <v>149.16</v>
      </c>
      <c r="AA566" s="43">
        <v>0</v>
      </c>
      <c r="AB566" s="43">
        <v>149.16</v>
      </c>
      <c r="AC566" s="43">
        <v>149.16</v>
      </c>
      <c r="AD566" s="43">
        <v>149.16</v>
      </c>
      <c r="AE566" s="43">
        <v>0</v>
      </c>
      <c r="AF566" s="43">
        <v>37.28</v>
      </c>
      <c r="AG566" s="43">
        <f t="shared" si="105"/>
        <v>745.78999999999985</v>
      </c>
      <c r="AH566" s="43">
        <f t="shared" si="103"/>
        <v>82.870000000000118</v>
      </c>
      <c r="AI566" s="44" t="s">
        <v>102</v>
      </c>
      <c r="AJ566" s="44" t="s">
        <v>2212</v>
      </c>
      <c r="AK566" s="44" t="s">
        <v>818</v>
      </c>
    </row>
    <row r="567" spans="1:37" s="14" customFormat="1" ht="50.1" customHeight="1">
      <c r="A567" s="41" t="s">
        <v>768</v>
      </c>
      <c r="B567" s="44" t="s">
        <v>769</v>
      </c>
      <c r="C567" s="41" t="s">
        <v>770</v>
      </c>
      <c r="D567" s="41" t="s">
        <v>770</v>
      </c>
      <c r="E567" s="41"/>
      <c r="F567" s="41" t="s">
        <v>539</v>
      </c>
      <c r="G567" s="41" t="s">
        <v>1403</v>
      </c>
      <c r="H567" s="41" t="s">
        <v>28</v>
      </c>
      <c r="I567" s="42">
        <v>1791.18</v>
      </c>
      <c r="J567" s="43">
        <f t="shared" ref="J567:J594" si="106">+I567*0.1</f>
        <v>179.11800000000002</v>
      </c>
      <c r="K567" s="43">
        <f t="shared" ref="K567:K614" si="107">+I567-J567</f>
        <v>1612.0620000000001</v>
      </c>
      <c r="L567" s="42">
        <v>0</v>
      </c>
      <c r="M567" s="42">
        <v>0</v>
      </c>
      <c r="N567" s="42">
        <v>0</v>
      </c>
      <c r="O567" s="42">
        <v>0</v>
      </c>
      <c r="P567" s="42">
        <v>0</v>
      </c>
      <c r="Q567" s="42">
        <v>0</v>
      </c>
      <c r="R567" s="42">
        <v>0</v>
      </c>
      <c r="S567" s="42">
        <v>0</v>
      </c>
      <c r="T567" s="42">
        <v>161.21</v>
      </c>
      <c r="U567" s="42">
        <v>322.41000000000003</v>
      </c>
      <c r="V567" s="42">
        <v>322.41000000000003</v>
      </c>
      <c r="W567" s="42">
        <v>322.41000000000003</v>
      </c>
      <c r="X567" s="42">
        <v>322.41000000000003</v>
      </c>
      <c r="Y567" s="42">
        <v>161.21</v>
      </c>
      <c r="Z567" s="42">
        <v>0</v>
      </c>
      <c r="AA567" s="43">
        <v>0</v>
      </c>
      <c r="AB567" s="42">
        <v>0</v>
      </c>
      <c r="AC567" s="42">
        <v>0</v>
      </c>
      <c r="AD567" s="42">
        <v>0</v>
      </c>
      <c r="AE567" s="42">
        <v>0</v>
      </c>
      <c r="AF567" s="42">
        <v>0</v>
      </c>
      <c r="AG567" s="43">
        <f t="shared" si="105"/>
        <v>1612.0600000000002</v>
      </c>
      <c r="AH567" s="42">
        <f t="shared" si="103"/>
        <v>179.11999999999989</v>
      </c>
      <c r="AI567" s="44" t="s">
        <v>771</v>
      </c>
      <c r="AJ567" s="44" t="s">
        <v>1416</v>
      </c>
      <c r="AK567" s="44" t="s">
        <v>1618</v>
      </c>
    </row>
    <row r="568" spans="1:37" s="14" customFormat="1" ht="50.1" customHeight="1">
      <c r="A568" s="44" t="s">
        <v>755</v>
      </c>
      <c r="B568" s="44" t="s">
        <v>448</v>
      </c>
      <c r="C568" s="41" t="s">
        <v>454</v>
      </c>
      <c r="D568" s="44" t="s">
        <v>455</v>
      </c>
      <c r="E568" s="44" t="s">
        <v>756</v>
      </c>
      <c r="F568" s="44" t="s">
        <v>750</v>
      </c>
      <c r="G568" s="41" t="s">
        <v>1403</v>
      </c>
      <c r="H568" s="44" t="s">
        <v>19</v>
      </c>
      <c r="I568" s="42">
        <v>1450</v>
      </c>
      <c r="J568" s="43">
        <f t="shared" si="106"/>
        <v>145</v>
      </c>
      <c r="K568" s="43">
        <f t="shared" si="107"/>
        <v>1305</v>
      </c>
      <c r="L568" s="42">
        <v>0</v>
      </c>
      <c r="M568" s="42">
        <v>0</v>
      </c>
      <c r="N568" s="42">
        <v>0</v>
      </c>
      <c r="O568" s="42">
        <v>0</v>
      </c>
      <c r="P568" s="42">
        <v>0</v>
      </c>
      <c r="Q568" s="42">
        <v>0</v>
      </c>
      <c r="R568" s="42">
        <v>0</v>
      </c>
      <c r="S568" s="42">
        <v>0</v>
      </c>
      <c r="T568" s="42">
        <v>0</v>
      </c>
      <c r="U568" s="42">
        <v>0</v>
      </c>
      <c r="V568" s="42">
        <v>0</v>
      </c>
      <c r="W568" s="42">
        <v>0</v>
      </c>
      <c r="X568" s="42">
        <v>261</v>
      </c>
      <c r="Y568" s="42">
        <v>261</v>
      </c>
      <c r="Z568" s="42">
        <v>261</v>
      </c>
      <c r="AA568" s="43">
        <v>0</v>
      </c>
      <c r="AB568" s="42">
        <v>261</v>
      </c>
      <c r="AC568" s="42">
        <v>261</v>
      </c>
      <c r="AD568" s="42">
        <v>0</v>
      </c>
      <c r="AE568" s="42">
        <v>0</v>
      </c>
      <c r="AF568" s="42">
        <v>0</v>
      </c>
      <c r="AG568" s="43">
        <f t="shared" si="105"/>
        <v>1305</v>
      </c>
      <c r="AH568" s="42">
        <f t="shared" si="103"/>
        <v>145</v>
      </c>
      <c r="AI568" s="44" t="s">
        <v>500</v>
      </c>
      <c r="AJ568" s="44" t="s">
        <v>1633</v>
      </c>
      <c r="AK568" s="44" t="s">
        <v>1634</v>
      </c>
    </row>
    <row r="569" spans="1:37" s="14" customFormat="1" ht="50.1" customHeight="1">
      <c r="A569" s="44" t="s">
        <v>748</v>
      </c>
      <c r="B569" s="44" t="s">
        <v>448</v>
      </c>
      <c r="C569" s="41" t="s">
        <v>454</v>
      </c>
      <c r="D569" s="44" t="s">
        <v>455</v>
      </c>
      <c r="E569" s="44" t="s">
        <v>749</v>
      </c>
      <c r="F569" s="44" t="s">
        <v>750</v>
      </c>
      <c r="G569" s="41" t="s">
        <v>1403</v>
      </c>
      <c r="H569" s="44" t="s">
        <v>19</v>
      </c>
      <c r="I569" s="42">
        <v>1150</v>
      </c>
      <c r="J569" s="43">
        <f t="shared" si="106"/>
        <v>115</v>
      </c>
      <c r="K569" s="43">
        <f t="shared" si="107"/>
        <v>1035</v>
      </c>
      <c r="L569" s="42">
        <v>0</v>
      </c>
      <c r="M569" s="42">
        <v>0</v>
      </c>
      <c r="N569" s="42">
        <v>0</v>
      </c>
      <c r="O569" s="42">
        <v>0</v>
      </c>
      <c r="P569" s="42">
        <v>0</v>
      </c>
      <c r="Q569" s="42">
        <v>0</v>
      </c>
      <c r="R569" s="42">
        <v>0</v>
      </c>
      <c r="S569" s="42">
        <v>0</v>
      </c>
      <c r="T569" s="42">
        <v>0</v>
      </c>
      <c r="U569" s="42">
        <v>0</v>
      </c>
      <c r="V569" s="42">
        <v>0</v>
      </c>
      <c r="W569" s="42">
        <v>0</v>
      </c>
      <c r="X569" s="42">
        <v>172.5</v>
      </c>
      <c r="Y569" s="42">
        <v>207</v>
      </c>
      <c r="Z569" s="42">
        <v>207</v>
      </c>
      <c r="AA569" s="43">
        <v>0</v>
      </c>
      <c r="AB569" s="42">
        <v>207</v>
      </c>
      <c r="AC569" s="42">
        <v>207</v>
      </c>
      <c r="AD569" s="42">
        <v>34.5</v>
      </c>
      <c r="AE569" s="42">
        <v>0</v>
      </c>
      <c r="AF569" s="42">
        <v>0</v>
      </c>
      <c r="AG569" s="43">
        <f t="shared" si="105"/>
        <v>1035</v>
      </c>
      <c r="AH569" s="42">
        <f t="shared" si="103"/>
        <v>115</v>
      </c>
      <c r="AI569" s="44" t="s">
        <v>751</v>
      </c>
      <c r="AJ569" s="44" t="s">
        <v>1627</v>
      </c>
      <c r="AK569" s="44" t="s">
        <v>1407</v>
      </c>
    </row>
    <row r="570" spans="1:37" s="14" customFormat="1" ht="50.1" customHeight="1">
      <c r="A570" s="44" t="s">
        <v>752</v>
      </c>
      <c r="B570" s="44" t="s">
        <v>448</v>
      </c>
      <c r="C570" s="41" t="s">
        <v>454</v>
      </c>
      <c r="D570" s="44" t="s">
        <v>455</v>
      </c>
      <c r="E570" s="44" t="s">
        <v>753</v>
      </c>
      <c r="F570" s="44" t="s">
        <v>754</v>
      </c>
      <c r="G570" s="41" t="s">
        <v>1403</v>
      </c>
      <c r="H570" s="44" t="s">
        <v>35</v>
      </c>
      <c r="I570" s="42">
        <v>1345</v>
      </c>
      <c r="J570" s="43">
        <f t="shared" si="106"/>
        <v>134.5</v>
      </c>
      <c r="K570" s="43">
        <f t="shared" si="107"/>
        <v>1210.5</v>
      </c>
      <c r="L570" s="42">
        <v>0</v>
      </c>
      <c r="M570" s="42">
        <v>0</v>
      </c>
      <c r="N570" s="42">
        <v>0</v>
      </c>
      <c r="O570" s="42">
        <v>0</v>
      </c>
      <c r="P570" s="42">
        <v>0</v>
      </c>
      <c r="Q570" s="42">
        <v>0</v>
      </c>
      <c r="R570" s="42">
        <v>0</v>
      </c>
      <c r="S570" s="42">
        <v>0</v>
      </c>
      <c r="T570" s="42">
        <v>0</v>
      </c>
      <c r="U570" s="42">
        <v>0</v>
      </c>
      <c r="V570" s="42">
        <v>0</v>
      </c>
      <c r="W570" s="42">
        <v>0</v>
      </c>
      <c r="X570" s="42">
        <v>0</v>
      </c>
      <c r="Y570" s="42">
        <v>242.1</v>
      </c>
      <c r="Z570" s="42">
        <v>242.1</v>
      </c>
      <c r="AA570" s="43">
        <v>0</v>
      </c>
      <c r="AB570" s="42">
        <v>242.1</v>
      </c>
      <c r="AC570" s="42">
        <v>242.1</v>
      </c>
      <c r="AD570" s="42">
        <v>242.1</v>
      </c>
      <c r="AE570" s="42">
        <v>0</v>
      </c>
      <c r="AF570" s="42">
        <v>0</v>
      </c>
      <c r="AG570" s="43">
        <f t="shared" si="105"/>
        <v>1210.5</v>
      </c>
      <c r="AH570" s="42">
        <f t="shared" si="103"/>
        <v>134.5</v>
      </c>
      <c r="AI570" s="44" t="s">
        <v>443</v>
      </c>
      <c r="AJ570" s="44" t="s">
        <v>2208</v>
      </c>
      <c r="AK570" s="44" t="s">
        <v>1958</v>
      </c>
    </row>
    <row r="571" spans="1:37" s="14" customFormat="1" ht="50.1" customHeight="1">
      <c r="A571" s="44" t="s">
        <v>737</v>
      </c>
      <c r="B571" s="44" t="s">
        <v>738</v>
      </c>
      <c r="C571" s="44" t="s">
        <v>739</v>
      </c>
      <c r="D571" s="44" t="s">
        <v>740</v>
      </c>
      <c r="E571" s="44" t="s">
        <v>741</v>
      </c>
      <c r="F571" s="44" t="s">
        <v>742</v>
      </c>
      <c r="G571" s="41" t="s">
        <v>1403</v>
      </c>
      <c r="H571" s="44" t="s">
        <v>11</v>
      </c>
      <c r="I571" s="42">
        <v>1283.8900000000001</v>
      </c>
      <c r="J571" s="43">
        <f t="shared" si="106"/>
        <v>128.38900000000001</v>
      </c>
      <c r="K571" s="43">
        <f t="shared" si="107"/>
        <v>1155.5010000000002</v>
      </c>
      <c r="L571" s="42">
        <v>0</v>
      </c>
      <c r="M571" s="42">
        <v>281.83</v>
      </c>
      <c r="N571" s="42">
        <v>281.83</v>
      </c>
      <c r="O571" s="42">
        <v>281.33</v>
      </c>
      <c r="P571" s="42">
        <v>281.33</v>
      </c>
      <c r="Q571" s="42">
        <v>29.18</v>
      </c>
      <c r="R571" s="42">
        <v>0</v>
      </c>
      <c r="S571" s="42">
        <v>0</v>
      </c>
      <c r="T571" s="42">
        <v>0</v>
      </c>
      <c r="U571" s="42">
        <v>0</v>
      </c>
      <c r="V571" s="42">
        <v>0</v>
      </c>
      <c r="W571" s="42">
        <v>0</v>
      </c>
      <c r="X571" s="42">
        <v>0</v>
      </c>
      <c r="Y571" s="42">
        <v>0</v>
      </c>
      <c r="Z571" s="42">
        <v>0</v>
      </c>
      <c r="AA571" s="43">
        <v>0</v>
      </c>
      <c r="AB571" s="42">
        <v>0</v>
      </c>
      <c r="AC571" s="42">
        <v>0</v>
      </c>
      <c r="AD571" s="42">
        <v>0</v>
      </c>
      <c r="AE571" s="42">
        <v>0</v>
      </c>
      <c r="AF571" s="42">
        <v>0</v>
      </c>
      <c r="AG571" s="43">
        <f t="shared" ref="AG571:AG618" si="108">SUM(L571:AF571)</f>
        <v>1155.5</v>
      </c>
      <c r="AH571" s="42">
        <f t="shared" si="103"/>
        <v>128.3900000000001</v>
      </c>
      <c r="AI571" s="44" t="s">
        <v>782</v>
      </c>
      <c r="AJ571" s="44" t="s">
        <v>1416</v>
      </c>
      <c r="AK571" s="44" t="s">
        <v>1682</v>
      </c>
    </row>
    <row r="572" spans="1:37" s="14" customFormat="1" ht="50.1" customHeight="1">
      <c r="A572" s="41" t="s">
        <v>724</v>
      </c>
      <c r="B572" s="41" t="s">
        <v>725</v>
      </c>
      <c r="C572" s="44" t="s">
        <v>726</v>
      </c>
      <c r="D572" s="44" t="s">
        <v>665</v>
      </c>
      <c r="E572" s="44" t="s">
        <v>594</v>
      </c>
      <c r="F572" s="44" t="s">
        <v>516</v>
      </c>
      <c r="G572" s="41" t="s">
        <v>1403</v>
      </c>
      <c r="H572" s="44" t="s">
        <v>28</v>
      </c>
      <c r="I572" s="43">
        <v>1130</v>
      </c>
      <c r="J572" s="43">
        <f t="shared" si="106"/>
        <v>113</v>
      </c>
      <c r="K572" s="43">
        <f t="shared" si="107"/>
        <v>1017</v>
      </c>
      <c r="L572" s="42">
        <v>0</v>
      </c>
      <c r="M572" s="42">
        <v>0</v>
      </c>
      <c r="N572" s="42">
        <v>0</v>
      </c>
      <c r="O572" s="42">
        <v>0</v>
      </c>
      <c r="P572" s="42">
        <v>0</v>
      </c>
      <c r="Q572" s="42">
        <v>203.4</v>
      </c>
      <c r="R572" s="42">
        <v>203.4</v>
      </c>
      <c r="S572" s="42">
        <v>203.4</v>
      </c>
      <c r="T572" s="42">
        <v>203.4</v>
      </c>
      <c r="U572" s="42">
        <v>203.4</v>
      </c>
      <c r="V572" s="42">
        <v>0</v>
      </c>
      <c r="W572" s="42">
        <v>0</v>
      </c>
      <c r="X572" s="42">
        <v>0</v>
      </c>
      <c r="Y572" s="42">
        <v>0</v>
      </c>
      <c r="Z572" s="42">
        <v>0</v>
      </c>
      <c r="AA572" s="43">
        <v>0</v>
      </c>
      <c r="AB572" s="42">
        <v>0</v>
      </c>
      <c r="AC572" s="42">
        <v>0</v>
      </c>
      <c r="AD572" s="42">
        <v>0</v>
      </c>
      <c r="AE572" s="42">
        <v>0</v>
      </c>
      <c r="AF572" s="42">
        <v>0</v>
      </c>
      <c r="AG572" s="43">
        <f t="shared" si="108"/>
        <v>1017</v>
      </c>
      <c r="AH572" s="42">
        <f t="shared" si="103"/>
        <v>113</v>
      </c>
      <c r="AI572" s="44" t="s">
        <v>568</v>
      </c>
      <c r="AJ572" s="44" t="s">
        <v>1416</v>
      </c>
      <c r="AK572" s="44" t="s">
        <v>727</v>
      </c>
    </row>
    <row r="573" spans="1:37" s="14" customFormat="1" ht="50.1" customHeight="1">
      <c r="A573" s="41" t="s">
        <v>728</v>
      </c>
      <c r="B573" s="44" t="s">
        <v>725</v>
      </c>
      <c r="C573" s="44" t="s">
        <v>729</v>
      </c>
      <c r="D573" s="44" t="s">
        <v>730</v>
      </c>
      <c r="E573" s="44" t="s">
        <v>731</v>
      </c>
      <c r="F573" s="44" t="s">
        <v>539</v>
      </c>
      <c r="G573" s="41" t="s">
        <v>1403</v>
      </c>
      <c r="H573" s="44" t="s">
        <v>28</v>
      </c>
      <c r="I573" s="42">
        <v>1485.14</v>
      </c>
      <c r="J573" s="43">
        <f t="shared" si="106"/>
        <v>148.51400000000001</v>
      </c>
      <c r="K573" s="43">
        <f t="shared" si="107"/>
        <v>1336.6260000000002</v>
      </c>
      <c r="L573" s="42">
        <v>0</v>
      </c>
      <c r="M573" s="42">
        <v>0</v>
      </c>
      <c r="N573" s="42">
        <v>0</v>
      </c>
      <c r="O573" s="42">
        <v>0</v>
      </c>
      <c r="P573" s="42">
        <v>0</v>
      </c>
      <c r="Q573" s="42">
        <v>267.33</v>
      </c>
      <c r="R573" s="42">
        <v>267.33</v>
      </c>
      <c r="S573" s="42">
        <v>267.33</v>
      </c>
      <c r="T573" s="42">
        <v>267.33</v>
      </c>
      <c r="U573" s="42">
        <v>267.33</v>
      </c>
      <c r="V573" s="42">
        <v>0</v>
      </c>
      <c r="W573" s="42">
        <v>0</v>
      </c>
      <c r="X573" s="42">
        <v>0</v>
      </c>
      <c r="Y573" s="42">
        <v>0</v>
      </c>
      <c r="Z573" s="42">
        <v>0</v>
      </c>
      <c r="AA573" s="43">
        <v>0</v>
      </c>
      <c r="AB573" s="42">
        <v>0</v>
      </c>
      <c r="AC573" s="42">
        <v>0</v>
      </c>
      <c r="AD573" s="42">
        <v>0</v>
      </c>
      <c r="AE573" s="42">
        <v>0</v>
      </c>
      <c r="AF573" s="42">
        <v>0</v>
      </c>
      <c r="AG573" s="43">
        <f t="shared" si="108"/>
        <v>1336.6499999999999</v>
      </c>
      <c r="AH573" s="42">
        <f t="shared" si="103"/>
        <v>148.49000000000024</v>
      </c>
      <c r="AI573" s="44" t="s">
        <v>732</v>
      </c>
      <c r="AJ573" s="44" t="s">
        <v>1416</v>
      </c>
      <c r="AK573" s="44" t="s">
        <v>727</v>
      </c>
    </row>
    <row r="574" spans="1:37" s="14" customFormat="1" ht="50.1" customHeight="1">
      <c r="A574" s="41" t="s">
        <v>733</v>
      </c>
      <c r="B574" s="44" t="s">
        <v>725</v>
      </c>
      <c r="C574" s="44" t="s">
        <v>729</v>
      </c>
      <c r="D574" s="44" t="s">
        <v>730</v>
      </c>
      <c r="E574" s="44" t="s">
        <v>734</v>
      </c>
      <c r="F574" s="44" t="s">
        <v>539</v>
      </c>
      <c r="G574" s="41" t="s">
        <v>1403</v>
      </c>
      <c r="H574" s="44" t="s">
        <v>28</v>
      </c>
      <c r="I574" s="42">
        <v>1485.14</v>
      </c>
      <c r="J574" s="43">
        <f t="shared" si="106"/>
        <v>148.51400000000001</v>
      </c>
      <c r="K574" s="43">
        <f t="shared" si="107"/>
        <v>1336.6260000000002</v>
      </c>
      <c r="L574" s="42">
        <v>0</v>
      </c>
      <c r="M574" s="42">
        <v>0</v>
      </c>
      <c r="N574" s="42">
        <v>0</v>
      </c>
      <c r="O574" s="42">
        <v>0</v>
      </c>
      <c r="P574" s="42">
        <v>0</v>
      </c>
      <c r="Q574" s="42">
        <v>267.33</v>
      </c>
      <c r="R574" s="42">
        <v>267.33</v>
      </c>
      <c r="S574" s="42">
        <v>267.33</v>
      </c>
      <c r="T574" s="42">
        <v>267.33</v>
      </c>
      <c r="U574" s="42">
        <v>267.33</v>
      </c>
      <c r="V574" s="42">
        <v>0</v>
      </c>
      <c r="W574" s="42">
        <v>0</v>
      </c>
      <c r="X574" s="42">
        <v>0</v>
      </c>
      <c r="Y574" s="42">
        <v>0</v>
      </c>
      <c r="Z574" s="42">
        <v>0</v>
      </c>
      <c r="AA574" s="43">
        <v>0</v>
      </c>
      <c r="AB574" s="42">
        <v>0</v>
      </c>
      <c r="AC574" s="42">
        <v>0</v>
      </c>
      <c r="AD574" s="42">
        <v>0</v>
      </c>
      <c r="AE574" s="42">
        <v>0</v>
      </c>
      <c r="AF574" s="42">
        <v>0</v>
      </c>
      <c r="AG574" s="43">
        <f t="shared" si="108"/>
        <v>1336.6499999999999</v>
      </c>
      <c r="AH574" s="42">
        <f t="shared" si="103"/>
        <v>148.49000000000024</v>
      </c>
      <c r="AI574" s="44" t="s">
        <v>732</v>
      </c>
      <c r="AJ574" s="44" t="s">
        <v>1416</v>
      </c>
      <c r="AK574" s="44" t="s">
        <v>727</v>
      </c>
    </row>
    <row r="575" spans="1:37" s="14" customFormat="1" ht="50.1" customHeight="1">
      <c r="A575" s="44" t="s">
        <v>743</v>
      </c>
      <c r="B575" s="44" t="s">
        <v>744</v>
      </c>
      <c r="C575" s="44" t="s">
        <v>15</v>
      </c>
      <c r="D575" s="44" t="s">
        <v>745</v>
      </c>
      <c r="E575" s="44" t="s">
        <v>746</v>
      </c>
      <c r="F575" s="44" t="s">
        <v>747</v>
      </c>
      <c r="G575" s="41" t="s">
        <v>1403</v>
      </c>
      <c r="H575" s="44" t="s">
        <v>48</v>
      </c>
      <c r="I575" s="42">
        <v>2894.33</v>
      </c>
      <c r="J575" s="43">
        <f t="shared" si="106"/>
        <v>289.43299999999999</v>
      </c>
      <c r="K575" s="43">
        <f t="shared" si="107"/>
        <v>2604.8969999999999</v>
      </c>
      <c r="L575" s="42">
        <v>0</v>
      </c>
      <c r="M575" s="42">
        <v>0</v>
      </c>
      <c r="N575" s="42">
        <v>0</v>
      </c>
      <c r="O575" s="42">
        <v>0</v>
      </c>
      <c r="P575" s="42">
        <v>43.41</v>
      </c>
      <c r="Q575" s="42">
        <v>520.98</v>
      </c>
      <c r="R575" s="42">
        <v>520.98</v>
      </c>
      <c r="S575" s="42">
        <v>520.98</v>
      </c>
      <c r="T575" s="42">
        <v>520.98</v>
      </c>
      <c r="U575" s="42">
        <v>477.57</v>
      </c>
      <c r="V575" s="42">
        <v>0</v>
      </c>
      <c r="W575" s="42">
        <v>0</v>
      </c>
      <c r="X575" s="42">
        <v>0</v>
      </c>
      <c r="Y575" s="42">
        <v>0</v>
      </c>
      <c r="Z575" s="42">
        <v>0</v>
      </c>
      <c r="AA575" s="43">
        <v>0</v>
      </c>
      <c r="AB575" s="42">
        <v>0</v>
      </c>
      <c r="AC575" s="42">
        <v>0</v>
      </c>
      <c r="AD575" s="42">
        <v>0</v>
      </c>
      <c r="AE575" s="42">
        <v>0</v>
      </c>
      <c r="AF575" s="42">
        <v>0</v>
      </c>
      <c r="AG575" s="43">
        <f t="shared" si="108"/>
        <v>2604.9</v>
      </c>
      <c r="AH575" s="42">
        <f t="shared" si="103"/>
        <v>289.42999999999984</v>
      </c>
      <c r="AI575" s="44" t="s">
        <v>568</v>
      </c>
      <c r="AJ575" s="44" t="s">
        <v>1416</v>
      </c>
      <c r="AK575" s="44" t="s">
        <v>2035</v>
      </c>
    </row>
    <row r="576" spans="1:37" s="14" customFormat="1" ht="50.1" customHeight="1">
      <c r="A576" s="45" t="s">
        <v>1045</v>
      </c>
      <c r="B576" s="45" t="s">
        <v>1592</v>
      </c>
      <c r="C576" s="41" t="s">
        <v>1148</v>
      </c>
      <c r="D576" s="46" t="s">
        <v>1046</v>
      </c>
      <c r="E576" s="46" t="s">
        <v>1047</v>
      </c>
      <c r="F576" s="45" t="s">
        <v>651</v>
      </c>
      <c r="G576" s="41" t="s">
        <v>1148</v>
      </c>
      <c r="H576" s="41" t="s">
        <v>36</v>
      </c>
      <c r="I576" s="47">
        <v>622.45000000000005</v>
      </c>
      <c r="J576" s="43">
        <f t="shared" si="106"/>
        <v>62.245000000000005</v>
      </c>
      <c r="K576" s="43">
        <f t="shared" si="107"/>
        <v>560.20500000000004</v>
      </c>
      <c r="L576" s="42">
        <v>0</v>
      </c>
      <c r="M576" s="42">
        <v>0</v>
      </c>
      <c r="N576" s="42">
        <v>0</v>
      </c>
      <c r="O576" s="42">
        <v>0</v>
      </c>
      <c r="P576" s="42">
        <v>0</v>
      </c>
      <c r="Q576" s="42">
        <v>0</v>
      </c>
      <c r="R576" s="42">
        <v>0</v>
      </c>
      <c r="S576" s="42">
        <v>0</v>
      </c>
      <c r="T576" s="42">
        <v>0</v>
      </c>
      <c r="U576" s="42">
        <v>0</v>
      </c>
      <c r="V576" s="42">
        <v>0</v>
      </c>
      <c r="W576" s="42">
        <v>0</v>
      </c>
      <c r="X576" s="42">
        <v>0</v>
      </c>
      <c r="Y576" s="42">
        <v>0</v>
      </c>
      <c r="Z576" s="48">
        <v>560.20000000000005</v>
      </c>
      <c r="AA576" s="43">
        <v>0</v>
      </c>
      <c r="AB576" s="42">
        <v>0</v>
      </c>
      <c r="AC576" s="42">
        <v>0</v>
      </c>
      <c r="AD576" s="42">
        <v>0</v>
      </c>
      <c r="AE576" s="42">
        <v>0</v>
      </c>
      <c r="AF576" s="42">
        <v>0</v>
      </c>
      <c r="AG576" s="43">
        <f t="shared" si="108"/>
        <v>560.20000000000005</v>
      </c>
      <c r="AH576" s="42">
        <f t="shared" si="103"/>
        <v>62.25</v>
      </c>
      <c r="AI576" s="49">
        <v>40909</v>
      </c>
      <c r="AJ576" s="44" t="s">
        <v>1632</v>
      </c>
      <c r="AK576" s="44" t="s">
        <v>1723</v>
      </c>
    </row>
    <row r="577" spans="1:37" s="14" customFormat="1" ht="50.1" customHeight="1">
      <c r="A577" s="45" t="s">
        <v>1023</v>
      </c>
      <c r="B577" s="45" t="s">
        <v>1592</v>
      </c>
      <c r="C577" s="41" t="s">
        <v>1148</v>
      </c>
      <c r="D577" s="50" t="s">
        <v>1024</v>
      </c>
      <c r="E577" s="51" t="s">
        <v>1026</v>
      </c>
      <c r="F577" s="45" t="s">
        <v>1025</v>
      </c>
      <c r="G577" s="41" t="s">
        <v>1148</v>
      </c>
      <c r="H577" s="41" t="s">
        <v>36</v>
      </c>
      <c r="I577" s="47">
        <v>622.45000000000005</v>
      </c>
      <c r="J577" s="43">
        <f t="shared" si="106"/>
        <v>62.245000000000005</v>
      </c>
      <c r="K577" s="43">
        <f t="shared" si="107"/>
        <v>560.20500000000004</v>
      </c>
      <c r="L577" s="42">
        <v>0</v>
      </c>
      <c r="M577" s="42">
        <v>0</v>
      </c>
      <c r="N577" s="42">
        <v>0</v>
      </c>
      <c r="O577" s="42">
        <v>0</v>
      </c>
      <c r="P577" s="42">
        <v>0</v>
      </c>
      <c r="Q577" s="42">
        <v>0</v>
      </c>
      <c r="R577" s="42">
        <v>0</v>
      </c>
      <c r="S577" s="42">
        <v>0</v>
      </c>
      <c r="T577" s="42">
        <v>0</v>
      </c>
      <c r="U577" s="42">
        <v>0</v>
      </c>
      <c r="V577" s="42">
        <v>0</v>
      </c>
      <c r="W577" s="42">
        <v>0</v>
      </c>
      <c r="X577" s="42">
        <v>0</v>
      </c>
      <c r="Y577" s="42">
        <v>0</v>
      </c>
      <c r="Z577" s="48">
        <v>560.20000000000005</v>
      </c>
      <c r="AA577" s="43">
        <v>0</v>
      </c>
      <c r="AB577" s="42">
        <v>0</v>
      </c>
      <c r="AC577" s="42">
        <v>0</v>
      </c>
      <c r="AD577" s="42">
        <v>0</v>
      </c>
      <c r="AE577" s="42">
        <v>0</v>
      </c>
      <c r="AF577" s="42">
        <v>0</v>
      </c>
      <c r="AG577" s="43">
        <f t="shared" si="108"/>
        <v>560.20000000000005</v>
      </c>
      <c r="AH577" s="42">
        <f t="shared" si="103"/>
        <v>62.25</v>
      </c>
      <c r="AI577" s="49">
        <v>40909</v>
      </c>
      <c r="AJ577" s="44" t="s">
        <v>1684</v>
      </c>
      <c r="AK577" s="44" t="s">
        <v>254</v>
      </c>
    </row>
    <row r="578" spans="1:37" s="14" customFormat="1" ht="50.1" customHeight="1">
      <c r="A578" s="45" t="s">
        <v>1027</v>
      </c>
      <c r="B578" s="45" t="s">
        <v>1592</v>
      </c>
      <c r="C578" s="41" t="s">
        <v>1148</v>
      </c>
      <c r="D578" s="50" t="s">
        <v>1024</v>
      </c>
      <c r="E578" s="51" t="s">
        <v>1028</v>
      </c>
      <c r="F578" s="45" t="s">
        <v>1025</v>
      </c>
      <c r="G578" s="41" t="s">
        <v>1148</v>
      </c>
      <c r="H578" s="41" t="s">
        <v>36</v>
      </c>
      <c r="I578" s="47">
        <v>622.45000000000005</v>
      </c>
      <c r="J578" s="43">
        <f t="shared" si="106"/>
        <v>62.245000000000005</v>
      </c>
      <c r="K578" s="43">
        <f t="shared" si="107"/>
        <v>560.20500000000004</v>
      </c>
      <c r="L578" s="42">
        <v>0</v>
      </c>
      <c r="M578" s="42">
        <v>0</v>
      </c>
      <c r="N578" s="42">
        <v>0</v>
      </c>
      <c r="O578" s="42">
        <v>0</v>
      </c>
      <c r="P578" s="42">
        <v>0</v>
      </c>
      <c r="Q578" s="42">
        <v>0</v>
      </c>
      <c r="R578" s="42">
        <v>0</v>
      </c>
      <c r="S578" s="42">
        <v>0</v>
      </c>
      <c r="T578" s="42">
        <v>0</v>
      </c>
      <c r="U578" s="42">
        <v>0</v>
      </c>
      <c r="V578" s="42">
        <v>0</v>
      </c>
      <c r="W578" s="42">
        <v>0</v>
      </c>
      <c r="X578" s="42">
        <v>0</v>
      </c>
      <c r="Y578" s="42">
        <v>0</v>
      </c>
      <c r="Z578" s="48">
        <v>560.20000000000005</v>
      </c>
      <c r="AA578" s="43">
        <v>0</v>
      </c>
      <c r="AB578" s="42">
        <v>0</v>
      </c>
      <c r="AC578" s="42">
        <v>0</v>
      </c>
      <c r="AD578" s="42">
        <v>0</v>
      </c>
      <c r="AE578" s="42">
        <v>0</v>
      </c>
      <c r="AF578" s="42">
        <v>0</v>
      </c>
      <c r="AG578" s="43">
        <f t="shared" si="108"/>
        <v>560.20000000000005</v>
      </c>
      <c r="AH578" s="42">
        <f t="shared" si="103"/>
        <v>62.25</v>
      </c>
      <c r="AI578" s="49">
        <v>40909</v>
      </c>
      <c r="AJ578" s="44" t="s">
        <v>1717</v>
      </c>
      <c r="AK578" s="44" t="s">
        <v>1722</v>
      </c>
    </row>
    <row r="579" spans="1:37" s="14" customFormat="1" ht="50.1" customHeight="1">
      <c r="A579" s="45" t="s">
        <v>1029</v>
      </c>
      <c r="B579" s="45" t="s">
        <v>1592</v>
      </c>
      <c r="C579" s="41" t="s">
        <v>1148</v>
      </c>
      <c r="D579" s="45" t="s">
        <v>1024</v>
      </c>
      <c r="E579" s="51" t="s">
        <v>1030</v>
      </c>
      <c r="F579" s="45" t="s">
        <v>1025</v>
      </c>
      <c r="G579" s="41" t="s">
        <v>1148</v>
      </c>
      <c r="H579" s="41" t="s">
        <v>36</v>
      </c>
      <c r="I579" s="47">
        <v>622.45000000000005</v>
      </c>
      <c r="J579" s="43">
        <f t="shared" si="106"/>
        <v>62.245000000000005</v>
      </c>
      <c r="K579" s="43">
        <f t="shared" si="107"/>
        <v>560.20500000000004</v>
      </c>
      <c r="L579" s="42">
        <v>0</v>
      </c>
      <c r="M579" s="42">
        <v>0</v>
      </c>
      <c r="N579" s="42">
        <v>0</v>
      </c>
      <c r="O579" s="42">
        <v>0</v>
      </c>
      <c r="P579" s="42">
        <v>0</v>
      </c>
      <c r="Q579" s="42">
        <v>0</v>
      </c>
      <c r="R579" s="42">
        <v>0</v>
      </c>
      <c r="S579" s="42">
        <v>0</v>
      </c>
      <c r="T579" s="42">
        <v>0</v>
      </c>
      <c r="U579" s="42">
        <v>0</v>
      </c>
      <c r="V579" s="42">
        <v>0</v>
      </c>
      <c r="W579" s="42">
        <v>0</v>
      </c>
      <c r="X579" s="42">
        <v>0</v>
      </c>
      <c r="Y579" s="42">
        <v>0</v>
      </c>
      <c r="Z579" s="48">
        <v>560.20000000000005</v>
      </c>
      <c r="AA579" s="43">
        <v>0</v>
      </c>
      <c r="AB579" s="42">
        <v>0</v>
      </c>
      <c r="AC579" s="42">
        <v>0</v>
      </c>
      <c r="AD579" s="42">
        <v>0</v>
      </c>
      <c r="AE579" s="42">
        <v>0</v>
      </c>
      <c r="AF579" s="42">
        <v>0</v>
      </c>
      <c r="AG579" s="43">
        <f t="shared" si="108"/>
        <v>560.20000000000005</v>
      </c>
      <c r="AH579" s="42">
        <f t="shared" si="103"/>
        <v>62.25</v>
      </c>
      <c r="AI579" s="49">
        <v>40909</v>
      </c>
      <c r="AJ579" s="44" t="s">
        <v>1646</v>
      </c>
      <c r="AK579" s="44" t="s">
        <v>935</v>
      </c>
    </row>
    <row r="580" spans="1:37" s="14" customFormat="1" ht="50.1" customHeight="1">
      <c r="A580" s="50" t="s">
        <v>1039</v>
      </c>
      <c r="B580" s="45" t="s">
        <v>1592</v>
      </c>
      <c r="C580" s="41" t="s">
        <v>1148</v>
      </c>
      <c r="D580" s="50" t="s">
        <v>1024</v>
      </c>
      <c r="E580" s="52" t="s">
        <v>1040</v>
      </c>
      <c r="F580" s="50" t="s">
        <v>651</v>
      </c>
      <c r="G580" s="41" t="s">
        <v>1148</v>
      </c>
      <c r="H580" s="41" t="s">
        <v>36</v>
      </c>
      <c r="I580" s="47">
        <v>622.45000000000005</v>
      </c>
      <c r="J580" s="43">
        <f t="shared" si="106"/>
        <v>62.245000000000005</v>
      </c>
      <c r="K580" s="43">
        <f t="shared" si="107"/>
        <v>560.20500000000004</v>
      </c>
      <c r="L580" s="42">
        <v>0</v>
      </c>
      <c r="M580" s="42">
        <v>0</v>
      </c>
      <c r="N580" s="42">
        <v>0</v>
      </c>
      <c r="O580" s="42">
        <v>0</v>
      </c>
      <c r="P580" s="42">
        <v>0</v>
      </c>
      <c r="Q580" s="42">
        <v>0</v>
      </c>
      <c r="R580" s="42">
        <v>0</v>
      </c>
      <c r="S580" s="42">
        <v>0</v>
      </c>
      <c r="T580" s="42">
        <v>0</v>
      </c>
      <c r="U580" s="42">
        <v>0</v>
      </c>
      <c r="V580" s="42">
        <v>0</v>
      </c>
      <c r="W580" s="42">
        <v>0</v>
      </c>
      <c r="X580" s="42">
        <v>0</v>
      </c>
      <c r="Y580" s="42">
        <v>0</v>
      </c>
      <c r="Z580" s="48">
        <v>560.20000000000005</v>
      </c>
      <c r="AA580" s="43">
        <v>0</v>
      </c>
      <c r="AB580" s="42">
        <v>0</v>
      </c>
      <c r="AC580" s="42">
        <v>0</v>
      </c>
      <c r="AD580" s="42">
        <v>0</v>
      </c>
      <c r="AE580" s="42">
        <v>0</v>
      </c>
      <c r="AF580" s="42">
        <v>0</v>
      </c>
      <c r="AG580" s="43">
        <f t="shared" si="108"/>
        <v>560.20000000000005</v>
      </c>
      <c r="AH580" s="42">
        <f t="shared" si="103"/>
        <v>62.25</v>
      </c>
      <c r="AI580" s="49">
        <v>40909</v>
      </c>
      <c r="AJ580" s="44" t="s">
        <v>2207</v>
      </c>
      <c r="AK580" s="44" t="s">
        <v>1396</v>
      </c>
    </row>
    <row r="581" spans="1:37" s="14" customFormat="1" ht="50.1" customHeight="1">
      <c r="A581" s="50" t="s">
        <v>1041</v>
      </c>
      <c r="B581" s="45" t="s">
        <v>1592</v>
      </c>
      <c r="C581" s="41" t="s">
        <v>1148</v>
      </c>
      <c r="D581" s="50" t="s">
        <v>1024</v>
      </c>
      <c r="E581" s="53" t="s">
        <v>1042</v>
      </c>
      <c r="F581" s="50" t="s">
        <v>651</v>
      </c>
      <c r="G581" s="41" t="s">
        <v>1148</v>
      </c>
      <c r="H581" s="41" t="s">
        <v>36</v>
      </c>
      <c r="I581" s="47">
        <v>622.45000000000005</v>
      </c>
      <c r="J581" s="43">
        <f t="shared" si="106"/>
        <v>62.245000000000005</v>
      </c>
      <c r="K581" s="43">
        <f t="shared" si="107"/>
        <v>560.20500000000004</v>
      </c>
      <c r="L581" s="42">
        <v>0</v>
      </c>
      <c r="M581" s="42">
        <v>0</v>
      </c>
      <c r="N581" s="42">
        <v>0</v>
      </c>
      <c r="O581" s="42">
        <v>0</v>
      </c>
      <c r="P581" s="42">
        <v>0</v>
      </c>
      <c r="Q581" s="42">
        <v>0</v>
      </c>
      <c r="R581" s="42">
        <v>0</v>
      </c>
      <c r="S581" s="42">
        <v>0</v>
      </c>
      <c r="T581" s="42">
        <v>0</v>
      </c>
      <c r="U581" s="42">
        <v>0</v>
      </c>
      <c r="V581" s="42">
        <v>0</v>
      </c>
      <c r="W581" s="42">
        <v>0</v>
      </c>
      <c r="X581" s="42">
        <v>0</v>
      </c>
      <c r="Y581" s="42">
        <v>0</v>
      </c>
      <c r="Z581" s="48">
        <v>560.20000000000005</v>
      </c>
      <c r="AA581" s="43">
        <v>0</v>
      </c>
      <c r="AB581" s="42">
        <v>0</v>
      </c>
      <c r="AC581" s="42">
        <v>0</v>
      </c>
      <c r="AD581" s="42">
        <v>0</v>
      </c>
      <c r="AE581" s="42">
        <v>0</v>
      </c>
      <c r="AF581" s="42">
        <v>0</v>
      </c>
      <c r="AG581" s="43">
        <f t="shared" si="108"/>
        <v>560.20000000000005</v>
      </c>
      <c r="AH581" s="42">
        <f t="shared" si="103"/>
        <v>62.25</v>
      </c>
      <c r="AI581" s="49">
        <v>40909</v>
      </c>
      <c r="AJ581" s="44" t="s">
        <v>1646</v>
      </c>
      <c r="AK581" s="44" t="s">
        <v>162</v>
      </c>
    </row>
    <row r="582" spans="1:37" s="14" customFormat="1" ht="50.1" customHeight="1">
      <c r="A582" s="50" t="s">
        <v>1043</v>
      </c>
      <c r="B582" s="45" t="s">
        <v>1592</v>
      </c>
      <c r="C582" s="41" t="s">
        <v>1148</v>
      </c>
      <c r="D582" s="50" t="s">
        <v>1024</v>
      </c>
      <c r="E582" s="53" t="s">
        <v>1044</v>
      </c>
      <c r="F582" s="50" t="s">
        <v>651</v>
      </c>
      <c r="G582" s="41" t="s">
        <v>1148</v>
      </c>
      <c r="H582" s="41" t="s">
        <v>36</v>
      </c>
      <c r="I582" s="47">
        <v>622.45000000000005</v>
      </c>
      <c r="J582" s="43">
        <f t="shared" si="106"/>
        <v>62.245000000000005</v>
      </c>
      <c r="K582" s="43">
        <f t="shared" si="107"/>
        <v>560.20500000000004</v>
      </c>
      <c r="L582" s="42">
        <v>0</v>
      </c>
      <c r="M582" s="42">
        <v>0</v>
      </c>
      <c r="N582" s="42">
        <v>0</v>
      </c>
      <c r="O582" s="42">
        <v>0</v>
      </c>
      <c r="P582" s="42">
        <v>0</v>
      </c>
      <c r="Q582" s="42">
        <v>0</v>
      </c>
      <c r="R582" s="42">
        <v>0</v>
      </c>
      <c r="S582" s="42">
        <v>0</v>
      </c>
      <c r="T582" s="42">
        <v>0</v>
      </c>
      <c r="U582" s="42">
        <v>0</v>
      </c>
      <c r="V582" s="42">
        <v>0</v>
      </c>
      <c r="W582" s="42">
        <v>0</v>
      </c>
      <c r="X582" s="42">
        <v>0</v>
      </c>
      <c r="Y582" s="42">
        <v>0</v>
      </c>
      <c r="Z582" s="48">
        <v>560.20000000000005</v>
      </c>
      <c r="AA582" s="43">
        <v>0</v>
      </c>
      <c r="AB582" s="42">
        <v>0</v>
      </c>
      <c r="AC582" s="42">
        <v>0</v>
      </c>
      <c r="AD582" s="42">
        <v>0</v>
      </c>
      <c r="AE582" s="42">
        <v>0</v>
      </c>
      <c r="AF582" s="42">
        <v>0</v>
      </c>
      <c r="AG582" s="43">
        <f t="shared" si="108"/>
        <v>560.20000000000005</v>
      </c>
      <c r="AH582" s="42">
        <f t="shared" si="103"/>
        <v>62.25</v>
      </c>
      <c r="AI582" s="49">
        <v>40909</v>
      </c>
      <c r="AJ582" s="44" t="s">
        <v>145</v>
      </c>
      <c r="AK582" s="44" t="s">
        <v>2106</v>
      </c>
    </row>
    <row r="583" spans="1:37" s="14" customFormat="1" ht="50.1" customHeight="1">
      <c r="A583" s="45" t="s">
        <v>1110</v>
      </c>
      <c r="B583" s="45" t="s">
        <v>1592</v>
      </c>
      <c r="C583" s="41" t="s">
        <v>1148</v>
      </c>
      <c r="D583" s="50" t="s">
        <v>1032</v>
      </c>
      <c r="E583" s="53" t="s">
        <v>1111</v>
      </c>
      <c r="F583" s="50" t="s">
        <v>1048</v>
      </c>
      <c r="G583" s="41" t="s">
        <v>1148</v>
      </c>
      <c r="H583" s="41" t="s">
        <v>36</v>
      </c>
      <c r="I583" s="47">
        <v>622.45000000000005</v>
      </c>
      <c r="J583" s="43">
        <f t="shared" si="106"/>
        <v>62.245000000000005</v>
      </c>
      <c r="K583" s="43">
        <f t="shared" si="107"/>
        <v>560.20500000000004</v>
      </c>
      <c r="L583" s="42">
        <v>0</v>
      </c>
      <c r="M583" s="42">
        <v>0</v>
      </c>
      <c r="N583" s="42">
        <v>0</v>
      </c>
      <c r="O583" s="42">
        <v>0</v>
      </c>
      <c r="P583" s="42">
        <v>0</v>
      </c>
      <c r="Q583" s="42">
        <v>0</v>
      </c>
      <c r="R583" s="42">
        <v>0</v>
      </c>
      <c r="S583" s="42">
        <v>0</v>
      </c>
      <c r="T583" s="42">
        <v>0</v>
      </c>
      <c r="U583" s="42">
        <v>0</v>
      </c>
      <c r="V583" s="42">
        <v>0</v>
      </c>
      <c r="W583" s="42">
        <v>0</v>
      </c>
      <c r="X583" s="42">
        <v>0</v>
      </c>
      <c r="Y583" s="42">
        <v>0</v>
      </c>
      <c r="Z583" s="48">
        <v>560.20000000000005</v>
      </c>
      <c r="AA583" s="43">
        <v>0</v>
      </c>
      <c r="AB583" s="42">
        <v>0</v>
      </c>
      <c r="AC583" s="42">
        <v>0</v>
      </c>
      <c r="AD583" s="42">
        <v>0</v>
      </c>
      <c r="AE583" s="42">
        <v>0</v>
      </c>
      <c r="AF583" s="42">
        <v>0</v>
      </c>
      <c r="AG583" s="43">
        <f t="shared" si="108"/>
        <v>560.20000000000005</v>
      </c>
      <c r="AH583" s="42">
        <f t="shared" si="103"/>
        <v>62.25</v>
      </c>
      <c r="AI583" s="49">
        <v>40909</v>
      </c>
      <c r="AJ583" s="44" t="s">
        <v>1891</v>
      </c>
      <c r="AK583" s="44" t="s">
        <v>1640</v>
      </c>
    </row>
    <row r="584" spans="1:37" s="14" customFormat="1" ht="50.1" customHeight="1">
      <c r="A584" s="45" t="s">
        <v>1049</v>
      </c>
      <c r="B584" s="45" t="s">
        <v>1592</v>
      </c>
      <c r="C584" s="41" t="s">
        <v>1148</v>
      </c>
      <c r="D584" s="50" t="s">
        <v>1032</v>
      </c>
      <c r="E584" s="53" t="s">
        <v>1050</v>
      </c>
      <c r="F584" s="50" t="s">
        <v>1048</v>
      </c>
      <c r="G584" s="41" t="s">
        <v>1148</v>
      </c>
      <c r="H584" s="41" t="s">
        <v>36</v>
      </c>
      <c r="I584" s="47">
        <v>622.45000000000005</v>
      </c>
      <c r="J584" s="43">
        <f t="shared" si="106"/>
        <v>62.245000000000005</v>
      </c>
      <c r="K584" s="43">
        <f t="shared" si="107"/>
        <v>560.20500000000004</v>
      </c>
      <c r="L584" s="42">
        <v>0</v>
      </c>
      <c r="M584" s="42">
        <v>0</v>
      </c>
      <c r="N584" s="42">
        <v>0</v>
      </c>
      <c r="O584" s="42">
        <v>0</v>
      </c>
      <c r="P584" s="42">
        <v>0</v>
      </c>
      <c r="Q584" s="42">
        <v>0</v>
      </c>
      <c r="R584" s="42">
        <v>0</v>
      </c>
      <c r="S584" s="42">
        <v>0</v>
      </c>
      <c r="T584" s="42">
        <v>0</v>
      </c>
      <c r="U584" s="42">
        <v>0</v>
      </c>
      <c r="V584" s="42">
        <v>0</v>
      </c>
      <c r="W584" s="42">
        <v>0</v>
      </c>
      <c r="X584" s="42">
        <v>0</v>
      </c>
      <c r="Y584" s="42">
        <v>0</v>
      </c>
      <c r="Z584" s="48">
        <v>560.20000000000005</v>
      </c>
      <c r="AA584" s="43">
        <v>0</v>
      </c>
      <c r="AB584" s="42">
        <v>0</v>
      </c>
      <c r="AC584" s="42">
        <v>0</v>
      </c>
      <c r="AD584" s="42">
        <v>0</v>
      </c>
      <c r="AE584" s="42">
        <v>0</v>
      </c>
      <c r="AF584" s="42">
        <v>0</v>
      </c>
      <c r="AG584" s="43">
        <f t="shared" si="108"/>
        <v>560.20000000000005</v>
      </c>
      <c r="AH584" s="42">
        <f t="shared" si="103"/>
        <v>62.25</v>
      </c>
      <c r="AI584" s="49">
        <v>40909</v>
      </c>
      <c r="AJ584" s="44" t="s">
        <v>2094</v>
      </c>
      <c r="AK584" s="44" t="s">
        <v>2095</v>
      </c>
    </row>
    <row r="585" spans="1:37" s="14" customFormat="1" ht="50.1" customHeight="1">
      <c r="A585" s="50" t="s">
        <v>1051</v>
      </c>
      <c r="B585" s="50" t="s">
        <v>1592</v>
      </c>
      <c r="C585" s="41" t="s">
        <v>1148</v>
      </c>
      <c r="D585" s="50" t="s">
        <v>665</v>
      </c>
      <c r="E585" s="50">
        <v>2103480020</v>
      </c>
      <c r="F585" s="50" t="s">
        <v>539</v>
      </c>
      <c r="G585" s="41" t="s">
        <v>1148</v>
      </c>
      <c r="H585" s="41" t="s">
        <v>36</v>
      </c>
      <c r="I585" s="48">
        <v>622.45000000000005</v>
      </c>
      <c r="J585" s="43">
        <f t="shared" si="106"/>
        <v>62.245000000000005</v>
      </c>
      <c r="K585" s="43">
        <f t="shared" si="107"/>
        <v>560.20500000000004</v>
      </c>
      <c r="L585" s="42">
        <v>0</v>
      </c>
      <c r="M585" s="42">
        <v>0</v>
      </c>
      <c r="N585" s="42">
        <v>0</v>
      </c>
      <c r="O585" s="42">
        <v>0</v>
      </c>
      <c r="P585" s="42">
        <v>0</v>
      </c>
      <c r="Q585" s="42">
        <v>0</v>
      </c>
      <c r="R585" s="42">
        <v>0</v>
      </c>
      <c r="S585" s="42">
        <v>0</v>
      </c>
      <c r="T585" s="42">
        <v>0</v>
      </c>
      <c r="U585" s="42">
        <v>0</v>
      </c>
      <c r="V585" s="42">
        <v>0</v>
      </c>
      <c r="W585" s="42">
        <v>0</v>
      </c>
      <c r="X585" s="42">
        <v>0</v>
      </c>
      <c r="Y585" s="42">
        <v>0</v>
      </c>
      <c r="Z585" s="48">
        <v>560.20000000000005</v>
      </c>
      <c r="AA585" s="43">
        <v>0</v>
      </c>
      <c r="AB585" s="42">
        <v>0</v>
      </c>
      <c r="AC585" s="42">
        <v>0</v>
      </c>
      <c r="AD585" s="42">
        <v>0</v>
      </c>
      <c r="AE585" s="42">
        <v>0</v>
      </c>
      <c r="AF585" s="42">
        <v>0</v>
      </c>
      <c r="AG585" s="43">
        <f t="shared" si="108"/>
        <v>560.20000000000005</v>
      </c>
      <c r="AH585" s="42">
        <f t="shared" si="103"/>
        <v>62.25</v>
      </c>
      <c r="AI585" s="49">
        <v>40909</v>
      </c>
      <c r="AJ585" s="44" t="s">
        <v>1416</v>
      </c>
      <c r="AK585" s="44" t="s">
        <v>935</v>
      </c>
    </row>
    <row r="586" spans="1:37" s="14" customFormat="1" ht="50.1" customHeight="1">
      <c r="A586" s="50" t="s">
        <v>1052</v>
      </c>
      <c r="B586" s="50" t="s">
        <v>1592</v>
      </c>
      <c r="C586" s="41" t="s">
        <v>1148</v>
      </c>
      <c r="D586" s="50" t="s">
        <v>1053</v>
      </c>
      <c r="E586" s="50" t="s">
        <v>594</v>
      </c>
      <c r="F586" s="50" t="s">
        <v>539</v>
      </c>
      <c r="G586" s="41" t="s">
        <v>1148</v>
      </c>
      <c r="H586" s="41" t="s">
        <v>36</v>
      </c>
      <c r="I586" s="48">
        <v>622.45000000000005</v>
      </c>
      <c r="J586" s="43">
        <f t="shared" si="106"/>
        <v>62.245000000000005</v>
      </c>
      <c r="K586" s="43">
        <f t="shared" si="107"/>
        <v>560.20500000000004</v>
      </c>
      <c r="L586" s="42">
        <v>0</v>
      </c>
      <c r="M586" s="42">
        <v>0</v>
      </c>
      <c r="N586" s="42">
        <v>0</v>
      </c>
      <c r="O586" s="42">
        <v>0</v>
      </c>
      <c r="P586" s="42">
        <v>0</v>
      </c>
      <c r="Q586" s="42">
        <v>0</v>
      </c>
      <c r="R586" s="42">
        <v>0</v>
      </c>
      <c r="S586" s="42">
        <v>0</v>
      </c>
      <c r="T586" s="42">
        <v>0</v>
      </c>
      <c r="U586" s="42">
        <v>0</v>
      </c>
      <c r="V586" s="42">
        <v>0</v>
      </c>
      <c r="W586" s="42">
        <v>0</v>
      </c>
      <c r="X586" s="42">
        <v>0</v>
      </c>
      <c r="Y586" s="42">
        <v>0</v>
      </c>
      <c r="Z586" s="48">
        <v>560.20000000000005</v>
      </c>
      <c r="AA586" s="43">
        <v>0</v>
      </c>
      <c r="AB586" s="42">
        <v>0</v>
      </c>
      <c r="AC586" s="42">
        <v>0</v>
      </c>
      <c r="AD586" s="42">
        <v>0</v>
      </c>
      <c r="AE586" s="42">
        <v>0</v>
      </c>
      <c r="AF586" s="42">
        <v>0</v>
      </c>
      <c r="AG586" s="43">
        <f t="shared" si="108"/>
        <v>560.20000000000005</v>
      </c>
      <c r="AH586" s="42">
        <f t="shared" si="103"/>
        <v>62.25</v>
      </c>
      <c r="AI586" s="49">
        <v>40909</v>
      </c>
      <c r="AJ586" s="44" t="s">
        <v>1416</v>
      </c>
      <c r="AK586" s="44" t="s">
        <v>935</v>
      </c>
    </row>
    <row r="587" spans="1:37" s="14" customFormat="1" ht="50.1" customHeight="1">
      <c r="A587" s="50" t="s">
        <v>1054</v>
      </c>
      <c r="B587" s="50" t="s">
        <v>1592</v>
      </c>
      <c r="C587" s="41" t="s">
        <v>1148</v>
      </c>
      <c r="D587" s="50" t="s">
        <v>1055</v>
      </c>
      <c r="E587" s="50" t="s">
        <v>1057</v>
      </c>
      <c r="F587" s="50" t="s">
        <v>1056</v>
      </c>
      <c r="G587" s="41" t="s">
        <v>1148</v>
      </c>
      <c r="H587" s="41" t="s">
        <v>36</v>
      </c>
      <c r="I587" s="48">
        <v>622.45000000000005</v>
      </c>
      <c r="J587" s="43">
        <f t="shared" si="106"/>
        <v>62.245000000000005</v>
      </c>
      <c r="K587" s="43">
        <f t="shared" si="107"/>
        <v>560.20500000000004</v>
      </c>
      <c r="L587" s="42">
        <v>0</v>
      </c>
      <c r="M587" s="42">
        <v>0</v>
      </c>
      <c r="N587" s="42">
        <v>0</v>
      </c>
      <c r="O587" s="42">
        <v>0</v>
      </c>
      <c r="P587" s="42">
        <v>0</v>
      </c>
      <c r="Q587" s="42">
        <v>0</v>
      </c>
      <c r="R587" s="42">
        <v>0</v>
      </c>
      <c r="S587" s="42">
        <v>0</v>
      </c>
      <c r="T587" s="42">
        <v>0</v>
      </c>
      <c r="U587" s="42">
        <v>0</v>
      </c>
      <c r="V587" s="42">
        <v>0</v>
      </c>
      <c r="W587" s="42">
        <v>0</v>
      </c>
      <c r="X587" s="42">
        <v>0</v>
      </c>
      <c r="Y587" s="42">
        <v>0</v>
      </c>
      <c r="Z587" s="48">
        <v>560.20000000000005</v>
      </c>
      <c r="AA587" s="43">
        <v>0</v>
      </c>
      <c r="AB587" s="42">
        <v>0</v>
      </c>
      <c r="AC587" s="42">
        <v>0</v>
      </c>
      <c r="AD587" s="42">
        <v>0</v>
      </c>
      <c r="AE587" s="42">
        <v>0</v>
      </c>
      <c r="AF587" s="42">
        <v>0</v>
      </c>
      <c r="AG587" s="43">
        <f t="shared" si="108"/>
        <v>560.20000000000005</v>
      </c>
      <c r="AH587" s="42">
        <f t="shared" si="103"/>
        <v>62.25</v>
      </c>
      <c r="AI587" s="49">
        <v>40909</v>
      </c>
      <c r="AJ587" s="44" t="s">
        <v>1416</v>
      </c>
      <c r="AK587" s="44" t="s">
        <v>935</v>
      </c>
    </row>
    <row r="588" spans="1:37" s="14" customFormat="1" ht="50.1" customHeight="1">
      <c r="A588" s="45" t="s">
        <v>1031</v>
      </c>
      <c r="B588" s="45" t="s">
        <v>1592</v>
      </c>
      <c r="C588" s="41" t="s">
        <v>1148</v>
      </c>
      <c r="D588" s="45" t="s">
        <v>1032</v>
      </c>
      <c r="E588" s="44" t="s">
        <v>1033</v>
      </c>
      <c r="F588" s="45" t="s">
        <v>651</v>
      </c>
      <c r="G588" s="41" t="s">
        <v>1148</v>
      </c>
      <c r="H588" s="41" t="s">
        <v>36</v>
      </c>
      <c r="I588" s="47">
        <v>622.45000000000005</v>
      </c>
      <c r="J588" s="43">
        <f t="shared" si="106"/>
        <v>62.245000000000005</v>
      </c>
      <c r="K588" s="43">
        <f t="shared" si="107"/>
        <v>560.20500000000004</v>
      </c>
      <c r="L588" s="42">
        <v>0</v>
      </c>
      <c r="M588" s="42">
        <v>0</v>
      </c>
      <c r="N588" s="42">
        <v>0</v>
      </c>
      <c r="O588" s="42">
        <v>0</v>
      </c>
      <c r="P588" s="42">
        <v>0</v>
      </c>
      <c r="Q588" s="42">
        <v>0</v>
      </c>
      <c r="R588" s="42">
        <v>0</v>
      </c>
      <c r="S588" s="42">
        <v>0</v>
      </c>
      <c r="T588" s="42">
        <v>0</v>
      </c>
      <c r="U588" s="42">
        <v>0</v>
      </c>
      <c r="V588" s="42">
        <v>0</v>
      </c>
      <c r="W588" s="42">
        <v>0</v>
      </c>
      <c r="X588" s="42">
        <v>0</v>
      </c>
      <c r="Y588" s="42">
        <v>0</v>
      </c>
      <c r="Z588" s="48">
        <v>560.20000000000005</v>
      </c>
      <c r="AA588" s="43">
        <v>0</v>
      </c>
      <c r="AB588" s="42">
        <v>0</v>
      </c>
      <c r="AC588" s="42">
        <v>0</v>
      </c>
      <c r="AD588" s="42">
        <v>0</v>
      </c>
      <c r="AE588" s="42">
        <v>0</v>
      </c>
      <c r="AF588" s="42">
        <v>0</v>
      </c>
      <c r="AG588" s="43">
        <f t="shared" si="108"/>
        <v>560.20000000000005</v>
      </c>
      <c r="AH588" s="42">
        <f t="shared" si="103"/>
        <v>62.25</v>
      </c>
      <c r="AI588" s="49">
        <v>40909</v>
      </c>
      <c r="AJ588" s="44" t="s">
        <v>1661</v>
      </c>
      <c r="AK588" s="44" t="s">
        <v>1662</v>
      </c>
    </row>
    <row r="589" spans="1:37" s="14" customFormat="1" ht="50.1" customHeight="1">
      <c r="A589" s="45" t="s">
        <v>1034</v>
      </c>
      <c r="B589" s="45" t="s">
        <v>1592</v>
      </c>
      <c r="C589" s="41" t="s">
        <v>1148</v>
      </c>
      <c r="D589" s="45" t="s">
        <v>1032</v>
      </c>
      <c r="E589" s="44" t="s">
        <v>1035</v>
      </c>
      <c r="F589" s="45" t="s">
        <v>651</v>
      </c>
      <c r="G589" s="41" t="s">
        <v>1148</v>
      </c>
      <c r="H589" s="41" t="s">
        <v>36</v>
      </c>
      <c r="I589" s="47">
        <v>622.45000000000005</v>
      </c>
      <c r="J589" s="43">
        <f t="shared" si="106"/>
        <v>62.245000000000005</v>
      </c>
      <c r="K589" s="43">
        <f t="shared" si="107"/>
        <v>560.20500000000004</v>
      </c>
      <c r="L589" s="42">
        <v>0</v>
      </c>
      <c r="M589" s="42">
        <v>0</v>
      </c>
      <c r="N589" s="42">
        <v>0</v>
      </c>
      <c r="O589" s="42">
        <v>0</v>
      </c>
      <c r="P589" s="42">
        <v>0</v>
      </c>
      <c r="Q589" s="42">
        <v>0</v>
      </c>
      <c r="R589" s="42">
        <v>0</v>
      </c>
      <c r="S589" s="42">
        <v>0</v>
      </c>
      <c r="T589" s="42">
        <v>0</v>
      </c>
      <c r="U589" s="42">
        <v>0</v>
      </c>
      <c r="V589" s="42">
        <v>0</v>
      </c>
      <c r="W589" s="42">
        <v>0</v>
      </c>
      <c r="X589" s="42">
        <v>0</v>
      </c>
      <c r="Y589" s="42">
        <v>0</v>
      </c>
      <c r="Z589" s="48">
        <v>560.20000000000005</v>
      </c>
      <c r="AA589" s="43">
        <v>0</v>
      </c>
      <c r="AB589" s="42">
        <v>0</v>
      </c>
      <c r="AC589" s="42">
        <v>0</v>
      </c>
      <c r="AD589" s="42">
        <v>0</v>
      </c>
      <c r="AE589" s="42">
        <v>0</v>
      </c>
      <c r="AF589" s="42">
        <v>0</v>
      </c>
      <c r="AG589" s="43">
        <f t="shared" si="108"/>
        <v>560.20000000000005</v>
      </c>
      <c r="AH589" s="42">
        <f t="shared" si="103"/>
        <v>62.25</v>
      </c>
      <c r="AI589" s="49">
        <v>40909</v>
      </c>
      <c r="AJ589" s="44" t="s">
        <v>1627</v>
      </c>
      <c r="AK589" s="44" t="s">
        <v>1709</v>
      </c>
    </row>
    <row r="590" spans="1:37" s="14" customFormat="1" ht="50.1" customHeight="1">
      <c r="A590" s="50" t="s">
        <v>1036</v>
      </c>
      <c r="B590" s="50" t="s">
        <v>1592</v>
      </c>
      <c r="C590" s="41" t="s">
        <v>1148</v>
      </c>
      <c r="D590" s="50" t="s">
        <v>1032</v>
      </c>
      <c r="E590" s="50" t="s">
        <v>1038</v>
      </c>
      <c r="F590" s="50" t="s">
        <v>1037</v>
      </c>
      <c r="G590" s="41" t="s">
        <v>1148</v>
      </c>
      <c r="H590" s="41" t="s">
        <v>36</v>
      </c>
      <c r="I590" s="48">
        <v>622.45000000000005</v>
      </c>
      <c r="J590" s="43">
        <f t="shared" si="106"/>
        <v>62.245000000000005</v>
      </c>
      <c r="K590" s="43">
        <f t="shared" si="107"/>
        <v>560.20500000000004</v>
      </c>
      <c r="L590" s="42">
        <v>0</v>
      </c>
      <c r="M590" s="42">
        <v>0</v>
      </c>
      <c r="N590" s="42">
        <v>0</v>
      </c>
      <c r="O590" s="42">
        <v>0</v>
      </c>
      <c r="P590" s="42">
        <v>0</v>
      </c>
      <c r="Q590" s="42">
        <v>0</v>
      </c>
      <c r="R590" s="42">
        <v>0</v>
      </c>
      <c r="S590" s="42">
        <v>0</v>
      </c>
      <c r="T590" s="42">
        <v>0</v>
      </c>
      <c r="U590" s="42">
        <v>0</v>
      </c>
      <c r="V590" s="42">
        <v>0</v>
      </c>
      <c r="W590" s="42">
        <v>0</v>
      </c>
      <c r="X590" s="42">
        <v>0</v>
      </c>
      <c r="Y590" s="42">
        <v>0</v>
      </c>
      <c r="Z590" s="48">
        <v>560.20000000000005</v>
      </c>
      <c r="AA590" s="43">
        <v>0</v>
      </c>
      <c r="AB590" s="42">
        <v>0</v>
      </c>
      <c r="AC590" s="42">
        <v>0</v>
      </c>
      <c r="AD590" s="42">
        <v>0</v>
      </c>
      <c r="AE590" s="42">
        <v>0</v>
      </c>
      <c r="AF590" s="42">
        <v>0</v>
      </c>
      <c r="AG590" s="43">
        <f t="shared" si="108"/>
        <v>560.20000000000005</v>
      </c>
      <c r="AH590" s="42">
        <f t="shared" si="103"/>
        <v>62.25</v>
      </c>
      <c r="AI590" s="49">
        <v>40909</v>
      </c>
      <c r="AJ590" s="44" t="s">
        <v>1970</v>
      </c>
      <c r="AK590" s="44" t="s">
        <v>1971</v>
      </c>
    </row>
    <row r="591" spans="1:37" s="14" customFormat="1" ht="50.1" customHeight="1">
      <c r="A591" s="45" t="s">
        <v>1091</v>
      </c>
      <c r="B591" s="45" t="s">
        <v>1592</v>
      </c>
      <c r="C591" s="41" t="s">
        <v>1148</v>
      </c>
      <c r="D591" s="50" t="s">
        <v>1032</v>
      </c>
      <c r="E591" s="50" t="s">
        <v>1092</v>
      </c>
      <c r="F591" s="50" t="s">
        <v>616</v>
      </c>
      <c r="G591" s="41" t="s">
        <v>1148</v>
      </c>
      <c r="H591" s="41" t="s">
        <v>36</v>
      </c>
      <c r="I591" s="47">
        <v>622.45000000000005</v>
      </c>
      <c r="J591" s="43">
        <f t="shared" si="106"/>
        <v>62.245000000000005</v>
      </c>
      <c r="K591" s="43">
        <f t="shared" si="107"/>
        <v>560.20500000000004</v>
      </c>
      <c r="L591" s="42">
        <v>0</v>
      </c>
      <c r="M591" s="42">
        <v>0</v>
      </c>
      <c r="N591" s="42">
        <v>0</v>
      </c>
      <c r="O591" s="42">
        <v>0</v>
      </c>
      <c r="P591" s="42">
        <v>0</v>
      </c>
      <c r="Q591" s="42">
        <v>0</v>
      </c>
      <c r="R591" s="42">
        <v>0</v>
      </c>
      <c r="S591" s="42">
        <v>0</v>
      </c>
      <c r="T591" s="42">
        <v>0</v>
      </c>
      <c r="U591" s="42">
        <v>0</v>
      </c>
      <c r="V591" s="42">
        <v>0</v>
      </c>
      <c r="W591" s="42">
        <v>0</v>
      </c>
      <c r="X591" s="42">
        <v>0</v>
      </c>
      <c r="Y591" s="42">
        <v>0</v>
      </c>
      <c r="Z591" s="48">
        <v>560.20000000000005</v>
      </c>
      <c r="AA591" s="43">
        <v>0</v>
      </c>
      <c r="AB591" s="42">
        <v>0</v>
      </c>
      <c r="AC591" s="42">
        <v>0</v>
      </c>
      <c r="AD591" s="42">
        <v>0</v>
      </c>
      <c r="AE591" s="42">
        <v>0</v>
      </c>
      <c r="AF591" s="42">
        <v>0</v>
      </c>
      <c r="AG591" s="43">
        <f t="shared" si="108"/>
        <v>560.20000000000005</v>
      </c>
      <c r="AH591" s="42">
        <f t="shared" si="103"/>
        <v>62.25</v>
      </c>
      <c r="AI591" s="49">
        <v>40909</v>
      </c>
      <c r="AJ591" s="44" t="s">
        <v>2182</v>
      </c>
      <c r="AK591" s="44" t="s">
        <v>271</v>
      </c>
    </row>
    <row r="592" spans="1:37" s="14" customFormat="1" ht="50.1" customHeight="1">
      <c r="A592" s="45" t="s">
        <v>1060</v>
      </c>
      <c r="B592" s="45" t="s">
        <v>1592</v>
      </c>
      <c r="C592" s="41" t="s">
        <v>1148</v>
      </c>
      <c r="D592" s="50" t="s">
        <v>1032</v>
      </c>
      <c r="E592" s="46" t="s">
        <v>1062</v>
      </c>
      <c r="F592" s="45" t="s">
        <v>1061</v>
      </c>
      <c r="G592" s="41" t="s">
        <v>1148</v>
      </c>
      <c r="H592" s="41" t="s">
        <v>36</v>
      </c>
      <c r="I592" s="47">
        <v>622.45000000000005</v>
      </c>
      <c r="J592" s="43">
        <f t="shared" si="106"/>
        <v>62.245000000000005</v>
      </c>
      <c r="K592" s="43">
        <f t="shared" si="107"/>
        <v>560.20500000000004</v>
      </c>
      <c r="L592" s="42">
        <v>0</v>
      </c>
      <c r="M592" s="42">
        <v>0</v>
      </c>
      <c r="N592" s="42">
        <v>0</v>
      </c>
      <c r="O592" s="42">
        <v>0</v>
      </c>
      <c r="P592" s="42">
        <v>0</v>
      </c>
      <c r="Q592" s="42">
        <v>0</v>
      </c>
      <c r="R592" s="42">
        <v>0</v>
      </c>
      <c r="S592" s="42">
        <v>0</v>
      </c>
      <c r="T592" s="42">
        <v>0</v>
      </c>
      <c r="U592" s="42">
        <v>0</v>
      </c>
      <c r="V592" s="42">
        <v>0</v>
      </c>
      <c r="W592" s="42">
        <v>0</v>
      </c>
      <c r="X592" s="42">
        <v>0</v>
      </c>
      <c r="Y592" s="42">
        <v>0</v>
      </c>
      <c r="Z592" s="48">
        <v>560.20000000000005</v>
      </c>
      <c r="AA592" s="43">
        <v>0</v>
      </c>
      <c r="AB592" s="42">
        <v>0</v>
      </c>
      <c r="AC592" s="42">
        <v>0</v>
      </c>
      <c r="AD592" s="42">
        <v>0</v>
      </c>
      <c r="AE592" s="42">
        <v>0</v>
      </c>
      <c r="AF592" s="42">
        <v>0</v>
      </c>
      <c r="AG592" s="43">
        <f t="shared" si="108"/>
        <v>560.20000000000005</v>
      </c>
      <c r="AH592" s="42">
        <f t="shared" si="103"/>
        <v>62.25</v>
      </c>
      <c r="AI592" s="49">
        <v>40909</v>
      </c>
      <c r="AJ592" s="44" t="s">
        <v>1627</v>
      </c>
      <c r="AK592" s="44" t="s">
        <v>1629</v>
      </c>
    </row>
    <row r="593" spans="1:37" s="14" customFormat="1" ht="50.1" customHeight="1">
      <c r="A593" s="45" t="s">
        <v>1077</v>
      </c>
      <c r="B593" s="45" t="s">
        <v>1592</v>
      </c>
      <c r="C593" s="41" t="s">
        <v>1148</v>
      </c>
      <c r="D593" s="50" t="s">
        <v>1032</v>
      </c>
      <c r="E593" s="54" t="s">
        <v>1078</v>
      </c>
      <c r="F593" s="50" t="s">
        <v>1076</v>
      </c>
      <c r="G593" s="41" t="s">
        <v>1148</v>
      </c>
      <c r="H593" s="41" t="s">
        <v>36</v>
      </c>
      <c r="I593" s="47">
        <v>622.45000000000005</v>
      </c>
      <c r="J593" s="43">
        <f t="shared" si="106"/>
        <v>62.245000000000005</v>
      </c>
      <c r="K593" s="43">
        <f t="shared" si="107"/>
        <v>560.20500000000004</v>
      </c>
      <c r="L593" s="42">
        <v>0</v>
      </c>
      <c r="M593" s="42">
        <v>0</v>
      </c>
      <c r="N593" s="42">
        <v>0</v>
      </c>
      <c r="O593" s="42">
        <v>0</v>
      </c>
      <c r="P593" s="42">
        <v>0</v>
      </c>
      <c r="Q593" s="42">
        <v>0</v>
      </c>
      <c r="R593" s="42">
        <v>0</v>
      </c>
      <c r="S593" s="42">
        <v>0</v>
      </c>
      <c r="T593" s="42">
        <v>0</v>
      </c>
      <c r="U593" s="42">
        <v>0</v>
      </c>
      <c r="V593" s="42">
        <v>0</v>
      </c>
      <c r="W593" s="42">
        <v>0</v>
      </c>
      <c r="X593" s="42">
        <v>0</v>
      </c>
      <c r="Y593" s="42">
        <v>0</v>
      </c>
      <c r="Z593" s="48">
        <v>560.20000000000005</v>
      </c>
      <c r="AA593" s="43">
        <v>0</v>
      </c>
      <c r="AB593" s="42">
        <v>0</v>
      </c>
      <c r="AC593" s="42">
        <v>0</v>
      </c>
      <c r="AD593" s="42">
        <v>0</v>
      </c>
      <c r="AE593" s="42">
        <v>0</v>
      </c>
      <c r="AF593" s="42">
        <v>0</v>
      </c>
      <c r="AG593" s="43">
        <f t="shared" si="108"/>
        <v>560.20000000000005</v>
      </c>
      <c r="AH593" s="42">
        <f t="shared" si="103"/>
        <v>62.25</v>
      </c>
      <c r="AI593" s="49">
        <v>40909</v>
      </c>
      <c r="AJ593" s="44" t="s">
        <v>1416</v>
      </c>
      <c r="AK593" s="44" t="s">
        <v>935</v>
      </c>
    </row>
    <row r="594" spans="1:37" s="14" customFormat="1" ht="50.1" customHeight="1">
      <c r="A594" s="45" t="s">
        <v>1077</v>
      </c>
      <c r="B594" s="45" t="s">
        <v>1592</v>
      </c>
      <c r="C594" s="41" t="s">
        <v>1148</v>
      </c>
      <c r="D594" s="50" t="s">
        <v>1032</v>
      </c>
      <c r="E594" s="44" t="s">
        <v>1097</v>
      </c>
      <c r="F594" s="45" t="s">
        <v>1061</v>
      </c>
      <c r="G594" s="41" t="s">
        <v>1148</v>
      </c>
      <c r="H594" s="41" t="s">
        <v>36</v>
      </c>
      <c r="I594" s="47">
        <v>622.45000000000005</v>
      </c>
      <c r="J594" s="43">
        <f t="shared" si="106"/>
        <v>62.245000000000005</v>
      </c>
      <c r="K594" s="43">
        <f t="shared" si="107"/>
        <v>560.20500000000004</v>
      </c>
      <c r="L594" s="42">
        <v>0</v>
      </c>
      <c r="M594" s="42">
        <v>0</v>
      </c>
      <c r="N594" s="42">
        <v>0</v>
      </c>
      <c r="O594" s="42">
        <v>0</v>
      </c>
      <c r="P594" s="42">
        <v>0</v>
      </c>
      <c r="Q594" s="42">
        <v>0</v>
      </c>
      <c r="R594" s="42">
        <v>0</v>
      </c>
      <c r="S594" s="42">
        <v>0</v>
      </c>
      <c r="T594" s="42">
        <v>0</v>
      </c>
      <c r="U594" s="42">
        <v>0</v>
      </c>
      <c r="V594" s="42">
        <v>0</v>
      </c>
      <c r="W594" s="42">
        <v>0</v>
      </c>
      <c r="X594" s="42">
        <v>0</v>
      </c>
      <c r="Y594" s="42">
        <v>0</v>
      </c>
      <c r="Z594" s="48">
        <v>560.20000000000005</v>
      </c>
      <c r="AA594" s="43">
        <v>0</v>
      </c>
      <c r="AB594" s="42">
        <v>0</v>
      </c>
      <c r="AC594" s="42">
        <v>0</v>
      </c>
      <c r="AD594" s="42">
        <v>0</v>
      </c>
      <c r="AE594" s="42">
        <v>0</v>
      </c>
      <c r="AF594" s="42">
        <v>0</v>
      </c>
      <c r="AG594" s="43">
        <f t="shared" si="108"/>
        <v>560.20000000000005</v>
      </c>
      <c r="AH594" s="42">
        <f t="shared" si="103"/>
        <v>62.25</v>
      </c>
      <c r="AI594" s="49">
        <v>40909</v>
      </c>
      <c r="AJ594" s="44" t="s">
        <v>1416</v>
      </c>
      <c r="AK594" s="44" t="s">
        <v>1729</v>
      </c>
    </row>
    <row r="595" spans="1:37" s="14" customFormat="1" ht="50.1" customHeight="1">
      <c r="A595" s="45" t="s">
        <v>1070</v>
      </c>
      <c r="B595" s="45" t="s">
        <v>1592</v>
      </c>
      <c r="C595" s="41" t="s">
        <v>1148</v>
      </c>
      <c r="D595" s="50" t="s">
        <v>1032</v>
      </c>
      <c r="E595" s="44" t="s">
        <v>1071</v>
      </c>
      <c r="F595" s="45" t="s">
        <v>616</v>
      </c>
      <c r="G595" s="41" t="s">
        <v>1148</v>
      </c>
      <c r="H595" s="41" t="s">
        <v>36</v>
      </c>
      <c r="I595" s="47">
        <v>622.45000000000005</v>
      </c>
      <c r="J595" s="43">
        <f t="shared" ref="J595:J618" si="109">+I595*0.1</f>
        <v>62.245000000000005</v>
      </c>
      <c r="K595" s="43">
        <f t="shared" si="107"/>
        <v>560.20500000000004</v>
      </c>
      <c r="L595" s="42">
        <v>0</v>
      </c>
      <c r="M595" s="42">
        <v>0</v>
      </c>
      <c r="N595" s="42">
        <v>0</v>
      </c>
      <c r="O595" s="42">
        <v>0</v>
      </c>
      <c r="P595" s="42">
        <v>0</v>
      </c>
      <c r="Q595" s="42">
        <v>0</v>
      </c>
      <c r="R595" s="42">
        <v>0</v>
      </c>
      <c r="S595" s="42">
        <v>0</v>
      </c>
      <c r="T595" s="42">
        <v>0</v>
      </c>
      <c r="U595" s="42">
        <v>0</v>
      </c>
      <c r="V595" s="42">
        <v>0</v>
      </c>
      <c r="W595" s="42">
        <v>0</v>
      </c>
      <c r="X595" s="42">
        <v>0</v>
      </c>
      <c r="Y595" s="42">
        <v>0</v>
      </c>
      <c r="Z595" s="48">
        <v>560.20000000000005</v>
      </c>
      <c r="AA595" s="43">
        <v>0</v>
      </c>
      <c r="AB595" s="42">
        <v>0</v>
      </c>
      <c r="AC595" s="42">
        <v>0</v>
      </c>
      <c r="AD595" s="42">
        <v>0</v>
      </c>
      <c r="AE595" s="42">
        <v>0</v>
      </c>
      <c r="AF595" s="42">
        <v>0</v>
      </c>
      <c r="AG595" s="43">
        <f t="shared" si="108"/>
        <v>560.20000000000005</v>
      </c>
      <c r="AH595" s="42">
        <f t="shared" si="103"/>
        <v>62.25</v>
      </c>
      <c r="AI595" s="49">
        <v>40909</v>
      </c>
      <c r="AJ595" s="44" t="s">
        <v>1632</v>
      </c>
      <c r="AK595" s="44" t="s">
        <v>1723</v>
      </c>
    </row>
    <row r="596" spans="1:37" s="14" customFormat="1" ht="50.1" customHeight="1">
      <c r="A596" s="45" t="s">
        <v>1058</v>
      </c>
      <c r="B596" s="45" t="s">
        <v>1592</v>
      </c>
      <c r="C596" s="41" t="s">
        <v>1148</v>
      </c>
      <c r="D596" s="50" t="s">
        <v>1032</v>
      </c>
      <c r="E596" s="46" t="s">
        <v>1059</v>
      </c>
      <c r="F596" s="45" t="s">
        <v>616</v>
      </c>
      <c r="G596" s="41" t="s">
        <v>1148</v>
      </c>
      <c r="H596" s="41" t="s">
        <v>36</v>
      </c>
      <c r="I596" s="47">
        <v>622.45000000000005</v>
      </c>
      <c r="J596" s="43">
        <f t="shared" si="109"/>
        <v>62.245000000000005</v>
      </c>
      <c r="K596" s="43">
        <f t="shared" si="107"/>
        <v>560.20500000000004</v>
      </c>
      <c r="L596" s="42">
        <v>0</v>
      </c>
      <c r="M596" s="42">
        <v>0</v>
      </c>
      <c r="N596" s="42">
        <v>0</v>
      </c>
      <c r="O596" s="42">
        <v>0</v>
      </c>
      <c r="P596" s="42">
        <v>0</v>
      </c>
      <c r="Q596" s="42">
        <v>0</v>
      </c>
      <c r="R596" s="42">
        <v>0</v>
      </c>
      <c r="S596" s="42">
        <v>0</v>
      </c>
      <c r="T596" s="42">
        <v>0</v>
      </c>
      <c r="U596" s="42">
        <v>0</v>
      </c>
      <c r="V596" s="42">
        <v>0</v>
      </c>
      <c r="W596" s="42">
        <v>0</v>
      </c>
      <c r="X596" s="42">
        <v>0</v>
      </c>
      <c r="Y596" s="42">
        <v>0</v>
      </c>
      <c r="Z596" s="48">
        <v>560.20000000000005</v>
      </c>
      <c r="AA596" s="43">
        <v>0</v>
      </c>
      <c r="AB596" s="42">
        <v>0</v>
      </c>
      <c r="AC596" s="42">
        <v>0</v>
      </c>
      <c r="AD596" s="42">
        <v>0</v>
      </c>
      <c r="AE596" s="42">
        <v>0</v>
      </c>
      <c r="AF596" s="42">
        <v>0</v>
      </c>
      <c r="AG596" s="43">
        <f t="shared" si="108"/>
        <v>560.20000000000005</v>
      </c>
      <c r="AH596" s="42">
        <f t="shared" si="103"/>
        <v>62.25</v>
      </c>
      <c r="AI596" s="49">
        <v>40909</v>
      </c>
      <c r="AJ596" s="44" t="s">
        <v>89</v>
      </c>
      <c r="AK596" s="44" t="s">
        <v>1724</v>
      </c>
    </row>
    <row r="597" spans="1:37" s="14" customFormat="1" ht="50.1" customHeight="1">
      <c r="A597" s="45" t="s">
        <v>1100</v>
      </c>
      <c r="B597" s="45" t="s">
        <v>1592</v>
      </c>
      <c r="C597" s="41" t="s">
        <v>1148</v>
      </c>
      <c r="D597" s="50" t="s">
        <v>1032</v>
      </c>
      <c r="E597" s="44" t="s">
        <v>1101</v>
      </c>
      <c r="F597" s="45" t="s">
        <v>616</v>
      </c>
      <c r="G597" s="41" t="s">
        <v>1148</v>
      </c>
      <c r="H597" s="41" t="s">
        <v>36</v>
      </c>
      <c r="I597" s="47">
        <v>622.45000000000005</v>
      </c>
      <c r="J597" s="43">
        <f t="shared" si="109"/>
        <v>62.245000000000005</v>
      </c>
      <c r="K597" s="43">
        <f t="shared" si="107"/>
        <v>560.20500000000004</v>
      </c>
      <c r="L597" s="42">
        <v>0</v>
      </c>
      <c r="M597" s="42">
        <v>0</v>
      </c>
      <c r="N597" s="42">
        <v>0</v>
      </c>
      <c r="O597" s="42">
        <v>0</v>
      </c>
      <c r="P597" s="42">
        <v>0</v>
      </c>
      <c r="Q597" s="42">
        <v>0</v>
      </c>
      <c r="R597" s="42">
        <v>0</v>
      </c>
      <c r="S597" s="42">
        <v>0</v>
      </c>
      <c r="T597" s="42">
        <v>0</v>
      </c>
      <c r="U597" s="42">
        <v>0</v>
      </c>
      <c r="V597" s="42">
        <v>0</v>
      </c>
      <c r="W597" s="42">
        <v>0</v>
      </c>
      <c r="X597" s="42">
        <v>0</v>
      </c>
      <c r="Y597" s="42">
        <v>0</v>
      </c>
      <c r="Z597" s="48">
        <v>560.20000000000005</v>
      </c>
      <c r="AA597" s="43">
        <v>0</v>
      </c>
      <c r="AB597" s="42">
        <v>0</v>
      </c>
      <c r="AC597" s="42">
        <v>0</v>
      </c>
      <c r="AD597" s="42">
        <v>0</v>
      </c>
      <c r="AE597" s="42">
        <v>0</v>
      </c>
      <c r="AF597" s="42">
        <v>0</v>
      </c>
      <c r="AG597" s="43">
        <f t="shared" si="108"/>
        <v>560.20000000000005</v>
      </c>
      <c r="AH597" s="42">
        <f t="shared" si="103"/>
        <v>62.25</v>
      </c>
      <c r="AI597" s="49">
        <v>40909</v>
      </c>
      <c r="AJ597" s="44" t="s">
        <v>1691</v>
      </c>
      <c r="AK597" s="44" t="s">
        <v>1390</v>
      </c>
    </row>
    <row r="598" spans="1:37" s="14" customFormat="1" ht="50.1" customHeight="1">
      <c r="A598" s="45" t="s">
        <v>1098</v>
      </c>
      <c r="B598" s="45" t="s">
        <v>1592</v>
      </c>
      <c r="C598" s="41" t="s">
        <v>1148</v>
      </c>
      <c r="D598" s="50" t="s">
        <v>1032</v>
      </c>
      <c r="E598" s="44" t="s">
        <v>1099</v>
      </c>
      <c r="F598" s="45" t="s">
        <v>616</v>
      </c>
      <c r="G598" s="41" t="s">
        <v>1148</v>
      </c>
      <c r="H598" s="41" t="s">
        <v>36</v>
      </c>
      <c r="I598" s="47">
        <v>622.45000000000005</v>
      </c>
      <c r="J598" s="43">
        <f t="shared" si="109"/>
        <v>62.245000000000005</v>
      </c>
      <c r="K598" s="43">
        <f t="shared" si="107"/>
        <v>560.20500000000004</v>
      </c>
      <c r="L598" s="42">
        <v>0</v>
      </c>
      <c r="M598" s="42">
        <v>0</v>
      </c>
      <c r="N598" s="42">
        <v>0</v>
      </c>
      <c r="O598" s="42">
        <v>0</v>
      </c>
      <c r="P598" s="42">
        <v>0</v>
      </c>
      <c r="Q598" s="42">
        <v>0</v>
      </c>
      <c r="R598" s="42">
        <v>0</v>
      </c>
      <c r="S598" s="42">
        <v>0</v>
      </c>
      <c r="T598" s="42">
        <v>0</v>
      </c>
      <c r="U598" s="42">
        <v>0</v>
      </c>
      <c r="V598" s="42">
        <v>0</v>
      </c>
      <c r="W598" s="42">
        <v>0</v>
      </c>
      <c r="X598" s="42">
        <v>0</v>
      </c>
      <c r="Y598" s="42">
        <v>0</v>
      </c>
      <c r="Z598" s="48">
        <v>560.20000000000005</v>
      </c>
      <c r="AA598" s="43">
        <v>0</v>
      </c>
      <c r="AB598" s="42">
        <v>0</v>
      </c>
      <c r="AC598" s="42">
        <v>0</v>
      </c>
      <c r="AD598" s="42">
        <v>0</v>
      </c>
      <c r="AE598" s="42">
        <v>0</v>
      </c>
      <c r="AF598" s="42">
        <v>0</v>
      </c>
      <c r="AG598" s="43">
        <f t="shared" si="108"/>
        <v>560.20000000000005</v>
      </c>
      <c r="AH598" s="42">
        <f t="shared" si="103"/>
        <v>62.25</v>
      </c>
      <c r="AI598" s="49">
        <v>40909</v>
      </c>
      <c r="AJ598" s="44" t="s">
        <v>1726</v>
      </c>
      <c r="AK598" s="44" t="s">
        <v>1725</v>
      </c>
    </row>
    <row r="599" spans="1:37" s="14" customFormat="1" ht="50.1" customHeight="1">
      <c r="A599" s="45" t="s">
        <v>1102</v>
      </c>
      <c r="B599" s="45" t="s">
        <v>1592</v>
      </c>
      <c r="C599" s="41" t="s">
        <v>1148</v>
      </c>
      <c r="D599" s="50" t="s">
        <v>1032</v>
      </c>
      <c r="E599" s="44" t="s">
        <v>1103</v>
      </c>
      <c r="F599" s="45" t="s">
        <v>616</v>
      </c>
      <c r="G599" s="41" t="s">
        <v>1148</v>
      </c>
      <c r="H599" s="41" t="s">
        <v>36</v>
      </c>
      <c r="I599" s="47">
        <v>622.45000000000005</v>
      </c>
      <c r="J599" s="43">
        <f t="shared" si="109"/>
        <v>62.245000000000005</v>
      </c>
      <c r="K599" s="43">
        <f t="shared" si="107"/>
        <v>560.20500000000004</v>
      </c>
      <c r="L599" s="42">
        <v>0</v>
      </c>
      <c r="M599" s="42">
        <v>0</v>
      </c>
      <c r="N599" s="42">
        <v>0</v>
      </c>
      <c r="O599" s="42">
        <v>0</v>
      </c>
      <c r="P599" s="42">
        <v>0</v>
      </c>
      <c r="Q599" s="42">
        <v>0</v>
      </c>
      <c r="R599" s="42">
        <v>0</v>
      </c>
      <c r="S599" s="42">
        <v>0</v>
      </c>
      <c r="T599" s="42">
        <v>0</v>
      </c>
      <c r="U599" s="42">
        <v>0</v>
      </c>
      <c r="V599" s="42">
        <v>0</v>
      </c>
      <c r="W599" s="42">
        <v>0</v>
      </c>
      <c r="X599" s="42">
        <v>0</v>
      </c>
      <c r="Y599" s="42">
        <v>0</v>
      </c>
      <c r="Z599" s="48">
        <v>560.20000000000005</v>
      </c>
      <c r="AA599" s="43">
        <v>0</v>
      </c>
      <c r="AB599" s="42">
        <v>0</v>
      </c>
      <c r="AC599" s="42">
        <v>0</v>
      </c>
      <c r="AD599" s="42">
        <v>0</v>
      </c>
      <c r="AE599" s="42">
        <v>0</v>
      </c>
      <c r="AF599" s="42">
        <v>0</v>
      </c>
      <c r="AG599" s="43">
        <f t="shared" si="108"/>
        <v>560.20000000000005</v>
      </c>
      <c r="AH599" s="42">
        <f t="shared" si="103"/>
        <v>62.25</v>
      </c>
      <c r="AI599" s="49">
        <v>40909</v>
      </c>
      <c r="AJ599" s="44" t="s">
        <v>1891</v>
      </c>
      <c r="AK599" s="44" t="s">
        <v>1640</v>
      </c>
    </row>
    <row r="600" spans="1:37" s="14" customFormat="1" ht="50.1" customHeight="1">
      <c r="A600" s="45" t="s">
        <v>1085</v>
      </c>
      <c r="B600" s="45" t="s">
        <v>1592</v>
      </c>
      <c r="C600" s="41" t="s">
        <v>1148</v>
      </c>
      <c r="D600" s="50" t="s">
        <v>1032</v>
      </c>
      <c r="E600" s="44" t="s">
        <v>1086</v>
      </c>
      <c r="F600" s="45" t="s">
        <v>616</v>
      </c>
      <c r="G600" s="41" t="s">
        <v>1148</v>
      </c>
      <c r="H600" s="41" t="s">
        <v>36</v>
      </c>
      <c r="I600" s="47">
        <v>622.45000000000005</v>
      </c>
      <c r="J600" s="43">
        <f t="shared" si="109"/>
        <v>62.245000000000005</v>
      </c>
      <c r="K600" s="43">
        <f t="shared" si="107"/>
        <v>560.20500000000004</v>
      </c>
      <c r="L600" s="42">
        <v>0</v>
      </c>
      <c r="M600" s="42">
        <v>0</v>
      </c>
      <c r="N600" s="42">
        <v>0</v>
      </c>
      <c r="O600" s="42">
        <v>0</v>
      </c>
      <c r="P600" s="42">
        <v>0</v>
      </c>
      <c r="Q600" s="42">
        <v>0</v>
      </c>
      <c r="R600" s="42">
        <v>0</v>
      </c>
      <c r="S600" s="42">
        <v>0</v>
      </c>
      <c r="T600" s="42">
        <v>0</v>
      </c>
      <c r="U600" s="42">
        <v>0</v>
      </c>
      <c r="V600" s="42">
        <v>0</v>
      </c>
      <c r="W600" s="42">
        <v>0</v>
      </c>
      <c r="X600" s="42">
        <v>0</v>
      </c>
      <c r="Y600" s="42">
        <v>0</v>
      </c>
      <c r="Z600" s="48">
        <v>560.20000000000005</v>
      </c>
      <c r="AA600" s="43">
        <v>0</v>
      </c>
      <c r="AB600" s="42">
        <v>0</v>
      </c>
      <c r="AC600" s="42">
        <v>0</v>
      </c>
      <c r="AD600" s="42">
        <v>0</v>
      </c>
      <c r="AE600" s="42">
        <v>0</v>
      </c>
      <c r="AF600" s="42">
        <v>0</v>
      </c>
      <c r="AG600" s="43">
        <f t="shared" si="108"/>
        <v>560.20000000000005</v>
      </c>
      <c r="AH600" s="42">
        <f t="shared" ref="AH600:AH618" si="110">I600-AG600</f>
        <v>62.25</v>
      </c>
      <c r="AI600" s="49">
        <v>40909</v>
      </c>
      <c r="AJ600" s="44" t="s">
        <v>145</v>
      </c>
      <c r="AK600" s="44" t="s">
        <v>1638</v>
      </c>
    </row>
    <row r="601" spans="1:37" s="14" customFormat="1" ht="50.1" customHeight="1">
      <c r="A601" s="45" t="s">
        <v>1063</v>
      </c>
      <c r="B601" s="45" t="s">
        <v>1592</v>
      </c>
      <c r="C601" s="41" t="s">
        <v>1148</v>
      </c>
      <c r="D601" s="50" t="s">
        <v>1032</v>
      </c>
      <c r="E601" s="46" t="s">
        <v>1065</v>
      </c>
      <c r="F601" s="45" t="s">
        <v>1064</v>
      </c>
      <c r="G601" s="41" t="s">
        <v>1148</v>
      </c>
      <c r="H601" s="41" t="s">
        <v>36</v>
      </c>
      <c r="I601" s="47">
        <v>622.45000000000005</v>
      </c>
      <c r="J601" s="43">
        <f t="shared" si="109"/>
        <v>62.245000000000005</v>
      </c>
      <c r="K601" s="43">
        <f t="shared" si="107"/>
        <v>560.20500000000004</v>
      </c>
      <c r="L601" s="42">
        <v>0</v>
      </c>
      <c r="M601" s="42">
        <v>0</v>
      </c>
      <c r="N601" s="42">
        <v>0</v>
      </c>
      <c r="O601" s="42">
        <v>0</v>
      </c>
      <c r="P601" s="42">
        <v>0</v>
      </c>
      <c r="Q601" s="42">
        <v>0</v>
      </c>
      <c r="R601" s="42">
        <v>0</v>
      </c>
      <c r="S601" s="42">
        <v>0</v>
      </c>
      <c r="T601" s="42">
        <v>0</v>
      </c>
      <c r="U601" s="42">
        <v>0</v>
      </c>
      <c r="V601" s="42">
        <v>0</v>
      </c>
      <c r="W601" s="42">
        <v>0</v>
      </c>
      <c r="X601" s="42">
        <v>0</v>
      </c>
      <c r="Y601" s="42">
        <v>0</v>
      </c>
      <c r="Z601" s="48">
        <v>560.20000000000005</v>
      </c>
      <c r="AA601" s="43">
        <v>0</v>
      </c>
      <c r="AB601" s="42">
        <v>0</v>
      </c>
      <c r="AC601" s="42">
        <v>0</v>
      </c>
      <c r="AD601" s="42">
        <v>0</v>
      </c>
      <c r="AE601" s="42">
        <v>0</v>
      </c>
      <c r="AF601" s="42">
        <v>0</v>
      </c>
      <c r="AG601" s="43">
        <f t="shared" si="108"/>
        <v>560.20000000000005</v>
      </c>
      <c r="AH601" s="42">
        <f t="shared" si="110"/>
        <v>62.25</v>
      </c>
      <c r="AI601" s="49">
        <v>40909</v>
      </c>
      <c r="AJ601" s="55" t="s">
        <v>1726</v>
      </c>
      <c r="AK601" s="44" t="s">
        <v>1725</v>
      </c>
    </row>
    <row r="602" spans="1:37" s="14" customFormat="1" ht="50.1" customHeight="1">
      <c r="A602" s="50" t="s">
        <v>1066</v>
      </c>
      <c r="B602" s="50" t="s">
        <v>1592</v>
      </c>
      <c r="C602" s="41" t="s">
        <v>1148</v>
      </c>
      <c r="D602" s="50" t="s">
        <v>1032</v>
      </c>
      <c r="E602" s="50" t="s">
        <v>1067</v>
      </c>
      <c r="F602" s="50" t="s">
        <v>616</v>
      </c>
      <c r="G602" s="41" t="s">
        <v>1148</v>
      </c>
      <c r="H602" s="41" t="s">
        <v>36</v>
      </c>
      <c r="I602" s="48">
        <v>622.45000000000005</v>
      </c>
      <c r="J602" s="43">
        <f t="shared" si="109"/>
        <v>62.245000000000005</v>
      </c>
      <c r="K602" s="43">
        <f t="shared" si="107"/>
        <v>560.20500000000004</v>
      </c>
      <c r="L602" s="42">
        <v>0</v>
      </c>
      <c r="M602" s="42">
        <v>0</v>
      </c>
      <c r="N602" s="42">
        <v>0</v>
      </c>
      <c r="O602" s="42">
        <v>0</v>
      </c>
      <c r="P602" s="42">
        <v>0</v>
      </c>
      <c r="Q602" s="42">
        <v>0</v>
      </c>
      <c r="R602" s="42">
        <v>0</v>
      </c>
      <c r="S602" s="42">
        <v>0</v>
      </c>
      <c r="T602" s="42">
        <v>0</v>
      </c>
      <c r="U602" s="42">
        <v>0</v>
      </c>
      <c r="V602" s="42">
        <v>0</v>
      </c>
      <c r="W602" s="42">
        <v>0</v>
      </c>
      <c r="X602" s="42">
        <v>0</v>
      </c>
      <c r="Y602" s="42">
        <v>0</v>
      </c>
      <c r="Z602" s="48">
        <v>560.20000000000005</v>
      </c>
      <c r="AA602" s="43">
        <v>0</v>
      </c>
      <c r="AB602" s="42">
        <v>0</v>
      </c>
      <c r="AC602" s="42">
        <v>0</v>
      </c>
      <c r="AD602" s="42">
        <v>0</v>
      </c>
      <c r="AE602" s="42">
        <v>0</v>
      </c>
      <c r="AF602" s="42">
        <v>0</v>
      </c>
      <c r="AG602" s="43">
        <f t="shared" si="108"/>
        <v>560.20000000000005</v>
      </c>
      <c r="AH602" s="42">
        <f t="shared" si="110"/>
        <v>62.25</v>
      </c>
      <c r="AI602" s="49">
        <v>40909</v>
      </c>
      <c r="AJ602" s="44" t="s">
        <v>1719</v>
      </c>
      <c r="AK602" s="44" t="s">
        <v>935</v>
      </c>
    </row>
    <row r="603" spans="1:37" s="14" customFormat="1" ht="50.1" customHeight="1">
      <c r="A603" s="50" t="s">
        <v>1068</v>
      </c>
      <c r="B603" s="50" t="s">
        <v>1592</v>
      </c>
      <c r="C603" s="41" t="s">
        <v>1148</v>
      </c>
      <c r="D603" s="50" t="s">
        <v>1032</v>
      </c>
      <c r="E603" s="50" t="s">
        <v>1069</v>
      </c>
      <c r="F603" s="50" t="s">
        <v>616</v>
      </c>
      <c r="G603" s="41" t="s">
        <v>1148</v>
      </c>
      <c r="H603" s="41" t="s">
        <v>36</v>
      </c>
      <c r="I603" s="48">
        <v>622.45000000000005</v>
      </c>
      <c r="J603" s="43">
        <f t="shared" si="109"/>
        <v>62.245000000000005</v>
      </c>
      <c r="K603" s="43">
        <f t="shared" si="107"/>
        <v>560.20500000000004</v>
      </c>
      <c r="L603" s="42">
        <v>0</v>
      </c>
      <c r="M603" s="42">
        <v>0</v>
      </c>
      <c r="N603" s="42">
        <v>0</v>
      </c>
      <c r="O603" s="42">
        <v>0</v>
      </c>
      <c r="P603" s="42">
        <v>0</v>
      </c>
      <c r="Q603" s="42">
        <v>0</v>
      </c>
      <c r="R603" s="42">
        <v>0</v>
      </c>
      <c r="S603" s="42">
        <v>0</v>
      </c>
      <c r="T603" s="42">
        <v>0</v>
      </c>
      <c r="U603" s="42">
        <v>0</v>
      </c>
      <c r="V603" s="42">
        <v>0</v>
      </c>
      <c r="W603" s="42">
        <v>0</v>
      </c>
      <c r="X603" s="42">
        <v>0</v>
      </c>
      <c r="Y603" s="42">
        <v>0</v>
      </c>
      <c r="Z603" s="48">
        <v>560.20000000000005</v>
      </c>
      <c r="AA603" s="43">
        <v>0</v>
      </c>
      <c r="AB603" s="42">
        <v>0</v>
      </c>
      <c r="AC603" s="42">
        <v>0</v>
      </c>
      <c r="AD603" s="42">
        <v>0</v>
      </c>
      <c r="AE603" s="42">
        <v>0</v>
      </c>
      <c r="AF603" s="42">
        <v>0</v>
      </c>
      <c r="AG603" s="43">
        <f t="shared" si="108"/>
        <v>560.20000000000005</v>
      </c>
      <c r="AH603" s="42">
        <f t="shared" si="110"/>
        <v>62.25</v>
      </c>
      <c r="AI603" s="49">
        <v>40909</v>
      </c>
      <c r="AJ603" s="44" t="s">
        <v>1719</v>
      </c>
      <c r="AK603" s="44" t="s">
        <v>935</v>
      </c>
    </row>
    <row r="604" spans="1:37" s="14" customFormat="1" ht="50.1" customHeight="1">
      <c r="A604" s="45" t="s">
        <v>1083</v>
      </c>
      <c r="B604" s="45" t="s">
        <v>1592</v>
      </c>
      <c r="C604" s="41" t="s">
        <v>1148</v>
      </c>
      <c r="D604" s="50" t="s">
        <v>1032</v>
      </c>
      <c r="E604" s="44" t="s">
        <v>1084</v>
      </c>
      <c r="F604" s="45" t="s">
        <v>616</v>
      </c>
      <c r="G604" s="41" t="s">
        <v>1148</v>
      </c>
      <c r="H604" s="41" t="s">
        <v>36</v>
      </c>
      <c r="I604" s="47">
        <v>622.45000000000005</v>
      </c>
      <c r="J604" s="43">
        <f t="shared" si="109"/>
        <v>62.245000000000005</v>
      </c>
      <c r="K604" s="43">
        <f t="shared" si="107"/>
        <v>560.20500000000004</v>
      </c>
      <c r="L604" s="42">
        <v>0</v>
      </c>
      <c r="M604" s="42">
        <v>0</v>
      </c>
      <c r="N604" s="42">
        <v>0</v>
      </c>
      <c r="O604" s="42">
        <v>0</v>
      </c>
      <c r="P604" s="42">
        <v>0</v>
      </c>
      <c r="Q604" s="42">
        <v>0</v>
      </c>
      <c r="R604" s="42">
        <v>0</v>
      </c>
      <c r="S604" s="42">
        <v>0</v>
      </c>
      <c r="T604" s="42">
        <v>0</v>
      </c>
      <c r="U604" s="42">
        <v>0</v>
      </c>
      <c r="V604" s="42">
        <v>0</v>
      </c>
      <c r="W604" s="42">
        <v>0</v>
      </c>
      <c r="X604" s="42">
        <v>0</v>
      </c>
      <c r="Y604" s="42">
        <v>0</v>
      </c>
      <c r="Z604" s="48">
        <v>560.20000000000005</v>
      </c>
      <c r="AA604" s="43">
        <v>0</v>
      </c>
      <c r="AB604" s="42">
        <v>0</v>
      </c>
      <c r="AC604" s="42">
        <v>0</v>
      </c>
      <c r="AD604" s="42">
        <v>0</v>
      </c>
      <c r="AE604" s="42">
        <v>0</v>
      </c>
      <c r="AF604" s="42">
        <v>0</v>
      </c>
      <c r="AG604" s="43">
        <f t="shared" si="108"/>
        <v>560.20000000000005</v>
      </c>
      <c r="AH604" s="42">
        <f t="shared" si="110"/>
        <v>62.25</v>
      </c>
      <c r="AI604" s="49">
        <v>40909</v>
      </c>
      <c r="AJ604" s="44" t="s">
        <v>1726</v>
      </c>
      <c r="AK604" s="44" t="s">
        <v>1725</v>
      </c>
    </row>
    <row r="605" spans="1:37" s="14" customFormat="1" ht="50.1" customHeight="1">
      <c r="A605" s="45" t="s">
        <v>1079</v>
      </c>
      <c r="B605" s="45" t="s">
        <v>1592</v>
      </c>
      <c r="C605" s="41" t="s">
        <v>1148</v>
      </c>
      <c r="D605" s="50" t="s">
        <v>1032</v>
      </c>
      <c r="E605" s="44" t="s">
        <v>1080</v>
      </c>
      <c r="F605" s="45" t="s">
        <v>616</v>
      </c>
      <c r="G605" s="41" t="s">
        <v>1148</v>
      </c>
      <c r="H605" s="41" t="s">
        <v>36</v>
      </c>
      <c r="I605" s="47">
        <v>622.45000000000005</v>
      </c>
      <c r="J605" s="43">
        <f t="shared" si="109"/>
        <v>62.245000000000005</v>
      </c>
      <c r="K605" s="43">
        <f t="shared" si="107"/>
        <v>560.20500000000004</v>
      </c>
      <c r="L605" s="42">
        <v>0</v>
      </c>
      <c r="M605" s="42">
        <v>0</v>
      </c>
      <c r="N605" s="42">
        <v>0</v>
      </c>
      <c r="O605" s="42">
        <v>0</v>
      </c>
      <c r="P605" s="42">
        <v>0</v>
      </c>
      <c r="Q605" s="42">
        <v>0</v>
      </c>
      <c r="R605" s="42">
        <v>0</v>
      </c>
      <c r="S605" s="42">
        <v>0</v>
      </c>
      <c r="T605" s="42">
        <v>0</v>
      </c>
      <c r="U605" s="42">
        <v>0</v>
      </c>
      <c r="V605" s="42">
        <v>0</v>
      </c>
      <c r="W605" s="42">
        <v>0</v>
      </c>
      <c r="X605" s="42">
        <v>0</v>
      </c>
      <c r="Y605" s="42">
        <v>0</v>
      </c>
      <c r="Z605" s="48">
        <v>560.20000000000005</v>
      </c>
      <c r="AA605" s="43">
        <v>0</v>
      </c>
      <c r="AB605" s="42">
        <v>0</v>
      </c>
      <c r="AC605" s="42">
        <v>0</v>
      </c>
      <c r="AD605" s="42">
        <v>0</v>
      </c>
      <c r="AE605" s="42">
        <v>0</v>
      </c>
      <c r="AF605" s="42">
        <v>0</v>
      </c>
      <c r="AG605" s="43">
        <f t="shared" si="108"/>
        <v>560.20000000000005</v>
      </c>
      <c r="AH605" s="42">
        <f t="shared" si="110"/>
        <v>62.25</v>
      </c>
      <c r="AI605" s="49">
        <v>40909</v>
      </c>
      <c r="AJ605" s="44" t="s">
        <v>1661</v>
      </c>
      <c r="AK605" s="44" t="s">
        <v>1662</v>
      </c>
    </row>
    <row r="606" spans="1:37" s="14" customFormat="1" ht="50.1" customHeight="1">
      <c r="A606" s="45" t="s">
        <v>1105</v>
      </c>
      <c r="B606" s="45" t="s">
        <v>1592</v>
      </c>
      <c r="C606" s="41" t="s">
        <v>1148</v>
      </c>
      <c r="D606" s="50" t="s">
        <v>1032</v>
      </c>
      <c r="E606" s="50" t="s">
        <v>1107</v>
      </c>
      <c r="F606" s="50" t="s">
        <v>1106</v>
      </c>
      <c r="G606" s="41" t="s">
        <v>1148</v>
      </c>
      <c r="H606" s="41" t="s">
        <v>36</v>
      </c>
      <c r="I606" s="47">
        <v>622.45000000000005</v>
      </c>
      <c r="J606" s="43">
        <f t="shared" si="109"/>
        <v>62.245000000000005</v>
      </c>
      <c r="K606" s="43">
        <f t="shared" si="107"/>
        <v>560.20500000000004</v>
      </c>
      <c r="L606" s="42">
        <v>0</v>
      </c>
      <c r="M606" s="42">
        <v>0</v>
      </c>
      <c r="N606" s="42">
        <v>0</v>
      </c>
      <c r="O606" s="42">
        <v>0</v>
      </c>
      <c r="P606" s="42">
        <v>0</v>
      </c>
      <c r="Q606" s="42">
        <v>0</v>
      </c>
      <c r="R606" s="42">
        <v>0</v>
      </c>
      <c r="S606" s="42">
        <v>0</v>
      </c>
      <c r="T606" s="42">
        <v>0</v>
      </c>
      <c r="U606" s="42">
        <v>0</v>
      </c>
      <c r="V606" s="42">
        <v>0</v>
      </c>
      <c r="W606" s="42">
        <v>0</v>
      </c>
      <c r="X606" s="42">
        <v>0</v>
      </c>
      <c r="Y606" s="42">
        <v>0</v>
      </c>
      <c r="Z606" s="48">
        <v>560.20000000000005</v>
      </c>
      <c r="AA606" s="43">
        <v>0</v>
      </c>
      <c r="AB606" s="42">
        <v>0</v>
      </c>
      <c r="AC606" s="42">
        <v>0</v>
      </c>
      <c r="AD606" s="42">
        <v>0</v>
      </c>
      <c r="AE606" s="42">
        <v>0</v>
      </c>
      <c r="AF606" s="42">
        <v>0</v>
      </c>
      <c r="AG606" s="43">
        <f t="shared" si="108"/>
        <v>560.20000000000005</v>
      </c>
      <c r="AH606" s="42">
        <f t="shared" si="110"/>
        <v>62.25</v>
      </c>
      <c r="AI606" s="49">
        <v>40909</v>
      </c>
      <c r="AJ606" s="44" t="s">
        <v>1651</v>
      </c>
      <c r="AK606" s="44" t="s">
        <v>1652</v>
      </c>
    </row>
    <row r="607" spans="1:37" s="14" customFormat="1" ht="50.1" customHeight="1">
      <c r="A607" s="50" t="s">
        <v>1095</v>
      </c>
      <c r="B607" s="50" t="s">
        <v>1592</v>
      </c>
      <c r="C607" s="41" t="s">
        <v>1148</v>
      </c>
      <c r="D607" s="50" t="s">
        <v>1032</v>
      </c>
      <c r="E607" s="50" t="s">
        <v>1096</v>
      </c>
      <c r="F607" s="50" t="s">
        <v>616</v>
      </c>
      <c r="G607" s="41" t="s">
        <v>1148</v>
      </c>
      <c r="H607" s="41" t="s">
        <v>36</v>
      </c>
      <c r="I607" s="48">
        <v>622.45000000000005</v>
      </c>
      <c r="J607" s="43">
        <f t="shared" si="109"/>
        <v>62.245000000000005</v>
      </c>
      <c r="K607" s="43">
        <f t="shared" si="107"/>
        <v>560.20500000000004</v>
      </c>
      <c r="L607" s="42">
        <v>0</v>
      </c>
      <c r="M607" s="42">
        <v>0</v>
      </c>
      <c r="N607" s="42">
        <v>0</v>
      </c>
      <c r="O607" s="42">
        <v>0</v>
      </c>
      <c r="P607" s="42">
        <v>0</v>
      </c>
      <c r="Q607" s="42">
        <v>0</v>
      </c>
      <c r="R607" s="42">
        <v>0</v>
      </c>
      <c r="S607" s="42">
        <v>0</v>
      </c>
      <c r="T607" s="42">
        <v>0</v>
      </c>
      <c r="U607" s="42">
        <v>0</v>
      </c>
      <c r="V607" s="42">
        <v>0</v>
      </c>
      <c r="W607" s="42">
        <v>0</v>
      </c>
      <c r="X607" s="42">
        <v>0</v>
      </c>
      <c r="Y607" s="42">
        <v>0</v>
      </c>
      <c r="Z607" s="48">
        <v>560.20000000000005</v>
      </c>
      <c r="AA607" s="43">
        <v>0</v>
      </c>
      <c r="AB607" s="42">
        <v>0</v>
      </c>
      <c r="AC607" s="42">
        <v>0</v>
      </c>
      <c r="AD607" s="42">
        <v>0</v>
      </c>
      <c r="AE607" s="42">
        <v>0</v>
      </c>
      <c r="AF607" s="42">
        <v>0</v>
      </c>
      <c r="AG607" s="43">
        <f t="shared" si="108"/>
        <v>560.20000000000005</v>
      </c>
      <c r="AH607" s="42">
        <f t="shared" si="110"/>
        <v>62.25</v>
      </c>
      <c r="AI607" s="49">
        <v>40909</v>
      </c>
      <c r="AJ607" s="44" t="s">
        <v>1416</v>
      </c>
      <c r="AK607" s="44" t="s">
        <v>1729</v>
      </c>
    </row>
    <row r="608" spans="1:37" s="14" customFormat="1" ht="50.1" customHeight="1">
      <c r="A608" s="45" t="s">
        <v>1087</v>
      </c>
      <c r="B608" s="45" t="s">
        <v>1592</v>
      </c>
      <c r="C608" s="41" t="s">
        <v>1148</v>
      </c>
      <c r="D608" s="50" t="s">
        <v>1032</v>
      </c>
      <c r="E608" s="50" t="s">
        <v>1088</v>
      </c>
      <c r="F608" s="52" t="s">
        <v>651</v>
      </c>
      <c r="G608" s="41" t="s">
        <v>1148</v>
      </c>
      <c r="H608" s="41" t="s">
        <v>36</v>
      </c>
      <c r="I608" s="47">
        <v>622.45000000000005</v>
      </c>
      <c r="J608" s="43">
        <f t="shared" si="109"/>
        <v>62.245000000000005</v>
      </c>
      <c r="K608" s="43">
        <f t="shared" si="107"/>
        <v>560.20500000000004</v>
      </c>
      <c r="L608" s="42">
        <v>0</v>
      </c>
      <c r="M608" s="42">
        <v>0</v>
      </c>
      <c r="N608" s="42">
        <v>0</v>
      </c>
      <c r="O608" s="42">
        <v>0</v>
      </c>
      <c r="P608" s="42">
        <v>0</v>
      </c>
      <c r="Q608" s="42">
        <v>0</v>
      </c>
      <c r="R608" s="42">
        <v>0</v>
      </c>
      <c r="S608" s="42">
        <v>0</v>
      </c>
      <c r="T608" s="42">
        <v>0</v>
      </c>
      <c r="U608" s="42">
        <v>0</v>
      </c>
      <c r="V608" s="42">
        <v>0</v>
      </c>
      <c r="W608" s="42">
        <v>0</v>
      </c>
      <c r="X608" s="42">
        <v>0</v>
      </c>
      <c r="Y608" s="42">
        <v>0</v>
      </c>
      <c r="Z608" s="48">
        <v>560.20000000000005</v>
      </c>
      <c r="AA608" s="43">
        <v>0</v>
      </c>
      <c r="AB608" s="42">
        <v>0</v>
      </c>
      <c r="AC608" s="42">
        <v>0</v>
      </c>
      <c r="AD608" s="42">
        <v>0</v>
      </c>
      <c r="AE608" s="42">
        <v>0</v>
      </c>
      <c r="AF608" s="42">
        <v>0</v>
      </c>
      <c r="AG608" s="43">
        <f t="shared" si="108"/>
        <v>560.20000000000005</v>
      </c>
      <c r="AH608" s="42">
        <f t="shared" si="110"/>
        <v>62.25</v>
      </c>
      <c r="AI608" s="49">
        <v>40909</v>
      </c>
      <c r="AJ608" s="44" t="s">
        <v>1619</v>
      </c>
      <c r="AK608" s="44" t="s">
        <v>1728</v>
      </c>
    </row>
    <row r="609" spans="1:37" s="14" customFormat="1" ht="50.1" customHeight="1">
      <c r="A609" s="45" t="s">
        <v>1089</v>
      </c>
      <c r="B609" s="45" t="s">
        <v>1592</v>
      </c>
      <c r="C609" s="41" t="s">
        <v>1148</v>
      </c>
      <c r="D609" s="50" t="s">
        <v>1032</v>
      </c>
      <c r="E609" s="50" t="s">
        <v>1090</v>
      </c>
      <c r="F609" s="52" t="s">
        <v>651</v>
      </c>
      <c r="G609" s="41" t="s">
        <v>1148</v>
      </c>
      <c r="H609" s="41" t="s">
        <v>36</v>
      </c>
      <c r="I609" s="47">
        <v>622.45000000000005</v>
      </c>
      <c r="J609" s="43">
        <f t="shared" si="109"/>
        <v>62.245000000000005</v>
      </c>
      <c r="K609" s="43">
        <f t="shared" si="107"/>
        <v>560.20500000000004</v>
      </c>
      <c r="L609" s="42">
        <v>0</v>
      </c>
      <c r="M609" s="42">
        <v>0</v>
      </c>
      <c r="N609" s="42">
        <v>0</v>
      </c>
      <c r="O609" s="42">
        <v>0</v>
      </c>
      <c r="P609" s="42">
        <v>0</v>
      </c>
      <c r="Q609" s="42">
        <v>0</v>
      </c>
      <c r="R609" s="42">
        <v>0</v>
      </c>
      <c r="S609" s="42">
        <v>0</v>
      </c>
      <c r="T609" s="42">
        <v>0</v>
      </c>
      <c r="U609" s="42">
        <v>0</v>
      </c>
      <c r="V609" s="42">
        <v>0</v>
      </c>
      <c r="W609" s="42">
        <v>0</v>
      </c>
      <c r="X609" s="42">
        <v>0</v>
      </c>
      <c r="Y609" s="42">
        <v>0</v>
      </c>
      <c r="Z609" s="48">
        <v>560.20000000000005</v>
      </c>
      <c r="AA609" s="43">
        <v>0</v>
      </c>
      <c r="AB609" s="42">
        <v>0</v>
      </c>
      <c r="AC609" s="42">
        <v>0</v>
      </c>
      <c r="AD609" s="42">
        <v>0</v>
      </c>
      <c r="AE609" s="42">
        <v>0</v>
      </c>
      <c r="AF609" s="42">
        <v>0</v>
      </c>
      <c r="AG609" s="43">
        <f t="shared" si="108"/>
        <v>560.20000000000005</v>
      </c>
      <c r="AH609" s="42">
        <f t="shared" si="110"/>
        <v>62.25</v>
      </c>
      <c r="AI609" s="49">
        <v>40909</v>
      </c>
      <c r="AJ609" s="44" t="s">
        <v>1619</v>
      </c>
      <c r="AK609" s="44" t="s">
        <v>1728</v>
      </c>
    </row>
    <row r="610" spans="1:37" s="14" customFormat="1" ht="50.1" customHeight="1">
      <c r="A610" s="45" t="s">
        <v>1072</v>
      </c>
      <c r="B610" s="45" t="s">
        <v>1592</v>
      </c>
      <c r="C610" s="41" t="s">
        <v>1148</v>
      </c>
      <c r="D610" s="50" t="s">
        <v>1032</v>
      </c>
      <c r="E610" s="44" t="s">
        <v>1073</v>
      </c>
      <c r="F610" s="45" t="s">
        <v>616</v>
      </c>
      <c r="G610" s="41" t="s">
        <v>1148</v>
      </c>
      <c r="H610" s="41" t="s">
        <v>36</v>
      </c>
      <c r="I610" s="47">
        <v>622.45000000000005</v>
      </c>
      <c r="J610" s="43">
        <f t="shared" si="109"/>
        <v>62.245000000000005</v>
      </c>
      <c r="K610" s="43">
        <f t="shared" si="107"/>
        <v>560.20500000000004</v>
      </c>
      <c r="L610" s="42">
        <v>0</v>
      </c>
      <c r="M610" s="42">
        <v>0</v>
      </c>
      <c r="N610" s="42">
        <v>0</v>
      </c>
      <c r="O610" s="42">
        <v>0</v>
      </c>
      <c r="P610" s="42">
        <v>0</v>
      </c>
      <c r="Q610" s="42">
        <v>0</v>
      </c>
      <c r="R610" s="42">
        <v>0</v>
      </c>
      <c r="S610" s="42">
        <v>0</v>
      </c>
      <c r="T610" s="42">
        <v>0</v>
      </c>
      <c r="U610" s="42">
        <v>0</v>
      </c>
      <c r="V610" s="42">
        <v>0</v>
      </c>
      <c r="W610" s="42">
        <v>0</v>
      </c>
      <c r="X610" s="42">
        <v>0</v>
      </c>
      <c r="Y610" s="42">
        <v>0</v>
      </c>
      <c r="Z610" s="48">
        <v>560.20000000000005</v>
      </c>
      <c r="AA610" s="43">
        <v>0</v>
      </c>
      <c r="AB610" s="42">
        <v>0</v>
      </c>
      <c r="AC610" s="42">
        <v>0</v>
      </c>
      <c r="AD610" s="42">
        <v>0</v>
      </c>
      <c r="AE610" s="42">
        <v>0</v>
      </c>
      <c r="AF610" s="42">
        <v>0</v>
      </c>
      <c r="AG610" s="43">
        <f t="shared" si="108"/>
        <v>560.20000000000005</v>
      </c>
      <c r="AH610" s="42">
        <f t="shared" si="110"/>
        <v>62.25</v>
      </c>
      <c r="AI610" s="49">
        <v>40909</v>
      </c>
      <c r="AJ610" s="44" t="s">
        <v>1690</v>
      </c>
      <c r="AK610" s="44" t="s">
        <v>1727</v>
      </c>
    </row>
    <row r="611" spans="1:37" s="14" customFormat="1" ht="50.1" customHeight="1">
      <c r="A611" s="45" t="s">
        <v>1093</v>
      </c>
      <c r="B611" s="45" t="s">
        <v>1592</v>
      </c>
      <c r="C611" s="41" t="s">
        <v>1148</v>
      </c>
      <c r="D611" s="50" t="s">
        <v>1032</v>
      </c>
      <c r="E611" s="50" t="s">
        <v>1094</v>
      </c>
      <c r="F611" s="50" t="s">
        <v>616</v>
      </c>
      <c r="G611" s="41" t="s">
        <v>1148</v>
      </c>
      <c r="H611" s="41" t="s">
        <v>36</v>
      </c>
      <c r="I611" s="47">
        <v>622.45000000000005</v>
      </c>
      <c r="J611" s="43">
        <f t="shared" si="109"/>
        <v>62.245000000000005</v>
      </c>
      <c r="K611" s="43">
        <f t="shared" si="107"/>
        <v>560.20500000000004</v>
      </c>
      <c r="L611" s="42">
        <v>0</v>
      </c>
      <c r="M611" s="42">
        <v>0</v>
      </c>
      <c r="N611" s="42">
        <v>0</v>
      </c>
      <c r="O611" s="42">
        <v>0</v>
      </c>
      <c r="P611" s="42">
        <v>0</v>
      </c>
      <c r="Q611" s="42">
        <v>0</v>
      </c>
      <c r="R611" s="42">
        <v>0</v>
      </c>
      <c r="S611" s="42">
        <v>0</v>
      </c>
      <c r="T611" s="42">
        <v>0</v>
      </c>
      <c r="U611" s="42">
        <v>0</v>
      </c>
      <c r="V611" s="42">
        <v>0</v>
      </c>
      <c r="W611" s="42">
        <v>0</v>
      </c>
      <c r="X611" s="42">
        <v>0</v>
      </c>
      <c r="Y611" s="42">
        <v>0</v>
      </c>
      <c r="Z611" s="48">
        <v>560.20000000000005</v>
      </c>
      <c r="AA611" s="43">
        <v>0</v>
      </c>
      <c r="AB611" s="42">
        <v>0</v>
      </c>
      <c r="AC611" s="42">
        <v>0</v>
      </c>
      <c r="AD611" s="42">
        <v>0</v>
      </c>
      <c r="AE611" s="42">
        <v>0</v>
      </c>
      <c r="AF611" s="42">
        <v>0</v>
      </c>
      <c r="AG611" s="43">
        <f t="shared" si="108"/>
        <v>560.20000000000005</v>
      </c>
      <c r="AH611" s="42">
        <f t="shared" si="110"/>
        <v>62.25</v>
      </c>
      <c r="AI611" s="49">
        <v>40909</v>
      </c>
      <c r="AJ611" s="44" t="s">
        <v>1642</v>
      </c>
      <c r="AK611" s="44" t="s">
        <v>2098</v>
      </c>
    </row>
    <row r="612" spans="1:37" s="14" customFormat="1" ht="50.1" customHeight="1">
      <c r="A612" s="45" t="s">
        <v>1081</v>
      </c>
      <c r="B612" s="45" t="s">
        <v>1592</v>
      </c>
      <c r="C612" s="56" t="s">
        <v>1148</v>
      </c>
      <c r="D612" s="50" t="s">
        <v>1032</v>
      </c>
      <c r="E612" s="44" t="s">
        <v>1082</v>
      </c>
      <c r="F612" s="45" t="s">
        <v>616</v>
      </c>
      <c r="G612" s="41" t="s">
        <v>1148</v>
      </c>
      <c r="H612" s="41" t="s">
        <v>36</v>
      </c>
      <c r="I612" s="47">
        <v>622.45000000000005</v>
      </c>
      <c r="J612" s="43">
        <f t="shared" si="109"/>
        <v>62.245000000000005</v>
      </c>
      <c r="K612" s="43">
        <f t="shared" si="107"/>
        <v>560.20500000000004</v>
      </c>
      <c r="L612" s="42">
        <v>0</v>
      </c>
      <c r="M612" s="42">
        <v>0</v>
      </c>
      <c r="N612" s="42">
        <v>0</v>
      </c>
      <c r="O612" s="42">
        <v>0</v>
      </c>
      <c r="P612" s="42">
        <v>0</v>
      </c>
      <c r="Q612" s="42">
        <v>0</v>
      </c>
      <c r="R612" s="42">
        <v>0</v>
      </c>
      <c r="S612" s="42">
        <v>0</v>
      </c>
      <c r="T612" s="42">
        <v>0</v>
      </c>
      <c r="U612" s="42">
        <v>0</v>
      </c>
      <c r="V612" s="42">
        <v>0</v>
      </c>
      <c r="W612" s="42">
        <v>0</v>
      </c>
      <c r="X612" s="42">
        <v>0</v>
      </c>
      <c r="Y612" s="42">
        <v>0</v>
      </c>
      <c r="Z612" s="48">
        <v>560.20000000000005</v>
      </c>
      <c r="AA612" s="43">
        <v>0</v>
      </c>
      <c r="AB612" s="42">
        <v>0</v>
      </c>
      <c r="AC612" s="42">
        <v>0</v>
      </c>
      <c r="AD612" s="42">
        <v>0</v>
      </c>
      <c r="AE612" s="42">
        <v>0</v>
      </c>
      <c r="AF612" s="42">
        <v>0</v>
      </c>
      <c r="AG612" s="43">
        <f t="shared" si="108"/>
        <v>560.20000000000005</v>
      </c>
      <c r="AH612" s="42">
        <f t="shared" si="110"/>
        <v>62.25</v>
      </c>
      <c r="AI612" s="49">
        <v>40909</v>
      </c>
      <c r="AJ612" s="44" t="s">
        <v>1646</v>
      </c>
      <c r="AK612" s="44" t="s">
        <v>162</v>
      </c>
    </row>
    <row r="613" spans="1:37" s="14" customFormat="1" ht="50.1" customHeight="1">
      <c r="A613" s="45" t="s">
        <v>1074</v>
      </c>
      <c r="B613" s="45" t="s">
        <v>1592</v>
      </c>
      <c r="C613" s="41" t="s">
        <v>1148</v>
      </c>
      <c r="D613" s="50" t="s">
        <v>1032</v>
      </c>
      <c r="E613" s="44" t="s">
        <v>1075</v>
      </c>
      <c r="F613" s="45" t="s">
        <v>616</v>
      </c>
      <c r="G613" s="41" t="s">
        <v>1148</v>
      </c>
      <c r="H613" s="41" t="s">
        <v>36</v>
      </c>
      <c r="I613" s="47">
        <v>622.45000000000005</v>
      </c>
      <c r="J613" s="43">
        <f t="shared" si="109"/>
        <v>62.245000000000005</v>
      </c>
      <c r="K613" s="43">
        <f t="shared" si="107"/>
        <v>560.20500000000004</v>
      </c>
      <c r="L613" s="42">
        <v>0</v>
      </c>
      <c r="M613" s="42">
        <v>0</v>
      </c>
      <c r="N613" s="42">
        <v>0</v>
      </c>
      <c r="O613" s="42">
        <v>0</v>
      </c>
      <c r="P613" s="42">
        <v>0</v>
      </c>
      <c r="Q613" s="42">
        <v>0</v>
      </c>
      <c r="R613" s="42">
        <v>0</v>
      </c>
      <c r="S613" s="42">
        <v>0</v>
      </c>
      <c r="T613" s="42">
        <v>0</v>
      </c>
      <c r="U613" s="42">
        <v>0</v>
      </c>
      <c r="V613" s="42">
        <v>0</v>
      </c>
      <c r="W613" s="42">
        <v>0</v>
      </c>
      <c r="X613" s="42">
        <v>0</v>
      </c>
      <c r="Y613" s="42">
        <v>0</v>
      </c>
      <c r="Z613" s="48">
        <v>560.20000000000005</v>
      </c>
      <c r="AA613" s="43">
        <v>0</v>
      </c>
      <c r="AB613" s="42">
        <v>0</v>
      </c>
      <c r="AC613" s="42">
        <v>0</v>
      </c>
      <c r="AD613" s="42">
        <v>0</v>
      </c>
      <c r="AE613" s="42">
        <v>0</v>
      </c>
      <c r="AF613" s="42">
        <v>0</v>
      </c>
      <c r="AG613" s="43">
        <f t="shared" si="108"/>
        <v>560.20000000000005</v>
      </c>
      <c r="AH613" s="42">
        <f t="shared" si="110"/>
        <v>62.25</v>
      </c>
      <c r="AI613" s="49">
        <v>40909</v>
      </c>
      <c r="AJ613" s="44" t="s">
        <v>1646</v>
      </c>
      <c r="AK613" s="44" t="s">
        <v>162</v>
      </c>
    </row>
    <row r="614" spans="1:37" s="14" customFormat="1" ht="50.1" customHeight="1">
      <c r="A614" s="45" t="s">
        <v>1108</v>
      </c>
      <c r="B614" s="45" t="s">
        <v>1592</v>
      </c>
      <c r="C614" s="41" t="s">
        <v>1148</v>
      </c>
      <c r="D614" s="50" t="s">
        <v>1032</v>
      </c>
      <c r="E614" s="50" t="s">
        <v>1109</v>
      </c>
      <c r="F614" s="50" t="s">
        <v>1104</v>
      </c>
      <c r="G614" s="41" t="s">
        <v>1148</v>
      </c>
      <c r="H614" s="41" t="s">
        <v>36</v>
      </c>
      <c r="I614" s="47">
        <v>622.45000000000005</v>
      </c>
      <c r="J614" s="43">
        <f t="shared" si="109"/>
        <v>62.245000000000005</v>
      </c>
      <c r="K614" s="43">
        <f t="shared" si="107"/>
        <v>560.20500000000004</v>
      </c>
      <c r="L614" s="42">
        <v>0</v>
      </c>
      <c r="M614" s="42">
        <v>0</v>
      </c>
      <c r="N614" s="42">
        <v>0</v>
      </c>
      <c r="O614" s="42">
        <v>0</v>
      </c>
      <c r="P614" s="42">
        <v>0</v>
      </c>
      <c r="Q614" s="42">
        <v>0</v>
      </c>
      <c r="R614" s="42">
        <v>0</v>
      </c>
      <c r="S614" s="42">
        <v>0</v>
      </c>
      <c r="T614" s="42">
        <v>0</v>
      </c>
      <c r="U614" s="42">
        <v>0</v>
      </c>
      <c r="V614" s="42">
        <v>0</v>
      </c>
      <c r="W614" s="42">
        <v>0</v>
      </c>
      <c r="X614" s="42">
        <v>0</v>
      </c>
      <c r="Y614" s="42">
        <v>0</v>
      </c>
      <c r="Z614" s="48">
        <v>560.20000000000005</v>
      </c>
      <c r="AA614" s="43">
        <v>0</v>
      </c>
      <c r="AB614" s="42">
        <v>0</v>
      </c>
      <c r="AC614" s="42">
        <v>0</v>
      </c>
      <c r="AD614" s="42">
        <v>0</v>
      </c>
      <c r="AE614" s="42">
        <v>0</v>
      </c>
      <c r="AF614" s="42">
        <v>0</v>
      </c>
      <c r="AG614" s="43">
        <f t="shared" si="108"/>
        <v>560.20000000000005</v>
      </c>
      <c r="AH614" s="42">
        <f t="shared" si="110"/>
        <v>62.25</v>
      </c>
      <c r="AI614" s="49">
        <v>40909</v>
      </c>
      <c r="AJ614" s="44" t="s">
        <v>1619</v>
      </c>
      <c r="AK614" s="44" t="s">
        <v>239</v>
      </c>
    </row>
    <row r="615" spans="1:37" s="14" customFormat="1" ht="50.1" customHeight="1">
      <c r="A615" s="50" t="s">
        <v>1017</v>
      </c>
      <c r="B615" s="50" t="s">
        <v>1016</v>
      </c>
      <c r="C615" s="41" t="s">
        <v>1148</v>
      </c>
      <c r="D615" s="50" t="s">
        <v>1018</v>
      </c>
      <c r="E615" s="50" t="s">
        <v>1019</v>
      </c>
      <c r="F615" s="50" t="s">
        <v>594</v>
      </c>
      <c r="G615" s="41" t="s">
        <v>1148</v>
      </c>
      <c r="H615" s="41" t="s">
        <v>2012</v>
      </c>
      <c r="I615" s="48">
        <v>9800</v>
      </c>
      <c r="J615" s="43">
        <f t="shared" si="109"/>
        <v>980</v>
      </c>
      <c r="K615" s="42">
        <f t="shared" ref="K615:K616" si="111">I615-J615</f>
        <v>8820</v>
      </c>
      <c r="L615" s="42">
        <v>0</v>
      </c>
      <c r="M615" s="42">
        <v>0</v>
      </c>
      <c r="N615" s="42">
        <v>0</v>
      </c>
      <c r="O615" s="42">
        <v>0</v>
      </c>
      <c r="P615" s="42">
        <v>0</v>
      </c>
      <c r="Q615" s="42">
        <v>0</v>
      </c>
      <c r="R615" s="42">
        <v>0</v>
      </c>
      <c r="S615" s="42">
        <v>0</v>
      </c>
      <c r="T615" s="42">
        <v>0</v>
      </c>
      <c r="U615" s="42">
        <v>0</v>
      </c>
      <c r="V615" s="42">
        <v>0</v>
      </c>
      <c r="W615" s="42">
        <v>0</v>
      </c>
      <c r="X615" s="42">
        <v>0</v>
      </c>
      <c r="Y615" s="42">
        <v>0</v>
      </c>
      <c r="Z615" s="43">
        <v>8820</v>
      </c>
      <c r="AA615" s="43">
        <v>0</v>
      </c>
      <c r="AB615" s="42">
        <v>0</v>
      </c>
      <c r="AC615" s="42">
        <v>0</v>
      </c>
      <c r="AD615" s="42">
        <v>0</v>
      </c>
      <c r="AE615" s="42">
        <v>0</v>
      </c>
      <c r="AF615" s="42">
        <v>0</v>
      </c>
      <c r="AG615" s="43">
        <f t="shared" si="108"/>
        <v>8820</v>
      </c>
      <c r="AH615" s="42">
        <f t="shared" si="110"/>
        <v>980</v>
      </c>
      <c r="AI615" s="49">
        <v>40909</v>
      </c>
      <c r="AJ615" s="44" t="s">
        <v>145</v>
      </c>
      <c r="AK615" s="44" t="s">
        <v>204</v>
      </c>
    </row>
    <row r="616" spans="1:37" s="14" customFormat="1" ht="50.1" customHeight="1">
      <c r="A616" s="50" t="s">
        <v>1021</v>
      </c>
      <c r="B616" s="50" t="s">
        <v>1020</v>
      </c>
      <c r="C616" s="41" t="s">
        <v>1148</v>
      </c>
      <c r="D616" s="50" t="s">
        <v>1010</v>
      </c>
      <c r="E616" s="50" t="s">
        <v>1022</v>
      </c>
      <c r="F616" s="50">
        <v>78951032</v>
      </c>
      <c r="G616" s="41" t="s">
        <v>1148</v>
      </c>
      <c r="H616" s="41" t="s">
        <v>2012</v>
      </c>
      <c r="I616" s="48">
        <v>1625</v>
      </c>
      <c r="J616" s="43">
        <f t="shared" si="109"/>
        <v>162.5</v>
      </c>
      <c r="K616" s="42">
        <f t="shared" si="111"/>
        <v>1462.5</v>
      </c>
      <c r="L616" s="42">
        <v>0</v>
      </c>
      <c r="M616" s="42">
        <v>0</v>
      </c>
      <c r="N616" s="42">
        <v>0</v>
      </c>
      <c r="O616" s="42">
        <v>0</v>
      </c>
      <c r="P616" s="42">
        <v>0</v>
      </c>
      <c r="Q616" s="42">
        <v>0</v>
      </c>
      <c r="R616" s="42">
        <v>0</v>
      </c>
      <c r="S616" s="42">
        <v>0</v>
      </c>
      <c r="T616" s="42">
        <v>0</v>
      </c>
      <c r="U616" s="42">
        <v>0</v>
      </c>
      <c r="V616" s="42">
        <v>0</v>
      </c>
      <c r="W616" s="42">
        <v>0</v>
      </c>
      <c r="X616" s="42">
        <v>0</v>
      </c>
      <c r="Y616" s="42">
        <v>0</v>
      </c>
      <c r="Z616" s="43">
        <v>1462.5</v>
      </c>
      <c r="AA616" s="43">
        <v>0</v>
      </c>
      <c r="AB616" s="42">
        <v>0</v>
      </c>
      <c r="AC616" s="42">
        <v>0</v>
      </c>
      <c r="AD616" s="42">
        <v>0</v>
      </c>
      <c r="AE616" s="42">
        <v>0</v>
      </c>
      <c r="AF616" s="42">
        <v>0</v>
      </c>
      <c r="AG616" s="43">
        <f t="shared" si="108"/>
        <v>1462.5</v>
      </c>
      <c r="AH616" s="42">
        <f t="shared" si="110"/>
        <v>162.5</v>
      </c>
      <c r="AI616" s="49">
        <v>40909</v>
      </c>
      <c r="AJ616" s="44" t="s">
        <v>1416</v>
      </c>
      <c r="AK616" s="44" t="s">
        <v>1636</v>
      </c>
    </row>
    <row r="617" spans="1:37" s="14" customFormat="1" ht="50.1" customHeight="1">
      <c r="A617" s="50" t="s">
        <v>1113</v>
      </c>
      <c r="B617" s="50" t="s">
        <v>1112</v>
      </c>
      <c r="C617" s="41" t="s">
        <v>1148</v>
      </c>
      <c r="D617" s="50" t="s">
        <v>1114</v>
      </c>
      <c r="E617" s="50" t="s">
        <v>1176</v>
      </c>
      <c r="F617" s="50">
        <v>12825</v>
      </c>
      <c r="G617" s="41" t="s">
        <v>1148</v>
      </c>
      <c r="H617" s="41" t="s">
        <v>2012</v>
      </c>
      <c r="I617" s="48">
        <v>5156.7</v>
      </c>
      <c r="J617" s="43">
        <f t="shared" si="109"/>
        <v>515.66999999999996</v>
      </c>
      <c r="K617" s="42">
        <f>I617-J617</f>
        <v>4641.03</v>
      </c>
      <c r="L617" s="42">
        <v>0</v>
      </c>
      <c r="M617" s="42">
        <v>0</v>
      </c>
      <c r="N617" s="42">
        <v>0</v>
      </c>
      <c r="O617" s="42">
        <v>0</v>
      </c>
      <c r="P617" s="42">
        <v>0</v>
      </c>
      <c r="Q617" s="42">
        <v>0</v>
      </c>
      <c r="R617" s="42">
        <v>0</v>
      </c>
      <c r="S617" s="42">
        <v>0</v>
      </c>
      <c r="T617" s="42">
        <v>0</v>
      </c>
      <c r="U617" s="42">
        <v>0</v>
      </c>
      <c r="V617" s="42">
        <v>0</v>
      </c>
      <c r="W617" s="42">
        <v>0</v>
      </c>
      <c r="X617" s="42">
        <v>0</v>
      </c>
      <c r="Y617" s="42">
        <v>0</v>
      </c>
      <c r="Z617" s="43">
        <v>4641.03</v>
      </c>
      <c r="AA617" s="43">
        <v>0</v>
      </c>
      <c r="AB617" s="42">
        <v>0</v>
      </c>
      <c r="AC617" s="42">
        <v>0</v>
      </c>
      <c r="AD617" s="42">
        <v>0</v>
      </c>
      <c r="AE617" s="42">
        <v>0</v>
      </c>
      <c r="AF617" s="42">
        <v>0</v>
      </c>
      <c r="AG617" s="43">
        <f t="shared" si="108"/>
        <v>4641.03</v>
      </c>
      <c r="AH617" s="42">
        <f t="shared" si="110"/>
        <v>515.67000000000007</v>
      </c>
      <c r="AI617" s="49">
        <v>40909</v>
      </c>
      <c r="AJ617" s="44" t="s">
        <v>1416</v>
      </c>
      <c r="AK617" s="44" t="s">
        <v>1721</v>
      </c>
    </row>
    <row r="618" spans="1:37" s="14" customFormat="1" ht="50.1" customHeight="1">
      <c r="A618" s="50" t="s">
        <v>1012</v>
      </c>
      <c r="B618" s="50" t="s">
        <v>1011</v>
      </c>
      <c r="C618" s="41" t="s">
        <v>1148</v>
      </c>
      <c r="D618" s="45" t="s">
        <v>1013</v>
      </c>
      <c r="E618" s="45" t="s">
        <v>1014</v>
      </c>
      <c r="F618" s="45" t="s">
        <v>1015</v>
      </c>
      <c r="G618" s="41" t="s">
        <v>1148</v>
      </c>
      <c r="H618" s="41" t="s">
        <v>2012</v>
      </c>
      <c r="I618" s="42">
        <v>7000</v>
      </c>
      <c r="J618" s="43">
        <f t="shared" si="109"/>
        <v>700</v>
      </c>
      <c r="K618" s="42">
        <f>I618-J618</f>
        <v>6300</v>
      </c>
      <c r="L618" s="42">
        <v>0</v>
      </c>
      <c r="M618" s="42">
        <v>0</v>
      </c>
      <c r="N618" s="42">
        <v>0</v>
      </c>
      <c r="O618" s="42">
        <v>0</v>
      </c>
      <c r="P618" s="42">
        <v>0</v>
      </c>
      <c r="Q618" s="42">
        <v>0</v>
      </c>
      <c r="R618" s="42">
        <v>0</v>
      </c>
      <c r="S618" s="42">
        <v>0</v>
      </c>
      <c r="T618" s="42">
        <v>0</v>
      </c>
      <c r="U618" s="42">
        <v>0</v>
      </c>
      <c r="V618" s="42">
        <v>0</v>
      </c>
      <c r="W618" s="42">
        <v>0</v>
      </c>
      <c r="X618" s="42">
        <v>0</v>
      </c>
      <c r="Y618" s="42">
        <v>0</v>
      </c>
      <c r="Z618" s="43">
        <v>6300</v>
      </c>
      <c r="AA618" s="43">
        <v>0</v>
      </c>
      <c r="AB618" s="42">
        <v>0</v>
      </c>
      <c r="AC618" s="42">
        <v>0</v>
      </c>
      <c r="AD618" s="42">
        <v>0</v>
      </c>
      <c r="AE618" s="42">
        <v>0</v>
      </c>
      <c r="AF618" s="42">
        <v>0</v>
      </c>
      <c r="AG618" s="43">
        <f t="shared" si="108"/>
        <v>6300</v>
      </c>
      <c r="AH618" s="42">
        <f t="shared" si="110"/>
        <v>700</v>
      </c>
      <c r="AI618" s="49">
        <v>40909</v>
      </c>
      <c r="AJ618" s="44" t="s">
        <v>1416</v>
      </c>
      <c r="AK618" s="44" t="s">
        <v>1715</v>
      </c>
    </row>
    <row r="619" spans="1:37" s="17" customFormat="1" ht="50.1" customHeight="1">
      <c r="A619" s="83" t="s">
        <v>777</v>
      </c>
      <c r="B619" s="83"/>
      <c r="C619" s="83"/>
      <c r="D619" s="83"/>
      <c r="E619" s="83"/>
      <c r="F619" s="83"/>
      <c r="G619" s="83"/>
      <c r="H619" s="83"/>
      <c r="I619" s="76">
        <f>SUM(I504:I618)</f>
        <v>204201.93000000052</v>
      </c>
      <c r="J619" s="76">
        <f t="shared" ref="J619:N619" si="112">SUM(J504:J618)</f>
        <v>20420.192999999981</v>
      </c>
      <c r="K619" s="76">
        <f t="shared" si="112"/>
        <v>183781.73699999947</v>
      </c>
      <c r="L619" s="76">
        <f t="shared" si="112"/>
        <v>0</v>
      </c>
      <c r="M619" s="76">
        <f t="shared" si="112"/>
        <v>302.72999999999996</v>
      </c>
      <c r="N619" s="76">
        <f t="shared" si="112"/>
        <v>651.9</v>
      </c>
      <c r="O619" s="76">
        <f t="shared" ref="O619" si="113">SUM(O504:O618)</f>
        <v>1564.08</v>
      </c>
      <c r="P619" s="76">
        <f t="shared" ref="P619" si="114">SUM(P504:P618)</f>
        <v>2402.3999999999996</v>
      </c>
      <c r="Q619" s="76">
        <f t="shared" ref="Q619" si="115">SUM(Q504:Q618)</f>
        <v>5471.01</v>
      </c>
      <c r="R619" s="76">
        <f t="shared" ref="R619" si="116">SUM(R504:R618)</f>
        <v>4955.7800000000007</v>
      </c>
      <c r="S619" s="76">
        <f t="shared" ref="S619" si="117">SUM(S504:S618)</f>
        <v>4878.2805719999997</v>
      </c>
      <c r="T619" s="76">
        <f t="shared" ref="T619" si="118">SUM(T504:T618)</f>
        <v>3820.31</v>
      </c>
      <c r="U619" s="76">
        <f t="shared" ref="U619" si="119">SUM(U504:U618)</f>
        <v>3953.84</v>
      </c>
      <c r="V619" s="76">
        <f t="shared" ref="V619" si="120">SUM(V504:V618)</f>
        <v>3428.3099999999995</v>
      </c>
      <c r="W619" s="76">
        <f t="shared" ref="W619" si="121">SUM(W504:W618)</f>
        <v>3669.73</v>
      </c>
      <c r="X619" s="76">
        <f t="shared" ref="X619" si="122">SUM(X504:X618)</f>
        <v>4464.58</v>
      </c>
      <c r="Y619" s="76">
        <f t="shared" ref="Y619" si="123">SUM(Y504:Y618)</f>
        <v>9550.0600000000013</v>
      </c>
      <c r="Z619" s="76">
        <f t="shared" ref="Z619" si="124">SUM(Z504:Z618)</f>
        <v>54669.450000000026</v>
      </c>
      <c r="AA619" s="76">
        <f t="shared" ref="AA619" si="125">SUM(AA504:AA618)</f>
        <v>0</v>
      </c>
      <c r="AB619" s="76">
        <f t="shared" ref="AB619" si="126">SUM(AB504:AB618)</f>
        <v>13469.810000000003</v>
      </c>
      <c r="AC619" s="76">
        <f t="shared" ref="AC619" si="127">SUM(AC504:AC618)</f>
        <v>15700.010000000002</v>
      </c>
      <c r="AD619" s="76">
        <f t="shared" ref="AD619" si="128">SUM(AD504:AD618)</f>
        <v>14476.710000000001</v>
      </c>
      <c r="AE619" s="76">
        <f t="shared" ref="AE619" si="129">SUM(AE504:AE618)</f>
        <v>0</v>
      </c>
      <c r="AF619" s="76">
        <f t="shared" ref="AF619:AG619" si="130">SUM(AF504:AF618)</f>
        <v>11975.09</v>
      </c>
      <c r="AG619" s="76">
        <f t="shared" si="130"/>
        <v>159404.08057200001</v>
      </c>
      <c r="AH619" s="76">
        <f t="shared" ref="AH619" si="131">SUM(AH504:AH618)</f>
        <v>44797.849427999994</v>
      </c>
      <c r="AI619" s="82"/>
      <c r="AJ619" s="82"/>
      <c r="AK619" s="82"/>
    </row>
    <row r="620" spans="1:37" s="14" customFormat="1" ht="50.1" customHeight="1">
      <c r="A620" s="57" t="s">
        <v>1286</v>
      </c>
      <c r="B620" s="57" t="s">
        <v>1265</v>
      </c>
      <c r="C620" s="58" t="s">
        <v>134</v>
      </c>
      <c r="D620" s="57" t="s">
        <v>1266</v>
      </c>
      <c r="E620" s="57" t="s">
        <v>1267</v>
      </c>
      <c r="F620" s="57" t="s">
        <v>1267</v>
      </c>
      <c r="G620" s="58" t="s">
        <v>1403</v>
      </c>
      <c r="H620" s="58" t="s">
        <v>28</v>
      </c>
      <c r="I620" s="59">
        <v>774</v>
      </c>
      <c r="J620" s="59">
        <f t="shared" ref="J620:J650" si="132">+I620*0.1</f>
        <v>77.400000000000006</v>
      </c>
      <c r="K620" s="60">
        <f t="shared" ref="K620:K650" si="133">+I620-J620</f>
        <v>696.6</v>
      </c>
      <c r="L620" s="61">
        <v>0</v>
      </c>
      <c r="M620" s="61">
        <v>0</v>
      </c>
      <c r="N620" s="61">
        <v>0</v>
      </c>
      <c r="O620" s="61">
        <v>0</v>
      </c>
      <c r="P620" s="61">
        <v>0</v>
      </c>
      <c r="Q620" s="61">
        <v>0</v>
      </c>
      <c r="R620" s="61">
        <v>0</v>
      </c>
      <c r="S620" s="61">
        <v>0</v>
      </c>
      <c r="T620" s="61">
        <v>0</v>
      </c>
      <c r="U620" s="61">
        <v>0</v>
      </c>
      <c r="V620" s="61">
        <v>0</v>
      </c>
      <c r="W620" s="61">
        <v>0</v>
      </c>
      <c r="X620" s="61">
        <v>0</v>
      </c>
      <c r="Y620" s="61">
        <v>0</v>
      </c>
      <c r="Z620" s="60">
        <v>0</v>
      </c>
      <c r="AA620" s="61">
        <v>0</v>
      </c>
      <c r="AB620" s="61">
        <v>46.44</v>
      </c>
      <c r="AC620" s="61">
        <v>139.32</v>
      </c>
      <c r="AD620" s="61">
        <v>139.32</v>
      </c>
      <c r="AE620" s="61">
        <v>0</v>
      </c>
      <c r="AF620" s="61">
        <v>139.32</v>
      </c>
      <c r="AG620" s="61">
        <f>SUM(L620:AF620)</f>
        <v>464.4</v>
      </c>
      <c r="AH620" s="61">
        <f t="shared" ref="AH620:AH650" si="134">I620-AG620</f>
        <v>309.60000000000002</v>
      </c>
      <c r="AI620" s="62" t="s">
        <v>1393</v>
      </c>
      <c r="AJ620" s="62" t="s">
        <v>1671</v>
      </c>
      <c r="AK620" s="62" t="s">
        <v>1389</v>
      </c>
    </row>
    <row r="621" spans="1:37" s="14" customFormat="1" ht="50.1" customHeight="1">
      <c r="A621" s="57" t="s">
        <v>1264</v>
      </c>
      <c r="B621" s="57" t="s">
        <v>1265</v>
      </c>
      <c r="C621" s="58" t="s">
        <v>134</v>
      </c>
      <c r="D621" s="57" t="s">
        <v>1266</v>
      </c>
      <c r="E621" s="57" t="s">
        <v>1267</v>
      </c>
      <c r="F621" s="57" t="s">
        <v>1267</v>
      </c>
      <c r="G621" s="58" t="s">
        <v>1403</v>
      </c>
      <c r="H621" s="58" t="s">
        <v>28</v>
      </c>
      <c r="I621" s="59">
        <v>774</v>
      </c>
      <c r="J621" s="59">
        <f t="shared" si="132"/>
        <v>77.400000000000006</v>
      </c>
      <c r="K621" s="60">
        <f t="shared" si="133"/>
        <v>696.6</v>
      </c>
      <c r="L621" s="61">
        <v>0</v>
      </c>
      <c r="M621" s="61">
        <v>0</v>
      </c>
      <c r="N621" s="61">
        <v>0</v>
      </c>
      <c r="O621" s="61">
        <v>0</v>
      </c>
      <c r="P621" s="61">
        <v>0</v>
      </c>
      <c r="Q621" s="61">
        <v>0</v>
      </c>
      <c r="R621" s="61">
        <v>0</v>
      </c>
      <c r="S621" s="61">
        <v>0</v>
      </c>
      <c r="T621" s="61">
        <v>0</v>
      </c>
      <c r="U621" s="61">
        <v>0</v>
      </c>
      <c r="V621" s="61">
        <v>0</v>
      </c>
      <c r="W621" s="61">
        <v>0</v>
      </c>
      <c r="X621" s="61">
        <v>0</v>
      </c>
      <c r="Y621" s="61">
        <v>0</v>
      </c>
      <c r="Z621" s="60">
        <v>0</v>
      </c>
      <c r="AA621" s="61">
        <v>0</v>
      </c>
      <c r="AB621" s="61">
        <v>46.44</v>
      </c>
      <c r="AC621" s="61">
        <v>139.32</v>
      </c>
      <c r="AD621" s="61">
        <v>139.32</v>
      </c>
      <c r="AE621" s="61">
        <v>0</v>
      </c>
      <c r="AF621" s="61">
        <v>139.32</v>
      </c>
      <c r="AG621" s="61">
        <f t="shared" ref="AG621:AG639" si="135">SUM(L621:AF621)</f>
        <v>464.4</v>
      </c>
      <c r="AH621" s="61">
        <f t="shared" si="134"/>
        <v>309.60000000000002</v>
      </c>
      <c r="AI621" s="62" t="s">
        <v>1393</v>
      </c>
      <c r="AJ621" s="62" t="s">
        <v>1671</v>
      </c>
      <c r="AK621" s="62" t="s">
        <v>1389</v>
      </c>
    </row>
    <row r="622" spans="1:37" s="14" customFormat="1" ht="50.1" customHeight="1">
      <c r="A622" s="57" t="s">
        <v>1268</v>
      </c>
      <c r="B622" s="57" t="s">
        <v>1265</v>
      </c>
      <c r="C622" s="58" t="s">
        <v>134</v>
      </c>
      <c r="D622" s="57" t="s">
        <v>1266</v>
      </c>
      <c r="E622" s="57" t="s">
        <v>1267</v>
      </c>
      <c r="F622" s="57" t="s">
        <v>1267</v>
      </c>
      <c r="G622" s="58" t="s">
        <v>1403</v>
      </c>
      <c r="H622" s="58" t="s">
        <v>28</v>
      </c>
      <c r="I622" s="59">
        <v>774</v>
      </c>
      <c r="J622" s="59">
        <f t="shared" si="132"/>
        <v>77.400000000000006</v>
      </c>
      <c r="K622" s="60">
        <f t="shared" si="133"/>
        <v>696.6</v>
      </c>
      <c r="L622" s="61">
        <v>0</v>
      </c>
      <c r="M622" s="61">
        <v>0</v>
      </c>
      <c r="N622" s="61">
        <v>0</v>
      </c>
      <c r="O622" s="61">
        <v>0</v>
      </c>
      <c r="P622" s="61">
        <v>0</v>
      </c>
      <c r="Q622" s="61">
        <v>0</v>
      </c>
      <c r="R622" s="61">
        <v>0</v>
      </c>
      <c r="S622" s="61">
        <v>0</v>
      </c>
      <c r="T622" s="61">
        <v>0</v>
      </c>
      <c r="U622" s="61">
        <v>0</v>
      </c>
      <c r="V622" s="61">
        <v>0</v>
      </c>
      <c r="W622" s="61">
        <v>0</v>
      </c>
      <c r="X622" s="61">
        <v>0</v>
      </c>
      <c r="Y622" s="61">
        <v>0</v>
      </c>
      <c r="Z622" s="60">
        <v>0</v>
      </c>
      <c r="AA622" s="61">
        <v>0</v>
      </c>
      <c r="AB622" s="61">
        <v>46.44</v>
      </c>
      <c r="AC622" s="61">
        <v>139.32</v>
      </c>
      <c r="AD622" s="61">
        <v>139.32</v>
      </c>
      <c r="AE622" s="61">
        <v>0</v>
      </c>
      <c r="AF622" s="61">
        <v>139.32</v>
      </c>
      <c r="AG622" s="61">
        <f t="shared" si="135"/>
        <v>464.4</v>
      </c>
      <c r="AH622" s="61">
        <f t="shared" si="134"/>
        <v>309.60000000000002</v>
      </c>
      <c r="AI622" s="62" t="s">
        <v>1393</v>
      </c>
      <c r="AJ622" s="62" t="s">
        <v>1671</v>
      </c>
      <c r="AK622" s="62" t="s">
        <v>1389</v>
      </c>
    </row>
    <row r="623" spans="1:37" s="14" customFormat="1" ht="50.1" customHeight="1">
      <c r="A623" s="57" t="s">
        <v>1269</v>
      </c>
      <c r="B623" s="57" t="s">
        <v>1265</v>
      </c>
      <c r="C623" s="58" t="s">
        <v>134</v>
      </c>
      <c r="D623" s="57" t="s">
        <v>1266</v>
      </c>
      <c r="E623" s="57" t="s">
        <v>1267</v>
      </c>
      <c r="F623" s="57" t="s">
        <v>1267</v>
      </c>
      <c r="G623" s="58" t="s">
        <v>1403</v>
      </c>
      <c r="H623" s="58" t="s">
        <v>28</v>
      </c>
      <c r="I623" s="59">
        <v>774</v>
      </c>
      <c r="J623" s="59">
        <f t="shared" si="132"/>
        <v>77.400000000000006</v>
      </c>
      <c r="K623" s="60">
        <f t="shared" si="133"/>
        <v>696.6</v>
      </c>
      <c r="L623" s="61">
        <v>0</v>
      </c>
      <c r="M623" s="61">
        <v>0</v>
      </c>
      <c r="N623" s="61">
        <v>0</v>
      </c>
      <c r="O623" s="61">
        <v>0</v>
      </c>
      <c r="P623" s="61">
        <v>0</v>
      </c>
      <c r="Q623" s="61">
        <v>0</v>
      </c>
      <c r="R623" s="61">
        <v>0</v>
      </c>
      <c r="S623" s="61">
        <v>0</v>
      </c>
      <c r="T623" s="61">
        <v>0</v>
      </c>
      <c r="U623" s="61">
        <v>0</v>
      </c>
      <c r="V623" s="61">
        <v>0</v>
      </c>
      <c r="W623" s="61">
        <v>0</v>
      </c>
      <c r="X623" s="61">
        <v>0</v>
      </c>
      <c r="Y623" s="61">
        <v>0</v>
      </c>
      <c r="Z623" s="60">
        <v>0</v>
      </c>
      <c r="AA623" s="61">
        <v>0</v>
      </c>
      <c r="AB623" s="61">
        <v>46.44</v>
      </c>
      <c r="AC623" s="61">
        <v>139.32</v>
      </c>
      <c r="AD623" s="61">
        <v>139.32</v>
      </c>
      <c r="AE623" s="61">
        <v>0</v>
      </c>
      <c r="AF623" s="61">
        <v>139.32</v>
      </c>
      <c r="AG623" s="61">
        <f t="shared" si="135"/>
        <v>464.4</v>
      </c>
      <c r="AH623" s="61">
        <f t="shared" si="134"/>
        <v>309.60000000000002</v>
      </c>
      <c r="AI623" s="62" t="s">
        <v>1393</v>
      </c>
      <c r="AJ623" s="62" t="s">
        <v>1671</v>
      </c>
      <c r="AK623" s="62" t="s">
        <v>1389</v>
      </c>
    </row>
    <row r="624" spans="1:37" s="14" customFormat="1" ht="50.1" customHeight="1">
      <c r="A624" s="57" t="s">
        <v>1270</v>
      </c>
      <c r="B624" s="57" t="s">
        <v>1265</v>
      </c>
      <c r="C624" s="58" t="s">
        <v>134</v>
      </c>
      <c r="D624" s="57" t="s">
        <v>1266</v>
      </c>
      <c r="E624" s="57" t="s">
        <v>1267</v>
      </c>
      <c r="F624" s="57" t="s">
        <v>1267</v>
      </c>
      <c r="G624" s="58" t="s">
        <v>1403</v>
      </c>
      <c r="H624" s="58" t="s">
        <v>28</v>
      </c>
      <c r="I624" s="59">
        <v>774</v>
      </c>
      <c r="J624" s="59">
        <f t="shared" si="132"/>
        <v>77.400000000000006</v>
      </c>
      <c r="K624" s="60">
        <f t="shared" si="133"/>
        <v>696.6</v>
      </c>
      <c r="L624" s="61">
        <v>0</v>
      </c>
      <c r="M624" s="61">
        <v>0</v>
      </c>
      <c r="N624" s="61">
        <v>0</v>
      </c>
      <c r="O624" s="61">
        <v>0</v>
      </c>
      <c r="P624" s="61">
        <v>0</v>
      </c>
      <c r="Q624" s="61">
        <v>0</v>
      </c>
      <c r="R624" s="61">
        <v>0</v>
      </c>
      <c r="S624" s="61">
        <v>0</v>
      </c>
      <c r="T624" s="61">
        <v>0</v>
      </c>
      <c r="U624" s="61">
        <v>0</v>
      </c>
      <c r="V624" s="61">
        <v>0</v>
      </c>
      <c r="W624" s="61">
        <v>0</v>
      </c>
      <c r="X624" s="61">
        <v>0</v>
      </c>
      <c r="Y624" s="61">
        <v>0</v>
      </c>
      <c r="Z624" s="60">
        <v>0</v>
      </c>
      <c r="AA624" s="61">
        <v>0</v>
      </c>
      <c r="AB624" s="61">
        <v>46.44</v>
      </c>
      <c r="AC624" s="61">
        <v>139.32</v>
      </c>
      <c r="AD624" s="61">
        <v>139.32</v>
      </c>
      <c r="AE624" s="61">
        <v>0</v>
      </c>
      <c r="AF624" s="61">
        <v>139.32</v>
      </c>
      <c r="AG624" s="61">
        <f t="shared" si="135"/>
        <v>464.4</v>
      </c>
      <c r="AH624" s="61">
        <f t="shared" si="134"/>
        <v>309.60000000000002</v>
      </c>
      <c r="AI624" s="62" t="s">
        <v>1393</v>
      </c>
      <c r="AJ624" s="62" t="s">
        <v>1671</v>
      </c>
      <c r="AK624" s="62" t="s">
        <v>1389</v>
      </c>
    </row>
    <row r="625" spans="1:37" s="14" customFormat="1" ht="50.1" customHeight="1">
      <c r="A625" s="57" t="s">
        <v>1271</v>
      </c>
      <c r="B625" s="57" t="s">
        <v>1265</v>
      </c>
      <c r="C625" s="58" t="s">
        <v>134</v>
      </c>
      <c r="D625" s="57" t="s">
        <v>1266</v>
      </c>
      <c r="E625" s="57" t="s">
        <v>1267</v>
      </c>
      <c r="F625" s="57" t="s">
        <v>1267</v>
      </c>
      <c r="G625" s="58" t="s">
        <v>1403</v>
      </c>
      <c r="H625" s="58" t="s">
        <v>28</v>
      </c>
      <c r="I625" s="59">
        <v>774</v>
      </c>
      <c r="J625" s="59">
        <f t="shared" si="132"/>
        <v>77.400000000000006</v>
      </c>
      <c r="K625" s="60">
        <f t="shared" si="133"/>
        <v>696.6</v>
      </c>
      <c r="L625" s="61">
        <v>0</v>
      </c>
      <c r="M625" s="61">
        <v>0</v>
      </c>
      <c r="N625" s="61">
        <v>0</v>
      </c>
      <c r="O625" s="61">
        <v>0</v>
      </c>
      <c r="P625" s="61">
        <v>0</v>
      </c>
      <c r="Q625" s="61">
        <v>0</v>
      </c>
      <c r="R625" s="61">
        <v>0</v>
      </c>
      <c r="S625" s="61">
        <v>0</v>
      </c>
      <c r="T625" s="61">
        <v>0</v>
      </c>
      <c r="U625" s="61">
        <v>0</v>
      </c>
      <c r="V625" s="61">
        <v>0</v>
      </c>
      <c r="W625" s="61">
        <v>0</v>
      </c>
      <c r="X625" s="61">
        <v>0</v>
      </c>
      <c r="Y625" s="61">
        <v>0</v>
      </c>
      <c r="Z625" s="60">
        <v>0</v>
      </c>
      <c r="AA625" s="61">
        <v>0</v>
      </c>
      <c r="AB625" s="61">
        <v>46.44</v>
      </c>
      <c r="AC625" s="61">
        <v>139.32</v>
      </c>
      <c r="AD625" s="61">
        <v>139.32</v>
      </c>
      <c r="AE625" s="61">
        <v>0</v>
      </c>
      <c r="AF625" s="61">
        <v>139.32</v>
      </c>
      <c r="AG625" s="61">
        <f t="shared" si="135"/>
        <v>464.4</v>
      </c>
      <c r="AH625" s="61">
        <f t="shared" si="134"/>
        <v>309.60000000000002</v>
      </c>
      <c r="AI625" s="62" t="s">
        <v>1393</v>
      </c>
      <c r="AJ625" s="62" t="s">
        <v>1671</v>
      </c>
      <c r="AK625" s="62" t="s">
        <v>1389</v>
      </c>
    </row>
    <row r="626" spans="1:37" s="14" customFormat="1" ht="50.1" customHeight="1">
      <c r="A626" s="57" t="s">
        <v>1272</v>
      </c>
      <c r="B626" s="57" t="s">
        <v>1265</v>
      </c>
      <c r="C626" s="58" t="s">
        <v>134</v>
      </c>
      <c r="D626" s="57" t="s">
        <v>1266</v>
      </c>
      <c r="E626" s="57" t="s">
        <v>1267</v>
      </c>
      <c r="F626" s="57" t="s">
        <v>1267</v>
      </c>
      <c r="G626" s="58" t="s">
        <v>1403</v>
      </c>
      <c r="H626" s="58" t="s">
        <v>28</v>
      </c>
      <c r="I626" s="59">
        <v>774</v>
      </c>
      <c r="J626" s="59">
        <f t="shared" si="132"/>
        <v>77.400000000000006</v>
      </c>
      <c r="K626" s="60">
        <f t="shared" si="133"/>
        <v>696.6</v>
      </c>
      <c r="L626" s="61">
        <v>0</v>
      </c>
      <c r="M626" s="61">
        <v>0</v>
      </c>
      <c r="N626" s="61">
        <v>0</v>
      </c>
      <c r="O626" s="61">
        <v>0</v>
      </c>
      <c r="P626" s="61">
        <v>0</v>
      </c>
      <c r="Q626" s="61">
        <v>0</v>
      </c>
      <c r="R626" s="61">
        <v>0</v>
      </c>
      <c r="S626" s="61">
        <v>0</v>
      </c>
      <c r="T626" s="61">
        <v>0</v>
      </c>
      <c r="U626" s="61">
        <v>0</v>
      </c>
      <c r="V626" s="61">
        <v>0</v>
      </c>
      <c r="W626" s="61">
        <v>0</v>
      </c>
      <c r="X626" s="61">
        <v>0</v>
      </c>
      <c r="Y626" s="61">
        <v>0</v>
      </c>
      <c r="Z626" s="60">
        <v>0</v>
      </c>
      <c r="AA626" s="61">
        <v>0</v>
      </c>
      <c r="AB626" s="61">
        <v>46.44</v>
      </c>
      <c r="AC626" s="61">
        <v>139.32</v>
      </c>
      <c r="AD626" s="61">
        <v>139.32</v>
      </c>
      <c r="AE626" s="61">
        <v>0</v>
      </c>
      <c r="AF626" s="61">
        <v>139.32</v>
      </c>
      <c r="AG626" s="61">
        <f t="shared" si="135"/>
        <v>464.4</v>
      </c>
      <c r="AH626" s="61">
        <f t="shared" si="134"/>
        <v>309.60000000000002</v>
      </c>
      <c r="AI626" s="62" t="s">
        <v>1393</v>
      </c>
      <c r="AJ626" s="62" t="s">
        <v>1671</v>
      </c>
      <c r="AK626" s="62" t="s">
        <v>1389</v>
      </c>
    </row>
    <row r="627" spans="1:37" s="14" customFormat="1" ht="50.1" customHeight="1">
      <c r="A627" s="57" t="s">
        <v>1273</v>
      </c>
      <c r="B627" s="57" t="s">
        <v>1265</v>
      </c>
      <c r="C627" s="58" t="s">
        <v>134</v>
      </c>
      <c r="D627" s="57" t="s">
        <v>1266</v>
      </c>
      <c r="E627" s="57" t="s">
        <v>1267</v>
      </c>
      <c r="F627" s="57" t="s">
        <v>1267</v>
      </c>
      <c r="G627" s="58" t="s">
        <v>1403</v>
      </c>
      <c r="H627" s="58" t="s">
        <v>28</v>
      </c>
      <c r="I627" s="59">
        <v>774</v>
      </c>
      <c r="J627" s="59">
        <f t="shared" si="132"/>
        <v>77.400000000000006</v>
      </c>
      <c r="K627" s="60">
        <f t="shared" si="133"/>
        <v>696.6</v>
      </c>
      <c r="L627" s="61">
        <v>0</v>
      </c>
      <c r="M627" s="61">
        <v>0</v>
      </c>
      <c r="N627" s="61">
        <v>0</v>
      </c>
      <c r="O627" s="61">
        <v>0</v>
      </c>
      <c r="P627" s="61">
        <v>0</v>
      </c>
      <c r="Q627" s="61">
        <v>0</v>
      </c>
      <c r="R627" s="61">
        <v>0</v>
      </c>
      <c r="S627" s="61">
        <v>0</v>
      </c>
      <c r="T627" s="61">
        <v>0</v>
      </c>
      <c r="U627" s="61">
        <v>0</v>
      </c>
      <c r="V627" s="61">
        <v>0</v>
      </c>
      <c r="W627" s="61">
        <v>0</v>
      </c>
      <c r="X627" s="61">
        <v>0</v>
      </c>
      <c r="Y627" s="61">
        <v>0</v>
      </c>
      <c r="Z627" s="60">
        <v>0</v>
      </c>
      <c r="AA627" s="61">
        <v>0</v>
      </c>
      <c r="AB627" s="61">
        <v>46.44</v>
      </c>
      <c r="AC627" s="61">
        <v>139.32</v>
      </c>
      <c r="AD627" s="61">
        <v>139.32</v>
      </c>
      <c r="AE627" s="61">
        <v>0</v>
      </c>
      <c r="AF627" s="61">
        <v>139.32</v>
      </c>
      <c r="AG627" s="61">
        <f t="shared" si="135"/>
        <v>464.4</v>
      </c>
      <c r="AH627" s="61">
        <f t="shared" si="134"/>
        <v>309.60000000000002</v>
      </c>
      <c r="AI627" s="62" t="s">
        <v>1393</v>
      </c>
      <c r="AJ627" s="62" t="s">
        <v>1671</v>
      </c>
      <c r="AK627" s="62" t="s">
        <v>1389</v>
      </c>
    </row>
    <row r="628" spans="1:37" s="14" customFormat="1" ht="50.1" customHeight="1">
      <c r="A628" s="57" t="s">
        <v>1274</v>
      </c>
      <c r="B628" s="57" t="s">
        <v>1265</v>
      </c>
      <c r="C628" s="58" t="s">
        <v>134</v>
      </c>
      <c r="D628" s="57" t="s">
        <v>1266</v>
      </c>
      <c r="E628" s="57" t="s">
        <v>1267</v>
      </c>
      <c r="F628" s="57" t="s">
        <v>1267</v>
      </c>
      <c r="G628" s="58" t="s">
        <v>1403</v>
      </c>
      <c r="H628" s="58" t="s">
        <v>28</v>
      </c>
      <c r="I628" s="59">
        <v>774</v>
      </c>
      <c r="J628" s="59">
        <f t="shared" si="132"/>
        <v>77.400000000000006</v>
      </c>
      <c r="K628" s="60">
        <f t="shared" si="133"/>
        <v>696.6</v>
      </c>
      <c r="L628" s="61">
        <v>0</v>
      </c>
      <c r="M628" s="61">
        <v>0</v>
      </c>
      <c r="N628" s="61">
        <v>0</v>
      </c>
      <c r="O628" s="61">
        <v>0</v>
      </c>
      <c r="P628" s="61">
        <v>0</v>
      </c>
      <c r="Q628" s="61">
        <v>0</v>
      </c>
      <c r="R628" s="61">
        <v>0</v>
      </c>
      <c r="S628" s="61">
        <v>0</v>
      </c>
      <c r="T628" s="61">
        <v>0</v>
      </c>
      <c r="U628" s="61">
        <v>0</v>
      </c>
      <c r="V628" s="61">
        <v>0</v>
      </c>
      <c r="W628" s="61">
        <v>0</v>
      </c>
      <c r="X628" s="61">
        <v>0</v>
      </c>
      <c r="Y628" s="61">
        <v>0</v>
      </c>
      <c r="Z628" s="60">
        <v>0</v>
      </c>
      <c r="AA628" s="61">
        <v>0</v>
      </c>
      <c r="AB628" s="61">
        <v>46.44</v>
      </c>
      <c r="AC628" s="61">
        <v>139.32</v>
      </c>
      <c r="AD628" s="61">
        <v>139.32</v>
      </c>
      <c r="AE628" s="61">
        <v>0</v>
      </c>
      <c r="AF628" s="61">
        <v>139.32</v>
      </c>
      <c r="AG628" s="61">
        <f t="shared" si="135"/>
        <v>464.4</v>
      </c>
      <c r="AH628" s="61">
        <f t="shared" si="134"/>
        <v>309.60000000000002</v>
      </c>
      <c r="AI628" s="62" t="s">
        <v>1393</v>
      </c>
      <c r="AJ628" s="62" t="s">
        <v>1671</v>
      </c>
      <c r="AK628" s="62" t="s">
        <v>1389</v>
      </c>
    </row>
    <row r="629" spans="1:37" s="14" customFormat="1" ht="50.1" customHeight="1">
      <c r="A629" s="57" t="s">
        <v>1275</v>
      </c>
      <c r="B629" s="57" t="s">
        <v>1265</v>
      </c>
      <c r="C629" s="58" t="s">
        <v>134</v>
      </c>
      <c r="D629" s="57" t="s">
        <v>1266</v>
      </c>
      <c r="E629" s="57" t="s">
        <v>1267</v>
      </c>
      <c r="F629" s="57" t="s">
        <v>1267</v>
      </c>
      <c r="G629" s="58" t="s">
        <v>1403</v>
      </c>
      <c r="H629" s="58" t="s">
        <v>28</v>
      </c>
      <c r="I629" s="59">
        <v>774</v>
      </c>
      <c r="J629" s="59">
        <f t="shared" si="132"/>
        <v>77.400000000000006</v>
      </c>
      <c r="K629" s="60">
        <f t="shared" si="133"/>
        <v>696.6</v>
      </c>
      <c r="L629" s="61">
        <v>0</v>
      </c>
      <c r="M629" s="61">
        <v>0</v>
      </c>
      <c r="N629" s="61">
        <v>0</v>
      </c>
      <c r="O629" s="61">
        <v>0</v>
      </c>
      <c r="P629" s="61">
        <v>0</v>
      </c>
      <c r="Q629" s="61">
        <v>0</v>
      </c>
      <c r="R629" s="61">
        <v>0</v>
      </c>
      <c r="S629" s="61">
        <v>0</v>
      </c>
      <c r="T629" s="61">
        <v>0</v>
      </c>
      <c r="U629" s="61">
        <v>0</v>
      </c>
      <c r="V629" s="61">
        <v>0</v>
      </c>
      <c r="W629" s="61">
        <v>0</v>
      </c>
      <c r="X629" s="61">
        <v>0</v>
      </c>
      <c r="Y629" s="61">
        <v>0</v>
      </c>
      <c r="Z629" s="60">
        <v>0</v>
      </c>
      <c r="AA629" s="61">
        <v>0</v>
      </c>
      <c r="AB629" s="61">
        <v>46.44</v>
      </c>
      <c r="AC629" s="61">
        <v>139.32</v>
      </c>
      <c r="AD629" s="61">
        <v>139.32</v>
      </c>
      <c r="AE629" s="61">
        <v>0</v>
      </c>
      <c r="AF629" s="61">
        <v>139.32</v>
      </c>
      <c r="AG629" s="61">
        <f t="shared" si="135"/>
        <v>464.4</v>
      </c>
      <c r="AH629" s="61">
        <f t="shared" si="134"/>
        <v>309.60000000000002</v>
      </c>
      <c r="AI629" s="62" t="s">
        <v>1393</v>
      </c>
      <c r="AJ629" s="62" t="s">
        <v>1671</v>
      </c>
      <c r="AK629" s="62" t="s">
        <v>1389</v>
      </c>
    </row>
    <row r="630" spans="1:37" s="14" customFormat="1" ht="50.1" customHeight="1">
      <c r="A630" s="57" t="s">
        <v>1276</v>
      </c>
      <c r="B630" s="57" t="s">
        <v>1265</v>
      </c>
      <c r="C630" s="58" t="s">
        <v>134</v>
      </c>
      <c r="D630" s="57" t="s">
        <v>1266</v>
      </c>
      <c r="E630" s="57" t="s">
        <v>1267</v>
      </c>
      <c r="F630" s="57" t="s">
        <v>1267</v>
      </c>
      <c r="G630" s="58" t="s">
        <v>1403</v>
      </c>
      <c r="H630" s="58" t="s">
        <v>28</v>
      </c>
      <c r="I630" s="59">
        <v>774</v>
      </c>
      <c r="J630" s="59">
        <f t="shared" si="132"/>
        <v>77.400000000000006</v>
      </c>
      <c r="K630" s="60">
        <f t="shared" si="133"/>
        <v>696.6</v>
      </c>
      <c r="L630" s="61">
        <v>0</v>
      </c>
      <c r="M630" s="61">
        <v>0</v>
      </c>
      <c r="N630" s="61">
        <v>0</v>
      </c>
      <c r="O630" s="61">
        <v>0</v>
      </c>
      <c r="P630" s="61">
        <v>0</v>
      </c>
      <c r="Q630" s="61">
        <v>0</v>
      </c>
      <c r="R630" s="61">
        <v>0</v>
      </c>
      <c r="S630" s="61">
        <v>0</v>
      </c>
      <c r="T630" s="61">
        <v>0</v>
      </c>
      <c r="U630" s="61">
        <v>0</v>
      </c>
      <c r="V630" s="61">
        <v>0</v>
      </c>
      <c r="W630" s="61">
        <v>0</v>
      </c>
      <c r="X630" s="61">
        <v>0</v>
      </c>
      <c r="Y630" s="61">
        <v>0</v>
      </c>
      <c r="Z630" s="60">
        <v>0</v>
      </c>
      <c r="AA630" s="61">
        <v>0</v>
      </c>
      <c r="AB630" s="61">
        <v>46.44</v>
      </c>
      <c r="AC630" s="61">
        <v>139.32</v>
      </c>
      <c r="AD630" s="61">
        <v>139.32</v>
      </c>
      <c r="AE630" s="61">
        <v>0</v>
      </c>
      <c r="AF630" s="61">
        <v>139.32</v>
      </c>
      <c r="AG630" s="61">
        <f t="shared" si="135"/>
        <v>464.4</v>
      </c>
      <c r="AH630" s="61">
        <f t="shared" si="134"/>
        <v>309.60000000000002</v>
      </c>
      <c r="AI630" s="62" t="s">
        <v>1393</v>
      </c>
      <c r="AJ630" s="62" t="s">
        <v>1671</v>
      </c>
      <c r="AK630" s="62" t="s">
        <v>1389</v>
      </c>
    </row>
    <row r="631" spans="1:37" s="14" customFormat="1" ht="50.1" customHeight="1">
      <c r="A631" s="57" t="s">
        <v>1277</v>
      </c>
      <c r="B631" s="57" t="s">
        <v>1265</v>
      </c>
      <c r="C631" s="58" t="s">
        <v>134</v>
      </c>
      <c r="D631" s="57" t="s">
        <v>1266</v>
      </c>
      <c r="E631" s="57" t="s">
        <v>1267</v>
      </c>
      <c r="F631" s="57" t="s">
        <v>1267</v>
      </c>
      <c r="G631" s="58" t="s">
        <v>1403</v>
      </c>
      <c r="H631" s="58" t="s">
        <v>28</v>
      </c>
      <c r="I631" s="59">
        <v>774</v>
      </c>
      <c r="J631" s="59">
        <f t="shared" si="132"/>
        <v>77.400000000000006</v>
      </c>
      <c r="K631" s="60">
        <f t="shared" si="133"/>
        <v>696.6</v>
      </c>
      <c r="L631" s="61">
        <v>0</v>
      </c>
      <c r="M631" s="61">
        <v>0</v>
      </c>
      <c r="N631" s="61">
        <v>0</v>
      </c>
      <c r="O631" s="61">
        <v>0</v>
      </c>
      <c r="P631" s="61">
        <v>0</v>
      </c>
      <c r="Q631" s="61">
        <v>0</v>
      </c>
      <c r="R631" s="61">
        <v>0</v>
      </c>
      <c r="S631" s="61">
        <v>0</v>
      </c>
      <c r="T631" s="61">
        <v>0</v>
      </c>
      <c r="U631" s="61">
        <v>0</v>
      </c>
      <c r="V631" s="61">
        <v>0</v>
      </c>
      <c r="W631" s="61">
        <v>0</v>
      </c>
      <c r="X631" s="61">
        <v>0</v>
      </c>
      <c r="Y631" s="61">
        <v>0</v>
      </c>
      <c r="Z631" s="60">
        <v>0</v>
      </c>
      <c r="AA631" s="61">
        <v>0</v>
      </c>
      <c r="AB631" s="61">
        <v>46.44</v>
      </c>
      <c r="AC631" s="61">
        <v>139.32</v>
      </c>
      <c r="AD631" s="61">
        <v>139.32</v>
      </c>
      <c r="AE631" s="61">
        <v>0</v>
      </c>
      <c r="AF631" s="61">
        <v>139.32</v>
      </c>
      <c r="AG631" s="61">
        <f t="shared" si="135"/>
        <v>464.4</v>
      </c>
      <c r="AH631" s="61">
        <f t="shared" si="134"/>
        <v>309.60000000000002</v>
      </c>
      <c r="AI631" s="62" t="s">
        <v>1393</v>
      </c>
      <c r="AJ631" s="62" t="s">
        <v>1671</v>
      </c>
      <c r="AK631" s="62" t="s">
        <v>1389</v>
      </c>
    </row>
    <row r="632" spans="1:37" s="14" customFormat="1" ht="50.1" customHeight="1">
      <c r="A632" s="57" t="s">
        <v>1278</v>
      </c>
      <c r="B632" s="57" t="s">
        <v>1265</v>
      </c>
      <c r="C632" s="58" t="s">
        <v>134</v>
      </c>
      <c r="D632" s="57" t="s">
        <v>1266</v>
      </c>
      <c r="E632" s="57" t="s">
        <v>1267</v>
      </c>
      <c r="F632" s="57" t="s">
        <v>1267</v>
      </c>
      <c r="G632" s="58" t="s">
        <v>1403</v>
      </c>
      <c r="H632" s="58" t="s">
        <v>28</v>
      </c>
      <c r="I632" s="59">
        <v>774</v>
      </c>
      <c r="J632" s="59">
        <f t="shared" si="132"/>
        <v>77.400000000000006</v>
      </c>
      <c r="K632" s="60">
        <f t="shared" si="133"/>
        <v>696.6</v>
      </c>
      <c r="L632" s="61">
        <v>0</v>
      </c>
      <c r="M632" s="61">
        <v>0</v>
      </c>
      <c r="N632" s="61">
        <v>0</v>
      </c>
      <c r="O632" s="61">
        <v>0</v>
      </c>
      <c r="P632" s="61">
        <v>0</v>
      </c>
      <c r="Q632" s="61">
        <v>0</v>
      </c>
      <c r="R632" s="61">
        <v>0</v>
      </c>
      <c r="S632" s="61">
        <v>0</v>
      </c>
      <c r="T632" s="61">
        <v>0</v>
      </c>
      <c r="U632" s="61">
        <v>0</v>
      </c>
      <c r="V632" s="61">
        <v>0</v>
      </c>
      <c r="W632" s="61">
        <v>0</v>
      </c>
      <c r="X632" s="61">
        <v>0</v>
      </c>
      <c r="Y632" s="61">
        <v>0</v>
      </c>
      <c r="Z632" s="60">
        <v>0</v>
      </c>
      <c r="AA632" s="61">
        <v>0</v>
      </c>
      <c r="AB632" s="61">
        <v>46.44</v>
      </c>
      <c r="AC632" s="61">
        <v>139.32</v>
      </c>
      <c r="AD632" s="61">
        <v>139.32</v>
      </c>
      <c r="AE632" s="61">
        <v>0</v>
      </c>
      <c r="AF632" s="61">
        <v>139.32</v>
      </c>
      <c r="AG632" s="61">
        <f t="shared" si="135"/>
        <v>464.4</v>
      </c>
      <c r="AH632" s="61">
        <f t="shared" si="134"/>
        <v>309.60000000000002</v>
      </c>
      <c r="AI632" s="62" t="s">
        <v>1393</v>
      </c>
      <c r="AJ632" s="62" t="s">
        <v>1671</v>
      </c>
      <c r="AK632" s="62" t="s">
        <v>1389</v>
      </c>
    </row>
    <row r="633" spans="1:37" s="14" customFormat="1" ht="50.1" customHeight="1">
      <c r="A633" s="57" t="s">
        <v>1279</v>
      </c>
      <c r="B633" s="57" t="s">
        <v>1265</v>
      </c>
      <c r="C633" s="58" t="s">
        <v>134</v>
      </c>
      <c r="D633" s="57" t="s">
        <v>1266</v>
      </c>
      <c r="E633" s="57" t="s">
        <v>1267</v>
      </c>
      <c r="F633" s="57" t="s">
        <v>1267</v>
      </c>
      <c r="G633" s="58" t="s">
        <v>1403</v>
      </c>
      <c r="H633" s="58" t="s">
        <v>28</v>
      </c>
      <c r="I633" s="59">
        <v>774</v>
      </c>
      <c r="J633" s="59">
        <f t="shared" si="132"/>
        <v>77.400000000000006</v>
      </c>
      <c r="K633" s="60">
        <f t="shared" si="133"/>
        <v>696.6</v>
      </c>
      <c r="L633" s="61">
        <v>0</v>
      </c>
      <c r="M633" s="61">
        <v>0</v>
      </c>
      <c r="N633" s="61">
        <v>0</v>
      </c>
      <c r="O633" s="61">
        <v>0</v>
      </c>
      <c r="P633" s="61">
        <v>0</v>
      </c>
      <c r="Q633" s="61">
        <v>0</v>
      </c>
      <c r="R633" s="61">
        <v>0</v>
      </c>
      <c r="S633" s="61">
        <v>0</v>
      </c>
      <c r="T633" s="61">
        <v>0</v>
      </c>
      <c r="U633" s="61">
        <v>0</v>
      </c>
      <c r="V633" s="61">
        <v>0</v>
      </c>
      <c r="W633" s="61">
        <v>0</v>
      </c>
      <c r="X633" s="61">
        <v>0</v>
      </c>
      <c r="Y633" s="61">
        <v>0</v>
      </c>
      <c r="Z633" s="60">
        <v>0</v>
      </c>
      <c r="AA633" s="61">
        <v>0</v>
      </c>
      <c r="AB633" s="61">
        <v>46.44</v>
      </c>
      <c r="AC633" s="61">
        <v>139.32</v>
      </c>
      <c r="AD633" s="61">
        <v>139.32</v>
      </c>
      <c r="AE633" s="61">
        <v>0</v>
      </c>
      <c r="AF633" s="61">
        <v>139.32</v>
      </c>
      <c r="AG633" s="61">
        <f t="shared" si="135"/>
        <v>464.4</v>
      </c>
      <c r="AH633" s="61">
        <f t="shared" si="134"/>
        <v>309.60000000000002</v>
      </c>
      <c r="AI633" s="62" t="s">
        <v>1393</v>
      </c>
      <c r="AJ633" s="62" t="s">
        <v>1671</v>
      </c>
      <c r="AK633" s="62" t="s">
        <v>1389</v>
      </c>
    </row>
    <row r="634" spans="1:37" s="14" customFormat="1" ht="50.1" customHeight="1">
      <c r="A634" s="57" t="s">
        <v>1280</v>
      </c>
      <c r="B634" s="57" t="s">
        <v>1265</v>
      </c>
      <c r="C634" s="58" t="s">
        <v>134</v>
      </c>
      <c r="D634" s="57" t="s">
        <v>1266</v>
      </c>
      <c r="E634" s="57" t="s">
        <v>1267</v>
      </c>
      <c r="F634" s="57" t="s">
        <v>1267</v>
      </c>
      <c r="G634" s="58" t="s">
        <v>1403</v>
      </c>
      <c r="H634" s="58" t="s">
        <v>28</v>
      </c>
      <c r="I634" s="59">
        <v>774</v>
      </c>
      <c r="J634" s="59">
        <f t="shared" si="132"/>
        <v>77.400000000000006</v>
      </c>
      <c r="K634" s="60">
        <f t="shared" si="133"/>
        <v>696.6</v>
      </c>
      <c r="L634" s="61">
        <v>0</v>
      </c>
      <c r="M634" s="61">
        <v>0</v>
      </c>
      <c r="N634" s="61">
        <v>0</v>
      </c>
      <c r="O634" s="61">
        <v>0</v>
      </c>
      <c r="P634" s="61">
        <v>0</v>
      </c>
      <c r="Q634" s="61">
        <v>0</v>
      </c>
      <c r="R634" s="61">
        <v>0</v>
      </c>
      <c r="S634" s="61">
        <v>0</v>
      </c>
      <c r="T634" s="61">
        <v>0</v>
      </c>
      <c r="U634" s="61">
        <v>0</v>
      </c>
      <c r="V634" s="61">
        <v>0</v>
      </c>
      <c r="W634" s="61">
        <v>0</v>
      </c>
      <c r="X634" s="61">
        <v>0</v>
      </c>
      <c r="Y634" s="61">
        <v>0</v>
      </c>
      <c r="Z634" s="60">
        <v>0</v>
      </c>
      <c r="AA634" s="61">
        <v>0</v>
      </c>
      <c r="AB634" s="61">
        <v>46.44</v>
      </c>
      <c r="AC634" s="61">
        <v>139.32</v>
      </c>
      <c r="AD634" s="61">
        <v>139.32</v>
      </c>
      <c r="AE634" s="61">
        <v>0</v>
      </c>
      <c r="AF634" s="61">
        <v>139.32</v>
      </c>
      <c r="AG634" s="61">
        <f t="shared" si="135"/>
        <v>464.4</v>
      </c>
      <c r="AH634" s="61">
        <f t="shared" si="134"/>
        <v>309.60000000000002</v>
      </c>
      <c r="AI634" s="62" t="s">
        <v>1393</v>
      </c>
      <c r="AJ634" s="62" t="s">
        <v>1671</v>
      </c>
      <c r="AK634" s="62" t="s">
        <v>1389</v>
      </c>
    </row>
    <row r="635" spans="1:37" s="14" customFormat="1" ht="50.1" customHeight="1">
      <c r="A635" s="57" t="s">
        <v>1281</v>
      </c>
      <c r="B635" s="57" t="s">
        <v>1265</v>
      </c>
      <c r="C635" s="58" t="s">
        <v>134</v>
      </c>
      <c r="D635" s="57" t="s">
        <v>1266</v>
      </c>
      <c r="E635" s="57" t="s">
        <v>1267</v>
      </c>
      <c r="F635" s="57" t="s">
        <v>1267</v>
      </c>
      <c r="G635" s="58" t="s">
        <v>1403</v>
      </c>
      <c r="H635" s="58" t="s">
        <v>28</v>
      </c>
      <c r="I635" s="59">
        <v>774</v>
      </c>
      <c r="J635" s="59">
        <f t="shared" si="132"/>
        <v>77.400000000000006</v>
      </c>
      <c r="K635" s="60">
        <f t="shared" si="133"/>
        <v>696.6</v>
      </c>
      <c r="L635" s="61">
        <v>0</v>
      </c>
      <c r="M635" s="61">
        <v>0</v>
      </c>
      <c r="N635" s="61">
        <v>0</v>
      </c>
      <c r="O635" s="61">
        <v>0</v>
      </c>
      <c r="P635" s="61">
        <v>0</v>
      </c>
      <c r="Q635" s="61">
        <v>0</v>
      </c>
      <c r="R635" s="61">
        <v>0</v>
      </c>
      <c r="S635" s="61">
        <v>0</v>
      </c>
      <c r="T635" s="61">
        <v>0</v>
      </c>
      <c r="U635" s="61">
        <v>0</v>
      </c>
      <c r="V635" s="61">
        <v>0</v>
      </c>
      <c r="W635" s="61">
        <v>0</v>
      </c>
      <c r="X635" s="61">
        <v>0</v>
      </c>
      <c r="Y635" s="61">
        <v>0</v>
      </c>
      <c r="Z635" s="60">
        <v>0</v>
      </c>
      <c r="AA635" s="61">
        <v>0</v>
      </c>
      <c r="AB635" s="61">
        <v>46.44</v>
      </c>
      <c r="AC635" s="61">
        <v>139.32</v>
      </c>
      <c r="AD635" s="61">
        <v>139.32</v>
      </c>
      <c r="AE635" s="61">
        <v>0</v>
      </c>
      <c r="AF635" s="61">
        <v>139.32</v>
      </c>
      <c r="AG635" s="61">
        <f t="shared" si="135"/>
        <v>464.4</v>
      </c>
      <c r="AH635" s="61">
        <f t="shared" si="134"/>
        <v>309.60000000000002</v>
      </c>
      <c r="AI635" s="62" t="s">
        <v>1393</v>
      </c>
      <c r="AJ635" s="62" t="s">
        <v>1671</v>
      </c>
      <c r="AK635" s="62" t="s">
        <v>1389</v>
      </c>
    </row>
    <row r="636" spans="1:37" s="14" customFormat="1" ht="50.1" customHeight="1">
      <c r="A636" s="57" t="s">
        <v>1282</v>
      </c>
      <c r="B636" s="57" t="s">
        <v>1265</v>
      </c>
      <c r="C636" s="58" t="s">
        <v>134</v>
      </c>
      <c r="D636" s="57" t="s">
        <v>1266</v>
      </c>
      <c r="E636" s="57" t="s">
        <v>1267</v>
      </c>
      <c r="F636" s="57" t="s">
        <v>1267</v>
      </c>
      <c r="G636" s="58" t="s">
        <v>1403</v>
      </c>
      <c r="H636" s="58" t="s">
        <v>28</v>
      </c>
      <c r="I636" s="59">
        <v>932</v>
      </c>
      <c r="J636" s="59">
        <f t="shared" si="132"/>
        <v>93.2</v>
      </c>
      <c r="K636" s="60">
        <f t="shared" si="133"/>
        <v>838.8</v>
      </c>
      <c r="L636" s="61">
        <v>0</v>
      </c>
      <c r="M636" s="61">
        <v>0</v>
      </c>
      <c r="N636" s="61">
        <v>0</v>
      </c>
      <c r="O636" s="61">
        <v>0</v>
      </c>
      <c r="P636" s="61">
        <v>0</v>
      </c>
      <c r="Q636" s="61">
        <v>0</v>
      </c>
      <c r="R636" s="61">
        <v>0</v>
      </c>
      <c r="S636" s="61">
        <v>0</v>
      </c>
      <c r="T636" s="61">
        <v>0</v>
      </c>
      <c r="U636" s="61">
        <v>0</v>
      </c>
      <c r="V636" s="61">
        <v>0</v>
      </c>
      <c r="W636" s="61">
        <v>0</v>
      </c>
      <c r="X636" s="61">
        <v>0</v>
      </c>
      <c r="Y636" s="61">
        <v>0</v>
      </c>
      <c r="Z636" s="60">
        <v>0</v>
      </c>
      <c r="AA636" s="61">
        <v>0</v>
      </c>
      <c r="AB636" s="61">
        <v>55.92</v>
      </c>
      <c r="AC636" s="61">
        <v>167.76</v>
      </c>
      <c r="AD636" s="61">
        <v>167.76</v>
      </c>
      <c r="AE636" s="61">
        <v>0</v>
      </c>
      <c r="AF636" s="61">
        <v>167.76</v>
      </c>
      <c r="AG636" s="61">
        <f t="shared" si="135"/>
        <v>559.20000000000005</v>
      </c>
      <c r="AH636" s="61">
        <f t="shared" si="134"/>
        <v>372.79999999999995</v>
      </c>
      <c r="AI636" s="62" t="s">
        <v>1393</v>
      </c>
      <c r="AJ636" s="62" t="s">
        <v>1671</v>
      </c>
      <c r="AK636" s="62" t="s">
        <v>1389</v>
      </c>
    </row>
    <row r="637" spans="1:37" s="14" customFormat="1" ht="50.1" customHeight="1">
      <c r="A637" s="57" t="s">
        <v>1283</v>
      </c>
      <c r="B637" s="57" t="s">
        <v>1265</v>
      </c>
      <c r="C637" s="58" t="s">
        <v>134</v>
      </c>
      <c r="D637" s="57" t="s">
        <v>1266</v>
      </c>
      <c r="E637" s="57" t="s">
        <v>1267</v>
      </c>
      <c r="F637" s="57" t="s">
        <v>1267</v>
      </c>
      <c r="G637" s="58" t="s">
        <v>1403</v>
      </c>
      <c r="H637" s="58" t="s">
        <v>28</v>
      </c>
      <c r="I637" s="59">
        <v>932</v>
      </c>
      <c r="J637" s="59">
        <f t="shared" si="132"/>
        <v>93.2</v>
      </c>
      <c r="K637" s="60">
        <f t="shared" si="133"/>
        <v>838.8</v>
      </c>
      <c r="L637" s="61">
        <v>0</v>
      </c>
      <c r="M637" s="61">
        <v>0</v>
      </c>
      <c r="N637" s="61">
        <v>0</v>
      </c>
      <c r="O637" s="61">
        <v>0</v>
      </c>
      <c r="P637" s="61">
        <v>0</v>
      </c>
      <c r="Q637" s="61">
        <v>0</v>
      </c>
      <c r="R637" s="61">
        <v>0</v>
      </c>
      <c r="S637" s="61">
        <v>0</v>
      </c>
      <c r="T637" s="61">
        <v>0</v>
      </c>
      <c r="U637" s="61">
        <v>0</v>
      </c>
      <c r="V637" s="61">
        <v>0</v>
      </c>
      <c r="W637" s="61">
        <v>0</v>
      </c>
      <c r="X637" s="61">
        <v>0</v>
      </c>
      <c r="Y637" s="61">
        <v>0</v>
      </c>
      <c r="Z637" s="60">
        <v>0</v>
      </c>
      <c r="AA637" s="61">
        <v>0</v>
      </c>
      <c r="AB637" s="61">
        <v>55.92</v>
      </c>
      <c r="AC637" s="61">
        <v>167.76</v>
      </c>
      <c r="AD637" s="61">
        <v>167.76</v>
      </c>
      <c r="AE637" s="61">
        <v>0</v>
      </c>
      <c r="AF637" s="61">
        <v>167.76</v>
      </c>
      <c r="AG637" s="61">
        <f t="shared" si="135"/>
        <v>559.20000000000005</v>
      </c>
      <c r="AH637" s="61">
        <f t="shared" si="134"/>
        <v>372.79999999999995</v>
      </c>
      <c r="AI637" s="62" t="s">
        <v>1393</v>
      </c>
      <c r="AJ637" s="62" t="s">
        <v>1671</v>
      </c>
      <c r="AK637" s="62" t="s">
        <v>1389</v>
      </c>
    </row>
    <row r="638" spans="1:37" s="14" customFormat="1" ht="50.1" customHeight="1">
      <c r="A638" s="57" t="s">
        <v>1284</v>
      </c>
      <c r="B638" s="57" t="s">
        <v>1265</v>
      </c>
      <c r="C638" s="58" t="s">
        <v>134</v>
      </c>
      <c r="D638" s="57" t="s">
        <v>1266</v>
      </c>
      <c r="E638" s="57" t="s">
        <v>1267</v>
      </c>
      <c r="F638" s="57" t="s">
        <v>1267</v>
      </c>
      <c r="G638" s="58" t="s">
        <v>1403</v>
      </c>
      <c r="H638" s="58" t="s">
        <v>28</v>
      </c>
      <c r="I638" s="59">
        <v>932</v>
      </c>
      <c r="J638" s="59">
        <f t="shared" si="132"/>
        <v>93.2</v>
      </c>
      <c r="K638" s="60">
        <f t="shared" si="133"/>
        <v>838.8</v>
      </c>
      <c r="L638" s="61">
        <v>0</v>
      </c>
      <c r="M638" s="61">
        <v>0</v>
      </c>
      <c r="N638" s="61">
        <v>0</v>
      </c>
      <c r="O638" s="61">
        <v>0</v>
      </c>
      <c r="P638" s="61">
        <v>0</v>
      </c>
      <c r="Q638" s="61">
        <v>0</v>
      </c>
      <c r="R638" s="61">
        <v>0</v>
      </c>
      <c r="S638" s="61">
        <v>0</v>
      </c>
      <c r="T638" s="61">
        <v>0</v>
      </c>
      <c r="U638" s="61">
        <v>0</v>
      </c>
      <c r="V638" s="61">
        <v>0</v>
      </c>
      <c r="W638" s="61">
        <v>0</v>
      </c>
      <c r="X638" s="61">
        <v>0</v>
      </c>
      <c r="Y638" s="61">
        <v>0</v>
      </c>
      <c r="Z638" s="60">
        <v>0</v>
      </c>
      <c r="AA638" s="61">
        <v>0</v>
      </c>
      <c r="AB638" s="61">
        <v>55.92</v>
      </c>
      <c r="AC638" s="61">
        <v>167.76</v>
      </c>
      <c r="AD638" s="61">
        <v>167.76</v>
      </c>
      <c r="AE638" s="61">
        <v>0</v>
      </c>
      <c r="AF638" s="61">
        <v>167.76</v>
      </c>
      <c r="AG638" s="61">
        <f t="shared" si="135"/>
        <v>559.20000000000005</v>
      </c>
      <c r="AH638" s="61">
        <f t="shared" si="134"/>
        <v>372.79999999999995</v>
      </c>
      <c r="AI638" s="62" t="s">
        <v>1393</v>
      </c>
      <c r="AJ638" s="62" t="s">
        <v>1671</v>
      </c>
      <c r="AK638" s="62" t="s">
        <v>1389</v>
      </c>
    </row>
    <row r="639" spans="1:37" s="14" customFormat="1" ht="50.1" customHeight="1">
      <c r="A639" s="57" t="s">
        <v>1285</v>
      </c>
      <c r="B639" s="57" t="s">
        <v>1265</v>
      </c>
      <c r="C639" s="58" t="s">
        <v>134</v>
      </c>
      <c r="D639" s="57" t="s">
        <v>1266</v>
      </c>
      <c r="E639" s="57" t="s">
        <v>1267</v>
      </c>
      <c r="F639" s="57" t="s">
        <v>1267</v>
      </c>
      <c r="G639" s="58" t="s">
        <v>1403</v>
      </c>
      <c r="H639" s="58" t="s">
        <v>28</v>
      </c>
      <c r="I639" s="59">
        <v>932</v>
      </c>
      <c r="J639" s="59">
        <f t="shared" si="132"/>
        <v>93.2</v>
      </c>
      <c r="K639" s="60">
        <f t="shared" si="133"/>
        <v>838.8</v>
      </c>
      <c r="L639" s="61">
        <v>0</v>
      </c>
      <c r="M639" s="61">
        <v>0</v>
      </c>
      <c r="N639" s="61">
        <v>0</v>
      </c>
      <c r="O639" s="61">
        <v>0</v>
      </c>
      <c r="P639" s="61">
        <v>0</v>
      </c>
      <c r="Q639" s="61">
        <v>0</v>
      </c>
      <c r="R639" s="61">
        <v>0</v>
      </c>
      <c r="S639" s="61">
        <v>0</v>
      </c>
      <c r="T639" s="61">
        <v>0</v>
      </c>
      <c r="U639" s="61">
        <v>0</v>
      </c>
      <c r="V639" s="61">
        <v>0</v>
      </c>
      <c r="W639" s="61">
        <v>0</v>
      </c>
      <c r="X639" s="61">
        <v>0</v>
      </c>
      <c r="Y639" s="61">
        <v>0</v>
      </c>
      <c r="Z639" s="60">
        <v>0</v>
      </c>
      <c r="AA639" s="61">
        <v>0</v>
      </c>
      <c r="AB639" s="61">
        <v>55.92</v>
      </c>
      <c r="AC639" s="61">
        <v>167.76</v>
      </c>
      <c r="AD639" s="61">
        <v>167.76</v>
      </c>
      <c r="AE639" s="61">
        <v>0</v>
      </c>
      <c r="AF639" s="61">
        <v>167.76</v>
      </c>
      <c r="AG639" s="61">
        <f t="shared" si="135"/>
        <v>559.20000000000005</v>
      </c>
      <c r="AH639" s="61">
        <f t="shared" si="134"/>
        <v>372.79999999999995</v>
      </c>
      <c r="AI639" s="62" t="s">
        <v>1393</v>
      </c>
      <c r="AJ639" s="62" t="s">
        <v>1671</v>
      </c>
      <c r="AK639" s="62" t="s">
        <v>1389</v>
      </c>
    </row>
    <row r="640" spans="1:37" s="14" customFormat="1" ht="50.1" customHeight="1">
      <c r="A640" s="58" t="s">
        <v>783</v>
      </c>
      <c r="B640" s="58" t="s">
        <v>784</v>
      </c>
      <c r="C640" s="62" t="s">
        <v>785</v>
      </c>
      <c r="D640" s="58" t="s">
        <v>665</v>
      </c>
      <c r="E640" s="58" t="s">
        <v>666</v>
      </c>
      <c r="F640" s="58" t="s">
        <v>516</v>
      </c>
      <c r="G640" s="58" t="s">
        <v>1403</v>
      </c>
      <c r="H640" s="58" t="s">
        <v>786</v>
      </c>
      <c r="I640" s="60">
        <v>125543.9</v>
      </c>
      <c r="J640" s="61">
        <f t="shared" si="132"/>
        <v>12554.39</v>
      </c>
      <c r="K640" s="61">
        <f t="shared" si="133"/>
        <v>112989.51</v>
      </c>
      <c r="L640" s="61">
        <v>0</v>
      </c>
      <c r="M640" s="61">
        <v>0</v>
      </c>
      <c r="N640" s="61">
        <v>0</v>
      </c>
      <c r="O640" s="61">
        <v>0</v>
      </c>
      <c r="P640" s="61">
        <v>0</v>
      </c>
      <c r="Q640" s="61">
        <v>0</v>
      </c>
      <c r="R640" s="61">
        <v>0</v>
      </c>
      <c r="S640" s="61">
        <v>0</v>
      </c>
      <c r="T640" s="61">
        <v>0</v>
      </c>
      <c r="U640" s="61">
        <v>0</v>
      </c>
      <c r="V640" s="61">
        <v>0</v>
      </c>
      <c r="W640" s="61">
        <v>0</v>
      </c>
      <c r="X640" s="61">
        <v>0</v>
      </c>
      <c r="Y640" s="61">
        <v>22597.9</v>
      </c>
      <c r="Z640" s="61">
        <v>22597.9</v>
      </c>
      <c r="AA640" s="61">
        <v>0</v>
      </c>
      <c r="AB640" s="61">
        <v>22597.9</v>
      </c>
      <c r="AC640" s="61">
        <v>22597.9</v>
      </c>
      <c r="AD640" s="61">
        <v>22597.91</v>
      </c>
      <c r="AE640" s="61">
        <v>0</v>
      </c>
      <c r="AF640" s="61">
        <v>0</v>
      </c>
      <c r="AG640" s="61">
        <f t="shared" ref="AG640:AG650" si="136">SUM(L640:AF640)</f>
        <v>112989.51000000001</v>
      </c>
      <c r="AH640" s="61">
        <f t="shared" si="134"/>
        <v>12554.389999999985</v>
      </c>
      <c r="AI640" s="62" t="s">
        <v>443</v>
      </c>
      <c r="AJ640" s="62" t="s">
        <v>1619</v>
      </c>
      <c r="AK640" s="62" t="s">
        <v>1621</v>
      </c>
    </row>
    <row r="641" spans="1:37" s="14" customFormat="1" ht="50.1" customHeight="1">
      <c r="A641" s="58" t="s">
        <v>787</v>
      </c>
      <c r="B641" s="58" t="s">
        <v>784</v>
      </c>
      <c r="C641" s="62" t="s">
        <v>785</v>
      </c>
      <c r="D641" s="58" t="s">
        <v>665</v>
      </c>
      <c r="E641" s="58" t="s">
        <v>666</v>
      </c>
      <c r="F641" s="58" t="s">
        <v>516</v>
      </c>
      <c r="G641" s="58" t="s">
        <v>1403</v>
      </c>
      <c r="H641" s="58" t="s">
        <v>786</v>
      </c>
      <c r="I641" s="60">
        <v>129791.8</v>
      </c>
      <c r="J641" s="61">
        <f t="shared" si="132"/>
        <v>12979.18</v>
      </c>
      <c r="K641" s="61">
        <f t="shared" si="133"/>
        <v>116812.62</v>
      </c>
      <c r="L641" s="61">
        <v>0</v>
      </c>
      <c r="M641" s="61">
        <v>0</v>
      </c>
      <c r="N641" s="61">
        <v>0</v>
      </c>
      <c r="O641" s="61">
        <v>0</v>
      </c>
      <c r="P641" s="61">
        <v>0</v>
      </c>
      <c r="Q641" s="61">
        <v>0</v>
      </c>
      <c r="R641" s="61">
        <v>0</v>
      </c>
      <c r="S641" s="61">
        <v>0</v>
      </c>
      <c r="T641" s="61">
        <v>0</v>
      </c>
      <c r="U641" s="61">
        <v>0</v>
      </c>
      <c r="V641" s="61">
        <v>0</v>
      </c>
      <c r="W641" s="61">
        <v>0</v>
      </c>
      <c r="X641" s="61">
        <v>0</v>
      </c>
      <c r="Y641" s="61">
        <v>0</v>
      </c>
      <c r="Z641" s="61">
        <v>22597.9</v>
      </c>
      <c r="AA641" s="61">
        <v>0</v>
      </c>
      <c r="AB641" s="61">
        <v>22597.9</v>
      </c>
      <c r="AC641" s="61">
        <v>22597.9</v>
      </c>
      <c r="AD641" s="61">
        <v>22597.9</v>
      </c>
      <c r="AE641" s="61">
        <v>3058.48</v>
      </c>
      <c r="AF641" s="61">
        <v>23362.54</v>
      </c>
      <c r="AG641" s="61">
        <f t="shared" si="136"/>
        <v>116812.62</v>
      </c>
      <c r="AH641" s="61">
        <f t="shared" si="134"/>
        <v>12979.180000000008</v>
      </c>
      <c r="AI641" s="62" t="s">
        <v>81</v>
      </c>
      <c r="AJ641" s="62" t="s">
        <v>1619</v>
      </c>
      <c r="AK641" s="62" t="s">
        <v>1621</v>
      </c>
    </row>
    <row r="642" spans="1:37" s="14" customFormat="1" ht="50.1" customHeight="1">
      <c r="A642" s="62" t="s">
        <v>778</v>
      </c>
      <c r="B642" s="62" t="s">
        <v>779</v>
      </c>
      <c r="C642" s="62" t="s">
        <v>780</v>
      </c>
      <c r="D642" s="62" t="s">
        <v>781</v>
      </c>
      <c r="E642" s="62" t="s">
        <v>594</v>
      </c>
      <c r="F642" s="62" t="s">
        <v>539</v>
      </c>
      <c r="G642" s="58" t="s">
        <v>1403</v>
      </c>
      <c r="H642" s="62" t="s">
        <v>11</v>
      </c>
      <c r="I642" s="61">
        <v>765.11</v>
      </c>
      <c r="J642" s="61">
        <f t="shared" si="132"/>
        <v>76.51100000000001</v>
      </c>
      <c r="K642" s="61">
        <f t="shared" si="133"/>
        <v>688.59900000000005</v>
      </c>
      <c r="L642" s="61">
        <v>0</v>
      </c>
      <c r="M642" s="61">
        <v>167.95</v>
      </c>
      <c r="N642" s="61">
        <v>167.95</v>
      </c>
      <c r="O642" s="61">
        <v>167.95</v>
      </c>
      <c r="P642" s="61">
        <v>167.95</v>
      </c>
      <c r="Q642" s="61">
        <v>16.79</v>
      </c>
      <c r="R642" s="61">
        <v>0</v>
      </c>
      <c r="S642" s="61">
        <v>0</v>
      </c>
      <c r="T642" s="61">
        <v>0</v>
      </c>
      <c r="U642" s="61">
        <v>0</v>
      </c>
      <c r="V642" s="61">
        <v>0</v>
      </c>
      <c r="W642" s="61">
        <v>0</v>
      </c>
      <c r="X642" s="61">
        <v>0</v>
      </c>
      <c r="Y642" s="61">
        <v>0</v>
      </c>
      <c r="Z642" s="61">
        <v>0</v>
      </c>
      <c r="AA642" s="61">
        <v>0</v>
      </c>
      <c r="AB642" s="61">
        <v>0</v>
      </c>
      <c r="AC642" s="61">
        <v>0</v>
      </c>
      <c r="AD642" s="61">
        <v>0</v>
      </c>
      <c r="AE642" s="61">
        <v>0</v>
      </c>
      <c r="AF642" s="61">
        <v>0</v>
      </c>
      <c r="AG642" s="61">
        <f t="shared" si="136"/>
        <v>688.58999999999992</v>
      </c>
      <c r="AH642" s="61">
        <f t="shared" si="134"/>
        <v>76.520000000000095</v>
      </c>
      <c r="AI642" s="62" t="s">
        <v>782</v>
      </c>
      <c r="AJ642" s="62" t="s">
        <v>1663</v>
      </c>
      <c r="AK642" s="62" t="s">
        <v>422</v>
      </c>
    </row>
    <row r="643" spans="1:37" s="14" customFormat="1" ht="50.1" customHeight="1">
      <c r="A643" s="62" t="s">
        <v>802</v>
      </c>
      <c r="B643" s="62" t="s">
        <v>803</v>
      </c>
      <c r="C643" s="62" t="s">
        <v>804</v>
      </c>
      <c r="D643" s="62" t="s">
        <v>665</v>
      </c>
      <c r="E643" s="62" t="s">
        <v>594</v>
      </c>
      <c r="F643" s="62" t="s">
        <v>539</v>
      </c>
      <c r="G643" s="58" t="s">
        <v>1403</v>
      </c>
      <c r="H643" s="62" t="s">
        <v>33</v>
      </c>
      <c r="I643" s="61">
        <v>562.19000000000005</v>
      </c>
      <c r="J643" s="61">
        <f t="shared" si="132"/>
        <v>56.219000000000008</v>
      </c>
      <c r="K643" s="61">
        <f t="shared" si="133"/>
        <v>505.97100000000006</v>
      </c>
      <c r="L643" s="61">
        <v>0</v>
      </c>
      <c r="M643" s="61">
        <v>123.41</v>
      </c>
      <c r="N643" s="61">
        <v>123.41</v>
      </c>
      <c r="O643" s="61">
        <v>123.41</v>
      </c>
      <c r="P643" s="61">
        <v>123.41</v>
      </c>
      <c r="Q643" s="61">
        <v>0</v>
      </c>
      <c r="R643" s="61">
        <v>0</v>
      </c>
      <c r="S643" s="61">
        <v>12.33</v>
      </c>
      <c r="T643" s="61">
        <v>0</v>
      </c>
      <c r="U643" s="61">
        <v>0</v>
      </c>
      <c r="V643" s="61">
        <v>0</v>
      </c>
      <c r="W643" s="61">
        <v>0</v>
      </c>
      <c r="X643" s="61">
        <v>0</v>
      </c>
      <c r="Y643" s="61">
        <v>0</v>
      </c>
      <c r="Z643" s="61">
        <v>0</v>
      </c>
      <c r="AA643" s="61">
        <v>0</v>
      </c>
      <c r="AB643" s="61">
        <v>0</v>
      </c>
      <c r="AC643" s="61">
        <v>0</v>
      </c>
      <c r="AD643" s="61">
        <v>0</v>
      </c>
      <c r="AE643" s="61">
        <v>0</v>
      </c>
      <c r="AF643" s="61">
        <v>0</v>
      </c>
      <c r="AG643" s="61">
        <f t="shared" si="136"/>
        <v>505.96999999999997</v>
      </c>
      <c r="AH643" s="61">
        <f t="shared" si="134"/>
        <v>56.220000000000084</v>
      </c>
      <c r="AI643" s="62" t="s">
        <v>782</v>
      </c>
      <c r="AJ643" s="62" t="s">
        <v>1663</v>
      </c>
      <c r="AK643" s="62" t="s">
        <v>805</v>
      </c>
    </row>
    <row r="644" spans="1:37" s="14" customFormat="1" ht="50.1" customHeight="1">
      <c r="A644" s="62" t="s">
        <v>806</v>
      </c>
      <c r="B644" s="62" t="s">
        <v>807</v>
      </c>
      <c r="C644" s="62" t="s">
        <v>808</v>
      </c>
      <c r="D644" s="62" t="s">
        <v>809</v>
      </c>
      <c r="E644" s="62" t="s">
        <v>594</v>
      </c>
      <c r="F644" s="62" t="s">
        <v>810</v>
      </c>
      <c r="G644" s="58" t="s">
        <v>1403</v>
      </c>
      <c r="H644" s="62" t="s">
        <v>126</v>
      </c>
      <c r="I644" s="61">
        <v>1839.2</v>
      </c>
      <c r="J644" s="61">
        <f t="shared" si="132"/>
        <v>183.92000000000002</v>
      </c>
      <c r="K644" s="61">
        <f t="shared" si="133"/>
        <v>1655.28</v>
      </c>
      <c r="L644" s="61">
        <v>0</v>
      </c>
      <c r="M644" s="61">
        <v>0</v>
      </c>
      <c r="N644" s="61">
        <v>0</v>
      </c>
      <c r="O644" s="61">
        <v>0</v>
      </c>
      <c r="P644" s="61">
        <v>0</v>
      </c>
      <c r="Q644" s="61">
        <v>0</v>
      </c>
      <c r="R644" s="61">
        <v>0</v>
      </c>
      <c r="S644" s="61">
        <v>0</v>
      </c>
      <c r="T644" s="61">
        <v>0</v>
      </c>
      <c r="U644" s="61">
        <v>110.35</v>
      </c>
      <c r="V644" s="61">
        <v>331.06</v>
      </c>
      <c r="W644" s="61">
        <v>331.06</v>
      </c>
      <c r="X644" s="61">
        <v>331.06</v>
      </c>
      <c r="Y644" s="61">
        <v>331.06</v>
      </c>
      <c r="Z644" s="61">
        <v>220.69</v>
      </c>
      <c r="AA644" s="61">
        <v>0</v>
      </c>
      <c r="AB644" s="61">
        <v>0</v>
      </c>
      <c r="AC644" s="61">
        <v>0</v>
      </c>
      <c r="AD644" s="61">
        <v>0</v>
      </c>
      <c r="AE644" s="61">
        <v>0</v>
      </c>
      <c r="AF644" s="61">
        <v>0</v>
      </c>
      <c r="AG644" s="61">
        <f t="shared" si="136"/>
        <v>1655.28</v>
      </c>
      <c r="AH644" s="61">
        <f t="shared" si="134"/>
        <v>183.92000000000007</v>
      </c>
      <c r="AI644" s="62" t="s">
        <v>234</v>
      </c>
      <c r="AJ644" s="62" t="s">
        <v>1663</v>
      </c>
      <c r="AK644" s="62" t="s">
        <v>422</v>
      </c>
    </row>
    <row r="645" spans="1:37" s="14" customFormat="1" ht="50.1" customHeight="1">
      <c r="A645" s="62" t="s">
        <v>811</v>
      </c>
      <c r="B645" s="62" t="s">
        <v>807</v>
      </c>
      <c r="C645" s="62" t="s">
        <v>812</v>
      </c>
      <c r="D645" s="62" t="s">
        <v>813</v>
      </c>
      <c r="E645" s="62" t="s">
        <v>594</v>
      </c>
      <c r="F645" s="62" t="s">
        <v>516</v>
      </c>
      <c r="G645" s="58" t="s">
        <v>1403</v>
      </c>
      <c r="H645" s="62" t="s">
        <v>798</v>
      </c>
      <c r="I645" s="61">
        <v>1768</v>
      </c>
      <c r="J645" s="61">
        <f t="shared" si="132"/>
        <v>176.8</v>
      </c>
      <c r="K645" s="61">
        <f t="shared" si="133"/>
        <v>1591.2</v>
      </c>
      <c r="L645" s="61">
        <v>0</v>
      </c>
      <c r="M645" s="61">
        <v>0</v>
      </c>
      <c r="N645" s="61">
        <v>0</v>
      </c>
      <c r="O645" s="61">
        <v>0</v>
      </c>
      <c r="P645" s="61">
        <v>0</v>
      </c>
      <c r="Q645" s="61">
        <v>0</v>
      </c>
      <c r="R645" s="61">
        <v>0</v>
      </c>
      <c r="S645" s="61">
        <v>0</v>
      </c>
      <c r="T645" s="61">
        <v>0</v>
      </c>
      <c r="U645" s="61">
        <v>0</v>
      </c>
      <c r="V645" s="61">
        <v>0</v>
      </c>
      <c r="W645" s="61">
        <v>0</v>
      </c>
      <c r="X645" s="61">
        <v>0</v>
      </c>
      <c r="Y645" s="61">
        <v>318.24</v>
      </c>
      <c r="Z645" s="61">
        <v>318.24</v>
      </c>
      <c r="AA645" s="61">
        <v>0</v>
      </c>
      <c r="AB645" s="61">
        <v>318.24</v>
      </c>
      <c r="AC645" s="61">
        <v>318.24</v>
      </c>
      <c r="AD645" s="61">
        <v>318.24</v>
      </c>
      <c r="AE645" s="61">
        <v>0</v>
      </c>
      <c r="AF645" s="61">
        <v>0</v>
      </c>
      <c r="AG645" s="61">
        <f t="shared" si="136"/>
        <v>1591.2</v>
      </c>
      <c r="AH645" s="61">
        <f t="shared" si="134"/>
        <v>176.79999999999995</v>
      </c>
      <c r="AI645" s="62" t="s">
        <v>443</v>
      </c>
      <c r="AJ645" s="62" t="s">
        <v>1972</v>
      </c>
      <c r="AK645" s="62" t="s">
        <v>264</v>
      </c>
    </row>
    <row r="646" spans="1:37" s="14" customFormat="1" ht="50.1" customHeight="1">
      <c r="A646" s="62" t="s">
        <v>814</v>
      </c>
      <c r="B646" s="62" t="s">
        <v>815</v>
      </c>
      <c r="C646" s="62" t="s">
        <v>812</v>
      </c>
      <c r="D646" s="62" t="s">
        <v>816</v>
      </c>
      <c r="E646" s="62" t="s">
        <v>666</v>
      </c>
      <c r="F646" s="62" t="s">
        <v>516</v>
      </c>
      <c r="G646" s="58" t="s">
        <v>1403</v>
      </c>
      <c r="H646" s="62" t="s">
        <v>817</v>
      </c>
      <c r="I646" s="61">
        <v>869</v>
      </c>
      <c r="J646" s="61">
        <f t="shared" si="132"/>
        <v>86.9</v>
      </c>
      <c r="K646" s="61">
        <f t="shared" si="133"/>
        <v>782.1</v>
      </c>
      <c r="L646" s="61">
        <v>0</v>
      </c>
      <c r="M646" s="61">
        <v>0</v>
      </c>
      <c r="N646" s="61">
        <v>0</v>
      </c>
      <c r="O646" s="61">
        <v>0</v>
      </c>
      <c r="P646" s="61">
        <v>0</v>
      </c>
      <c r="Q646" s="61">
        <v>0</v>
      </c>
      <c r="R646" s="61">
        <v>0</v>
      </c>
      <c r="S646" s="61">
        <v>0</v>
      </c>
      <c r="T646" s="61">
        <v>0</v>
      </c>
      <c r="U646" s="61">
        <v>0</v>
      </c>
      <c r="V646" s="61">
        <v>0</v>
      </c>
      <c r="W646" s="61">
        <v>0</v>
      </c>
      <c r="X646" s="61">
        <v>0</v>
      </c>
      <c r="Y646" s="61">
        <v>13.14</v>
      </c>
      <c r="Z646" s="61">
        <v>156.41999999999999</v>
      </c>
      <c r="AA646" s="61">
        <v>0</v>
      </c>
      <c r="AB646" s="61">
        <v>156.41999999999999</v>
      </c>
      <c r="AC646" s="61">
        <v>156.41999999999999</v>
      </c>
      <c r="AD646" s="61">
        <v>156.41999999999999</v>
      </c>
      <c r="AE646" s="61">
        <v>0</v>
      </c>
      <c r="AF646" s="61">
        <v>143.28</v>
      </c>
      <c r="AG646" s="61">
        <f t="shared" si="136"/>
        <v>782.09999999999991</v>
      </c>
      <c r="AH646" s="61">
        <f t="shared" si="134"/>
        <v>86.900000000000091</v>
      </c>
      <c r="AI646" s="62" t="s">
        <v>20</v>
      </c>
      <c r="AJ646" s="62" t="s">
        <v>1645</v>
      </c>
      <c r="AK646" s="62" t="s">
        <v>1710</v>
      </c>
    </row>
    <row r="647" spans="1:37" s="14" customFormat="1" ht="50.1" customHeight="1">
      <c r="A647" s="62" t="s">
        <v>793</v>
      </c>
      <c r="B647" s="62" t="s">
        <v>794</v>
      </c>
      <c r="C647" s="62" t="s">
        <v>795</v>
      </c>
      <c r="D647" s="62" t="s">
        <v>781</v>
      </c>
      <c r="E647" s="62" t="s">
        <v>594</v>
      </c>
      <c r="F647" s="62" t="s">
        <v>539</v>
      </c>
      <c r="G647" s="58" t="s">
        <v>1403</v>
      </c>
      <c r="H647" s="62" t="s">
        <v>11</v>
      </c>
      <c r="I647" s="61">
        <v>675.09</v>
      </c>
      <c r="J647" s="61">
        <f t="shared" si="132"/>
        <v>67.509</v>
      </c>
      <c r="K647" s="61">
        <f t="shared" si="133"/>
        <v>607.58100000000002</v>
      </c>
      <c r="L647" s="61">
        <v>0</v>
      </c>
      <c r="M647" s="61">
        <v>148.19</v>
      </c>
      <c r="N647" s="61">
        <v>148.19</v>
      </c>
      <c r="O647" s="61">
        <v>148.19</v>
      </c>
      <c r="P647" s="61">
        <v>148.19</v>
      </c>
      <c r="Q647" s="61">
        <v>0</v>
      </c>
      <c r="R647" s="61">
        <v>0</v>
      </c>
      <c r="S647" s="61">
        <v>14.82</v>
      </c>
      <c r="T647" s="61">
        <v>0</v>
      </c>
      <c r="U647" s="61">
        <v>0</v>
      </c>
      <c r="V647" s="61">
        <v>0</v>
      </c>
      <c r="W647" s="61">
        <v>0</v>
      </c>
      <c r="X647" s="61">
        <v>0</v>
      </c>
      <c r="Y647" s="61">
        <v>0</v>
      </c>
      <c r="Z647" s="61">
        <v>0</v>
      </c>
      <c r="AA647" s="61">
        <v>0</v>
      </c>
      <c r="AB647" s="61">
        <v>0</v>
      </c>
      <c r="AC647" s="61">
        <v>0</v>
      </c>
      <c r="AD647" s="61">
        <v>0</v>
      </c>
      <c r="AE647" s="61">
        <v>0</v>
      </c>
      <c r="AF647" s="61">
        <v>0</v>
      </c>
      <c r="AG647" s="61">
        <f t="shared" si="136"/>
        <v>607.58000000000004</v>
      </c>
      <c r="AH647" s="61">
        <f t="shared" si="134"/>
        <v>67.509999999999991</v>
      </c>
      <c r="AI647" s="62" t="s">
        <v>782</v>
      </c>
      <c r="AJ647" s="62" t="s">
        <v>1663</v>
      </c>
      <c r="AK647" s="62" t="s">
        <v>422</v>
      </c>
    </row>
    <row r="648" spans="1:37" s="14" customFormat="1" ht="50.1" customHeight="1">
      <c r="A648" s="58" t="s">
        <v>796</v>
      </c>
      <c r="B648" s="58" t="s">
        <v>797</v>
      </c>
      <c r="C648" s="58" t="s">
        <v>10</v>
      </c>
      <c r="D648" s="58" t="s">
        <v>665</v>
      </c>
      <c r="E648" s="58" t="s">
        <v>594</v>
      </c>
      <c r="F648" s="58" t="s">
        <v>539</v>
      </c>
      <c r="G648" s="58" t="s">
        <v>1403</v>
      </c>
      <c r="H648" s="58" t="s">
        <v>798</v>
      </c>
      <c r="I648" s="60">
        <v>576.02</v>
      </c>
      <c r="J648" s="61">
        <f t="shared" si="132"/>
        <v>57.602000000000004</v>
      </c>
      <c r="K648" s="61">
        <f t="shared" si="133"/>
        <v>518.41800000000001</v>
      </c>
      <c r="L648" s="61">
        <v>0</v>
      </c>
      <c r="M648" s="61">
        <v>10.37</v>
      </c>
      <c r="N648" s="61">
        <v>103.68</v>
      </c>
      <c r="O648" s="61">
        <v>103.68</v>
      </c>
      <c r="P648" s="61">
        <v>103.68</v>
      </c>
      <c r="Q648" s="61">
        <v>103.68</v>
      </c>
      <c r="R648" s="61">
        <v>93.33</v>
      </c>
      <c r="S648" s="61">
        <v>0</v>
      </c>
      <c r="T648" s="61">
        <v>0</v>
      </c>
      <c r="U648" s="61">
        <v>0</v>
      </c>
      <c r="V648" s="61">
        <v>0</v>
      </c>
      <c r="W648" s="61">
        <v>0</v>
      </c>
      <c r="X648" s="61">
        <v>0</v>
      </c>
      <c r="Y648" s="61">
        <v>0</v>
      </c>
      <c r="Z648" s="61">
        <v>0</v>
      </c>
      <c r="AA648" s="61">
        <v>0</v>
      </c>
      <c r="AB648" s="61">
        <v>0</v>
      </c>
      <c r="AC648" s="61">
        <v>0</v>
      </c>
      <c r="AD648" s="61">
        <v>0</v>
      </c>
      <c r="AE648" s="61">
        <v>0</v>
      </c>
      <c r="AF648" s="61">
        <v>0</v>
      </c>
      <c r="AG648" s="61">
        <f t="shared" si="136"/>
        <v>518.42000000000007</v>
      </c>
      <c r="AH648" s="61">
        <f t="shared" si="134"/>
        <v>57.599999999999909</v>
      </c>
      <c r="AI648" s="62" t="s">
        <v>108</v>
      </c>
      <c r="AJ648" s="62" t="s">
        <v>1684</v>
      </c>
      <c r="AK648" s="62" t="s">
        <v>254</v>
      </c>
    </row>
    <row r="649" spans="1:37" s="14" customFormat="1" ht="50.1" customHeight="1">
      <c r="A649" s="62" t="s">
        <v>788</v>
      </c>
      <c r="B649" s="62" t="s">
        <v>789</v>
      </c>
      <c r="C649" s="62" t="s">
        <v>790</v>
      </c>
      <c r="D649" s="62" t="s">
        <v>791</v>
      </c>
      <c r="E649" s="62" t="s">
        <v>594</v>
      </c>
      <c r="F649" s="62" t="s">
        <v>539</v>
      </c>
      <c r="G649" s="58" t="s">
        <v>1403</v>
      </c>
      <c r="H649" s="62" t="s">
        <v>792</v>
      </c>
      <c r="I649" s="61">
        <v>1146.95</v>
      </c>
      <c r="J649" s="61">
        <f t="shared" si="132"/>
        <v>114.69500000000001</v>
      </c>
      <c r="K649" s="61">
        <f t="shared" si="133"/>
        <v>1032.2550000000001</v>
      </c>
      <c r="L649" s="61">
        <v>0</v>
      </c>
      <c r="M649" s="61">
        <v>0</v>
      </c>
      <c r="N649" s="61">
        <v>0</v>
      </c>
      <c r="O649" s="61">
        <v>0</v>
      </c>
      <c r="P649" s="61">
        <v>0</v>
      </c>
      <c r="Q649" s="61">
        <v>0</v>
      </c>
      <c r="R649" s="61">
        <v>0</v>
      </c>
      <c r="S649" s="61">
        <v>0</v>
      </c>
      <c r="T649" s="61">
        <v>213.33</v>
      </c>
      <c r="U649" s="61">
        <v>206.45</v>
      </c>
      <c r="V649" s="61">
        <v>206.45</v>
      </c>
      <c r="W649" s="61">
        <v>206.45</v>
      </c>
      <c r="X649" s="61">
        <v>199.57</v>
      </c>
      <c r="Y649" s="61">
        <v>0</v>
      </c>
      <c r="Z649" s="61">
        <v>0</v>
      </c>
      <c r="AA649" s="61">
        <v>0</v>
      </c>
      <c r="AB649" s="61">
        <v>0</v>
      </c>
      <c r="AC649" s="61">
        <v>0</v>
      </c>
      <c r="AD649" s="61">
        <v>0</v>
      </c>
      <c r="AE649" s="61">
        <v>0</v>
      </c>
      <c r="AF649" s="61">
        <v>0</v>
      </c>
      <c r="AG649" s="61">
        <f t="shared" si="136"/>
        <v>1032.25</v>
      </c>
      <c r="AH649" s="61">
        <f t="shared" si="134"/>
        <v>114.70000000000005</v>
      </c>
      <c r="AI649" s="62" t="s">
        <v>230</v>
      </c>
      <c r="AJ649" s="62" t="s">
        <v>1663</v>
      </c>
      <c r="AK649" s="62" t="s">
        <v>1664</v>
      </c>
    </row>
    <row r="650" spans="1:37" s="14" customFormat="1" ht="50.1" customHeight="1">
      <c r="A650" s="62" t="s">
        <v>799</v>
      </c>
      <c r="B650" s="62" t="s">
        <v>800</v>
      </c>
      <c r="C650" s="62" t="s">
        <v>801</v>
      </c>
      <c r="D650" s="62" t="s">
        <v>781</v>
      </c>
      <c r="E650" s="62" t="s">
        <v>594</v>
      </c>
      <c r="F650" s="62" t="s">
        <v>539</v>
      </c>
      <c r="G650" s="58" t="s">
        <v>1403</v>
      </c>
      <c r="H650" s="62" t="s">
        <v>798</v>
      </c>
      <c r="I650" s="61">
        <v>613.73</v>
      </c>
      <c r="J650" s="61">
        <f t="shared" si="132"/>
        <v>61.373000000000005</v>
      </c>
      <c r="K650" s="61">
        <f t="shared" si="133"/>
        <v>552.35699999999997</v>
      </c>
      <c r="L650" s="61">
        <v>0</v>
      </c>
      <c r="M650" s="61">
        <v>134.72</v>
      </c>
      <c r="N650" s="61">
        <v>134.72</v>
      </c>
      <c r="O650" s="61">
        <v>134.72</v>
      </c>
      <c r="P650" s="61">
        <v>134.72</v>
      </c>
      <c r="Q650" s="61">
        <v>0</v>
      </c>
      <c r="R650" s="61">
        <v>0</v>
      </c>
      <c r="S650" s="61">
        <v>13.48</v>
      </c>
      <c r="T650" s="61">
        <v>0</v>
      </c>
      <c r="U650" s="61">
        <v>0</v>
      </c>
      <c r="V650" s="61">
        <v>0</v>
      </c>
      <c r="W650" s="61">
        <v>0</v>
      </c>
      <c r="X650" s="61">
        <v>0</v>
      </c>
      <c r="Y650" s="61">
        <v>0</v>
      </c>
      <c r="Z650" s="61">
        <v>0</v>
      </c>
      <c r="AA650" s="61">
        <v>0</v>
      </c>
      <c r="AB650" s="61">
        <v>0</v>
      </c>
      <c r="AC650" s="61">
        <v>0</v>
      </c>
      <c r="AD650" s="61">
        <v>0</v>
      </c>
      <c r="AE650" s="61">
        <v>0</v>
      </c>
      <c r="AF650" s="61">
        <v>0</v>
      </c>
      <c r="AG650" s="61">
        <f t="shared" si="136"/>
        <v>552.36</v>
      </c>
      <c r="AH650" s="61">
        <f t="shared" si="134"/>
        <v>61.370000000000005</v>
      </c>
      <c r="AI650" s="62" t="s">
        <v>782</v>
      </c>
      <c r="AJ650" s="62" t="s">
        <v>1413</v>
      </c>
      <c r="AK650" s="62" t="s">
        <v>818</v>
      </c>
    </row>
    <row r="651" spans="1:37" s="14" customFormat="1" ht="50.1" customHeight="1">
      <c r="A651" s="83" t="s">
        <v>819</v>
      </c>
      <c r="B651" s="83"/>
      <c r="C651" s="83"/>
      <c r="D651" s="83"/>
      <c r="E651" s="83"/>
      <c r="F651" s="83"/>
      <c r="G651" s="83"/>
      <c r="H651" s="83"/>
      <c r="I651" s="76">
        <f>SUM(I620:I650)</f>
        <v>280262.99000000005</v>
      </c>
      <c r="J651" s="76">
        <f t="shared" ref="J651:AH651" si="137">SUM(J620:J650)</f>
        <v>28026.298999999995</v>
      </c>
      <c r="K651" s="76">
        <f t="shared" si="137"/>
        <v>252236.69099999999</v>
      </c>
      <c r="L651" s="76">
        <f t="shared" si="137"/>
        <v>0</v>
      </c>
      <c r="M651" s="76">
        <f t="shared" si="137"/>
        <v>584.64</v>
      </c>
      <c r="N651" s="76">
        <f t="shared" si="137"/>
        <v>677.95</v>
      </c>
      <c r="O651" s="76">
        <f t="shared" si="137"/>
        <v>677.95</v>
      </c>
      <c r="P651" s="76">
        <f t="shared" si="137"/>
        <v>677.95</v>
      </c>
      <c r="Q651" s="76">
        <f t="shared" si="137"/>
        <v>120.47</v>
      </c>
      <c r="R651" s="76">
        <f t="shared" si="137"/>
        <v>93.33</v>
      </c>
      <c r="S651" s="76">
        <f t="shared" si="137"/>
        <v>40.629999999999995</v>
      </c>
      <c r="T651" s="76">
        <f t="shared" si="137"/>
        <v>213.33</v>
      </c>
      <c r="U651" s="76">
        <f t="shared" si="137"/>
        <v>316.79999999999995</v>
      </c>
      <c r="V651" s="76">
        <f t="shared" si="137"/>
        <v>537.51</v>
      </c>
      <c r="W651" s="76">
        <f t="shared" si="137"/>
        <v>537.51</v>
      </c>
      <c r="X651" s="76">
        <f t="shared" si="137"/>
        <v>530.63</v>
      </c>
      <c r="Y651" s="76">
        <f t="shared" si="137"/>
        <v>23260.340000000004</v>
      </c>
      <c r="Z651" s="76">
        <f t="shared" si="137"/>
        <v>45891.15</v>
      </c>
      <c r="AA651" s="76">
        <f t="shared" si="137"/>
        <v>0</v>
      </c>
      <c r="AB651" s="76">
        <f t="shared" si="137"/>
        <v>46637.18</v>
      </c>
      <c r="AC651" s="76">
        <f t="shared" si="137"/>
        <v>48570.62</v>
      </c>
      <c r="AD651" s="76">
        <f t="shared" si="137"/>
        <v>48570.63</v>
      </c>
      <c r="AE651" s="76">
        <f t="shared" si="137"/>
        <v>3058.48</v>
      </c>
      <c r="AF651" s="76">
        <f t="shared" si="137"/>
        <v>26405.98</v>
      </c>
      <c r="AG651" s="76">
        <f t="shared" si="137"/>
        <v>247403.08000000002</v>
      </c>
      <c r="AH651" s="76">
        <f t="shared" si="137"/>
        <v>32859.909999999996</v>
      </c>
      <c r="AI651" s="82"/>
      <c r="AJ651" s="82"/>
      <c r="AK651" s="82"/>
    </row>
    <row r="652" spans="1:37" s="14" customFormat="1" ht="50.1" customHeight="1">
      <c r="A652" s="63" t="s">
        <v>820</v>
      </c>
      <c r="B652" s="63" t="s">
        <v>821</v>
      </c>
      <c r="C652" s="63" t="s">
        <v>15</v>
      </c>
      <c r="D652" s="63" t="s">
        <v>1998</v>
      </c>
      <c r="E652" s="63" t="s">
        <v>594</v>
      </c>
      <c r="F652" s="63" t="s">
        <v>2000</v>
      </c>
      <c r="G652" s="63" t="s">
        <v>1403</v>
      </c>
      <c r="H652" s="63" t="s">
        <v>36</v>
      </c>
      <c r="I652" s="64">
        <v>11675.11</v>
      </c>
      <c r="J652" s="65">
        <f t="shared" ref="J652:J657" si="138">+I652*0.1</f>
        <v>1167.5110000000002</v>
      </c>
      <c r="K652" s="65">
        <f t="shared" ref="K652:K657" si="139">+I652-J652</f>
        <v>10507.599</v>
      </c>
      <c r="L652" s="65">
        <v>0</v>
      </c>
      <c r="M652" s="65">
        <v>0</v>
      </c>
      <c r="N652" s="65">
        <v>0</v>
      </c>
      <c r="O652" s="65">
        <v>0</v>
      </c>
      <c r="P652" s="65">
        <v>1050.76</v>
      </c>
      <c r="Q652" s="65">
        <v>5428.93</v>
      </c>
      <c r="R652" s="65">
        <v>2101.52</v>
      </c>
      <c r="S652" s="65">
        <v>1926.39</v>
      </c>
      <c r="T652" s="65">
        <v>0</v>
      </c>
      <c r="U652" s="65">
        <v>0</v>
      </c>
      <c r="V652" s="65">
        <v>0</v>
      </c>
      <c r="W652" s="65">
        <v>0</v>
      </c>
      <c r="X652" s="65">
        <v>0</v>
      </c>
      <c r="Y652" s="65">
        <v>0</v>
      </c>
      <c r="Z652" s="65">
        <v>0</v>
      </c>
      <c r="AA652" s="65">
        <v>0</v>
      </c>
      <c r="AB652" s="65">
        <v>0</v>
      </c>
      <c r="AC652" s="65">
        <v>0</v>
      </c>
      <c r="AD652" s="65">
        <v>0</v>
      </c>
      <c r="AE652" s="65">
        <v>0</v>
      </c>
      <c r="AF652" s="65">
        <v>0</v>
      </c>
      <c r="AG652" s="65">
        <f>SUM(L652:AF652)</f>
        <v>10507.6</v>
      </c>
      <c r="AH652" s="65">
        <f>I652-AG652</f>
        <v>1167.5100000000002</v>
      </c>
      <c r="AI652" s="66" t="s">
        <v>111</v>
      </c>
      <c r="AJ652" s="66" t="s">
        <v>145</v>
      </c>
      <c r="AK652" s="66" t="s">
        <v>204</v>
      </c>
    </row>
    <row r="653" spans="1:37" s="14" customFormat="1" ht="50.1" customHeight="1">
      <c r="A653" s="63" t="s">
        <v>822</v>
      </c>
      <c r="B653" s="63" t="s">
        <v>823</v>
      </c>
      <c r="C653" s="63" t="s">
        <v>15</v>
      </c>
      <c r="D653" s="63" t="s">
        <v>665</v>
      </c>
      <c r="E653" s="63" t="s">
        <v>594</v>
      </c>
      <c r="F653" s="63" t="s">
        <v>539</v>
      </c>
      <c r="G653" s="63" t="s">
        <v>1403</v>
      </c>
      <c r="H653" s="63" t="s">
        <v>824</v>
      </c>
      <c r="I653" s="64">
        <v>950.7</v>
      </c>
      <c r="J653" s="65">
        <f t="shared" si="138"/>
        <v>95.070000000000007</v>
      </c>
      <c r="K653" s="65">
        <f>+I653-J653</f>
        <v>855.63</v>
      </c>
      <c r="L653" s="65">
        <v>0</v>
      </c>
      <c r="M653" s="65">
        <v>0</v>
      </c>
      <c r="N653" s="65">
        <v>0</v>
      </c>
      <c r="O653" s="65">
        <v>0</v>
      </c>
      <c r="P653" s="65">
        <v>85.56</v>
      </c>
      <c r="Q653" s="65">
        <v>442.06</v>
      </c>
      <c r="R653" s="65">
        <v>171.12</v>
      </c>
      <c r="S653" s="65">
        <v>156.88999999999999</v>
      </c>
      <c r="T653" s="65">
        <v>0</v>
      </c>
      <c r="U653" s="65">
        <v>0</v>
      </c>
      <c r="V653" s="65">
        <v>0</v>
      </c>
      <c r="W653" s="65">
        <v>0</v>
      </c>
      <c r="X653" s="65">
        <v>0</v>
      </c>
      <c r="Y653" s="65">
        <v>0</v>
      </c>
      <c r="Z653" s="65">
        <v>0</v>
      </c>
      <c r="AA653" s="65">
        <v>0</v>
      </c>
      <c r="AB653" s="65">
        <v>0</v>
      </c>
      <c r="AC653" s="65">
        <v>0</v>
      </c>
      <c r="AD653" s="65">
        <v>0</v>
      </c>
      <c r="AE653" s="65">
        <v>0</v>
      </c>
      <c r="AF653" s="65">
        <v>0</v>
      </c>
      <c r="AG653" s="65">
        <f>SUM(L653:AF653)</f>
        <v>855.63</v>
      </c>
      <c r="AH653" s="65">
        <f>I653-AG653</f>
        <v>95.07000000000005</v>
      </c>
      <c r="AI653" s="66" t="s">
        <v>111</v>
      </c>
      <c r="AJ653" s="66" t="s">
        <v>145</v>
      </c>
      <c r="AK653" s="66" t="s">
        <v>204</v>
      </c>
    </row>
    <row r="654" spans="1:37" s="14" customFormat="1" ht="50.1" customHeight="1">
      <c r="A654" s="63" t="s">
        <v>825</v>
      </c>
      <c r="B654" s="63" t="s">
        <v>826</v>
      </c>
      <c r="C654" s="63" t="s">
        <v>15</v>
      </c>
      <c r="D654" s="63" t="s">
        <v>827</v>
      </c>
      <c r="E654" s="63" t="s">
        <v>1999</v>
      </c>
      <c r="F654" s="63" t="s">
        <v>828</v>
      </c>
      <c r="G654" s="63" t="s">
        <v>1403</v>
      </c>
      <c r="H654" s="63" t="s">
        <v>824</v>
      </c>
      <c r="I654" s="64">
        <v>1500.23</v>
      </c>
      <c r="J654" s="65">
        <f>+I654*0.1</f>
        <v>150.023</v>
      </c>
      <c r="K654" s="65">
        <f>+I654-J654</f>
        <v>1350.2070000000001</v>
      </c>
      <c r="L654" s="65">
        <v>0</v>
      </c>
      <c r="M654" s="65">
        <v>0</v>
      </c>
      <c r="N654" s="65">
        <v>0</v>
      </c>
      <c r="O654" s="65">
        <v>0</v>
      </c>
      <c r="P654" s="65">
        <v>135.02000000000001</v>
      </c>
      <c r="Q654" s="65">
        <v>697.6</v>
      </c>
      <c r="R654" s="65">
        <v>270.04000000000002</v>
      </c>
      <c r="S654" s="65">
        <v>247.55</v>
      </c>
      <c r="T654" s="65">
        <v>0</v>
      </c>
      <c r="U654" s="65">
        <v>0</v>
      </c>
      <c r="V654" s="65">
        <v>0</v>
      </c>
      <c r="W654" s="65">
        <v>0</v>
      </c>
      <c r="X654" s="65">
        <v>0</v>
      </c>
      <c r="Y654" s="65">
        <v>0</v>
      </c>
      <c r="Z654" s="65">
        <v>0</v>
      </c>
      <c r="AA654" s="65">
        <v>0</v>
      </c>
      <c r="AB654" s="65">
        <v>0</v>
      </c>
      <c r="AC654" s="65">
        <v>0</v>
      </c>
      <c r="AD654" s="65">
        <v>0</v>
      </c>
      <c r="AE654" s="65">
        <v>0</v>
      </c>
      <c r="AF654" s="65">
        <v>0</v>
      </c>
      <c r="AG654" s="65">
        <f>SUM(L654:AF654)</f>
        <v>1350.21</v>
      </c>
      <c r="AH654" s="65">
        <f>I654-AG654</f>
        <v>150.01999999999998</v>
      </c>
      <c r="AI654" s="66" t="s">
        <v>568</v>
      </c>
      <c r="AJ654" s="66" t="s">
        <v>145</v>
      </c>
      <c r="AK654" s="66" t="s">
        <v>204</v>
      </c>
    </row>
    <row r="655" spans="1:37" s="18" customFormat="1" ht="50.1" customHeight="1">
      <c r="A655" s="83" t="s">
        <v>829</v>
      </c>
      <c r="B655" s="83"/>
      <c r="C655" s="83"/>
      <c r="D655" s="83"/>
      <c r="E655" s="83"/>
      <c r="F655" s="83"/>
      <c r="G655" s="83"/>
      <c r="H655" s="83"/>
      <c r="I655" s="76">
        <f>SUM(I652:I654)</f>
        <v>14126.04</v>
      </c>
      <c r="J655" s="76">
        <f t="shared" ref="J655:AH655" si="140">SUM(J652:J654)</f>
        <v>1412.604</v>
      </c>
      <c r="K655" s="76">
        <f t="shared" si="140"/>
        <v>12713.436</v>
      </c>
      <c r="L655" s="76">
        <f t="shared" si="140"/>
        <v>0</v>
      </c>
      <c r="M655" s="76">
        <f t="shared" si="140"/>
        <v>0</v>
      </c>
      <c r="N655" s="76">
        <f t="shared" si="140"/>
        <v>0</v>
      </c>
      <c r="O655" s="76">
        <f t="shared" si="140"/>
        <v>0</v>
      </c>
      <c r="P655" s="76">
        <f t="shared" si="140"/>
        <v>1271.3399999999999</v>
      </c>
      <c r="Q655" s="76">
        <f t="shared" si="140"/>
        <v>6568.5900000000011</v>
      </c>
      <c r="R655" s="76">
        <f t="shared" si="140"/>
        <v>2542.6799999999998</v>
      </c>
      <c r="S655" s="76">
        <f t="shared" si="140"/>
        <v>2330.8300000000004</v>
      </c>
      <c r="T655" s="76">
        <f t="shared" si="140"/>
        <v>0</v>
      </c>
      <c r="U655" s="76">
        <f t="shared" si="140"/>
        <v>0</v>
      </c>
      <c r="V655" s="76">
        <f t="shared" si="140"/>
        <v>0</v>
      </c>
      <c r="W655" s="76">
        <f t="shared" si="140"/>
        <v>0</v>
      </c>
      <c r="X655" s="76">
        <f t="shared" si="140"/>
        <v>0</v>
      </c>
      <c r="Y655" s="76">
        <f t="shared" si="140"/>
        <v>0</v>
      </c>
      <c r="Z655" s="76">
        <f t="shared" si="140"/>
        <v>0</v>
      </c>
      <c r="AA655" s="76">
        <f t="shared" si="140"/>
        <v>0</v>
      </c>
      <c r="AB655" s="76">
        <f t="shared" si="140"/>
        <v>0</v>
      </c>
      <c r="AC655" s="76">
        <f t="shared" si="140"/>
        <v>0</v>
      </c>
      <c r="AD655" s="76">
        <f t="shared" si="140"/>
        <v>0</v>
      </c>
      <c r="AE655" s="76">
        <f t="shared" si="140"/>
        <v>0</v>
      </c>
      <c r="AF655" s="76">
        <f t="shared" si="140"/>
        <v>0</v>
      </c>
      <c r="AG655" s="76">
        <f t="shared" si="140"/>
        <v>12713.439999999999</v>
      </c>
      <c r="AH655" s="76">
        <f t="shared" si="140"/>
        <v>1412.6000000000004</v>
      </c>
      <c r="AI655" s="82"/>
      <c r="AJ655" s="82"/>
      <c r="AK655" s="82"/>
    </row>
    <row r="656" spans="1:37" s="14" customFormat="1" ht="50.1" customHeight="1">
      <c r="A656" s="67" t="s">
        <v>830</v>
      </c>
      <c r="B656" s="67" t="s">
        <v>831</v>
      </c>
      <c r="C656" s="68" t="s">
        <v>832</v>
      </c>
      <c r="D656" s="67" t="s">
        <v>833</v>
      </c>
      <c r="E656" s="67" t="s">
        <v>834</v>
      </c>
      <c r="F656" s="67" t="s">
        <v>835</v>
      </c>
      <c r="G656" s="67" t="s">
        <v>1403</v>
      </c>
      <c r="H656" s="67" t="s">
        <v>836</v>
      </c>
      <c r="I656" s="69">
        <v>904</v>
      </c>
      <c r="J656" s="70">
        <f t="shared" si="138"/>
        <v>90.4</v>
      </c>
      <c r="K656" s="70">
        <f t="shared" si="139"/>
        <v>813.6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70">
        <v>0</v>
      </c>
      <c r="T656" s="70">
        <v>0</v>
      </c>
      <c r="U656" s="70">
        <v>0</v>
      </c>
      <c r="V656" s="70">
        <v>0</v>
      </c>
      <c r="W656" s="70">
        <v>0</v>
      </c>
      <c r="X656" s="70">
        <v>0</v>
      </c>
      <c r="Y656" s="70">
        <v>94.92</v>
      </c>
      <c r="Z656" s="70">
        <v>162.72</v>
      </c>
      <c r="AA656" s="70">
        <v>0</v>
      </c>
      <c r="AB656" s="70">
        <v>162.72</v>
      </c>
      <c r="AC656" s="70">
        <v>162.72</v>
      </c>
      <c r="AD656" s="70">
        <v>162.72</v>
      </c>
      <c r="AE656" s="70">
        <v>0</v>
      </c>
      <c r="AF656" s="70">
        <v>67.8</v>
      </c>
      <c r="AG656" s="70">
        <f>SUM(L656:AF656)</f>
        <v>813.6</v>
      </c>
      <c r="AH656" s="70">
        <f>I656-AG656</f>
        <v>90.399999999999977</v>
      </c>
      <c r="AI656" s="68" t="s">
        <v>415</v>
      </c>
      <c r="AJ656" s="68" t="s">
        <v>1891</v>
      </c>
      <c r="AK656" s="68" t="s">
        <v>1640</v>
      </c>
    </row>
    <row r="657" spans="1:37" s="14" customFormat="1" ht="50.1" customHeight="1">
      <c r="A657" s="67" t="s">
        <v>1932</v>
      </c>
      <c r="B657" s="67" t="s">
        <v>1933</v>
      </c>
      <c r="C657" s="68" t="s">
        <v>832</v>
      </c>
      <c r="D657" s="67" t="s">
        <v>1934</v>
      </c>
      <c r="E657" s="67" t="s">
        <v>594</v>
      </c>
      <c r="F657" s="67" t="s">
        <v>1935</v>
      </c>
      <c r="G657" s="67" t="s">
        <v>1403</v>
      </c>
      <c r="H657" s="67" t="s">
        <v>1587</v>
      </c>
      <c r="I657" s="69">
        <v>1073.5</v>
      </c>
      <c r="J657" s="70">
        <f t="shared" si="138"/>
        <v>107.35000000000001</v>
      </c>
      <c r="K657" s="70">
        <f t="shared" si="139"/>
        <v>966.15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70">
        <v>0</v>
      </c>
      <c r="R657" s="70">
        <v>0</v>
      </c>
      <c r="S657" s="70">
        <v>0</v>
      </c>
      <c r="T657" s="70">
        <v>0</v>
      </c>
      <c r="U657" s="70">
        <v>0</v>
      </c>
      <c r="V657" s="70">
        <v>0</v>
      </c>
      <c r="W657" s="70">
        <v>0</v>
      </c>
      <c r="X657" s="70">
        <v>0</v>
      </c>
      <c r="Y657" s="70">
        <v>0</v>
      </c>
      <c r="Z657" s="70">
        <v>0</v>
      </c>
      <c r="AA657" s="70">
        <v>0</v>
      </c>
      <c r="AB657" s="70">
        <v>0</v>
      </c>
      <c r="AC657" s="70">
        <v>0</v>
      </c>
      <c r="AD657" s="70">
        <v>0</v>
      </c>
      <c r="AE657" s="70">
        <v>0</v>
      </c>
      <c r="AF657" s="70">
        <v>193.23</v>
      </c>
      <c r="AG657" s="70">
        <f>SUM(L657:AF657)</f>
        <v>193.23</v>
      </c>
      <c r="AH657" s="70">
        <f>+I657-AG657</f>
        <v>880.27</v>
      </c>
      <c r="AI657" s="68" t="s">
        <v>2256</v>
      </c>
      <c r="AJ657" s="68" t="s">
        <v>1891</v>
      </c>
      <c r="AK657" s="68" t="s">
        <v>1640</v>
      </c>
    </row>
    <row r="658" spans="1:37" s="14" customFormat="1" ht="50.1" customHeight="1">
      <c r="A658" s="83" t="s">
        <v>837</v>
      </c>
      <c r="B658" s="83"/>
      <c r="C658" s="83"/>
      <c r="D658" s="83"/>
      <c r="E658" s="83"/>
      <c r="F658" s="83"/>
      <c r="G658" s="83"/>
      <c r="H658" s="83"/>
      <c r="I658" s="76">
        <f>I656+I657</f>
        <v>1977.5</v>
      </c>
      <c r="J658" s="76">
        <f t="shared" ref="J658:AH658" si="141">J656+J657</f>
        <v>197.75</v>
      </c>
      <c r="K658" s="76">
        <f t="shared" si="141"/>
        <v>1779.75</v>
      </c>
      <c r="L658" s="76">
        <f t="shared" si="141"/>
        <v>0</v>
      </c>
      <c r="M658" s="76">
        <f t="shared" si="141"/>
        <v>0</v>
      </c>
      <c r="N658" s="76">
        <f t="shared" si="141"/>
        <v>0</v>
      </c>
      <c r="O658" s="76">
        <f t="shared" si="141"/>
        <v>0</v>
      </c>
      <c r="P658" s="76">
        <f t="shared" si="141"/>
        <v>0</v>
      </c>
      <c r="Q658" s="76">
        <f t="shared" si="141"/>
        <v>0</v>
      </c>
      <c r="R658" s="76">
        <f t="shared" si="141"/>
        <v>0</v>
      </c>
      <c r="S658" s="76">
        <f t="shared" si="141"/>
        <v>0</v>
      </c>
      <c r="T658" s="76">
        <f t="shared" si="141"/>
        <v>0</v>
      </c>
      <c r="U658" s="76">
        <f t="shared" si="141"/>
        <v>0</v>
      </c>
      <c r="V658" s="76">
        <f t="shared" si="141"/>
        <v>0</v>
      </c>
      <c r="W658" s="76">
        <f t="shared" si="141"/>
        <v>0</v>
      </c>
      <c r="X658" s="76">
        <f t="shared" si="141"/>
        <v>0</v>
      </c>
      <c r="Y658" s="76">
        <f t="shared" si="141"/>
        <v>94.92</v>
      </c>
      <c r="Z658" s="76">
        <f t="shared" si="141"/>
        <v>162.72</v>
      </c>
      <c r="AA658" s="76">
        <f t="shared" si="141"/>
        <v>0</v>
      </c>
      <c r="AB658" s="76">
        <f t="shared" si="141"/>
        <v>162.72</v>
      </c>
      <c r="AC658" s="76">
        <f t="shared" si="141"/>
        <v>162.72</v>
      </c>
      <c r="AD658" s="76">
        <f t="shared" si="141"/>
        <v>162.72</v>
      </c>
      <c r="AE658" s="76">
        <f t="shared" si="141"/>
        <v>0</v>
      </c>
      <c r="AF658" s="76">
        <f>AF656+AF657</f>
        <v>261.02999999999997</v>
      </c>
      <c r="AG658" s="76">
        <f t="shared" si="141"/>
        <v>1006.83</v>
      </c>
      <c r="AH658" s="76">
        <f t="shared" si="141"/>
        <v>970.67</v>
      </c>
      <c r="AI658" s="82"/>
      <c r="AJ658" s="82"/>
      <c r="AK658" s="82"/>
    </row>
    <row r="659" spans="1:37" s="14" customFormat="1" ht="50.1" customHeight="1">
      <c r="A659" s="85" t="s">
        <v>2112</v>
      </c>
      <c r="B659" s="85"/>
      <c r="C659" s="85"/>
      <c r="D659" s="85"/>
      <c r="E659" s="85"/>
      <c r="F659" s="85"/>
      <c r="G659" s="85"/>
      <c r="H659" s="85"/>
      <c r="I659" s="77">
        <f t="shared" ref="I659:AH659" si="142">SUM(I31+I503+I619+I651+I655+I658)</f>
        <v>2773970.2400000007</v>
      </c>
      <c r="J659" s="77">
        <f t="shared" si="142"/>
        <v>277397.02400000015</v>
      </c>
      <c r="K659" s="77">
        <f t="shared" si="142"/>
        <v>2496573.2160000042</v>
      </c>
      <c r="L659" s="77">
        <f t="shared" si="142"/>
        <v>3882.03</v>
      </c>
      <c r="M659" s="77">
        <f t="shared" si="142"/>
        <v>4949.82</v>
      </c>
      <c r="N659" s="77">
        <f t="shared" si="142"/>
        <v>5392.2999999999993</v>
      </c>
      <c r="O659" s="77">
        <f t="shared" si="142"/>
        <v>6304.48</v>
      </c>
      <c r="P659" s="77">
        <f t="shared" si="142"/>
        <v>35312.779999999992</v>
      </c>
      <c r="Q659" s="77">
        <f t="shared" si="142"/>
        <v>148036.99000000002</v>
      </c>
      <c r="R659" s="77">
        <f t="shared" si="142"/>
        <v>64685.59</v>
      </c>
      <c r="S659" s="77">
        <f t="shared" si="142"/>
        <v>234401.68585800004</v>
      </c>
      <c r="T659" s="77">
        <f t="shared" si="142"/>
        <v>79429.969999999987</v>
      </c>
      <c r="U659" s="77">
        <f t="shared" si="142"/>
        <v>77358.810000000012</v>
      </c>
      <c r="V659" s="77">
        <f t="shared" si="142"/>
        <v>54588.39</v>
      </c>
      <c r="W659" s="77">
        <f t="shared" si="142"/>
        <v>70273.299999999974</v>
      </c>
      <c r="X659" s="77">
        <f t="shared" si="142"/>
        <v>63880.599999999984</v>
      </c>
      <c r="Y659" s="77">
        <f>SUM(Y31+Y503+Y619+Y651+Y655+Y658)+3930.42</f>
        <v>112586.88999999996</v>
      </c>
      <c r="Z659" s="77">
        <f t="shared" si="142"/>
        <v>266339.78500000021</v>
      </c>
      <c r="AA659" s="77">
        <f t="shared" si="142"/>
        <v>-48555.30999999999</v>
      </c>
      <c r="AB659" s="77">
        <f t="shared" si="142"/>
        <v>142918.00999999983</v>
      </c>
      <c r="AC659" s="77">
        <f t="shared" si="142"/>
        <v>181880.76999999993</v>
      </c>
      <c r="AD659" s="77">
        <f t="shared" si="142"/>
        <v>308667.30999999982</v>
      </c>
      <c r="AE659" s="77">
        <f t="shared" si="142"/>
        <v>11273.87</v>
      </c>
      <c r="AF659" s="77">
        <f t="shared" si="142"/>
        <v>219509.28000000055</v>
      </c>
      <c r="AG659" s="77">
        <f t="shared" si="142"/>
        <v>2039186.9308580002</v>
      </c>
      <c r="AH659" s="77">
        <f t="shared" si="142"/>
        <v>734783.30914199981</v>
      </c>
      <c r="AI659" s="84"/>
      <c r="AJ659" s="84"/>
      <c r="AK659" s="84"/>
    </row>
    <row r="660" spans="1:37" ht="50.1" customHeight="1">
      <c r="C660" s="1"/>
      <c r="D660" s="1"/>
      <c r="E660" s="1"/>
      <c r="F660" s="1"/>
      <c r="G660" s="1"/>
      <c r="H660" s="1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>
        <v>3930.42</v>
      </c>
      <c r="Z660" s="4"/>
      <c r="AA660" s="4"/>
      <c r="AB660" s="4"/>
      <c r="AC660" s="4"/>
      <c r="AD660" s="4"/>
      <c r="AE660" s="9"/>
      <c r="AF660" s="9"/>
      <c r="AG660" s="7"/>
      <c r="AH660" s="4"/>
    </row>
  </sheetData>
  <mergeCells count="17">
    <mergeCell ref="AI651:AK651"/>
    <mergeCell ref="AI655:AK655"/>
    <mergeCell ref="A651:H651"/>
    <mergeCell ref="AI659:AK659"/>
    <mergeCell ref="A659:H659"/>
    <mergeCell ref="AI658:AK658"/>
    <mergeCell ref="A655:H655"/>
    <mergeCell ref="A658:H658"/>
    <mergeCell ref="A1:AI1"/>
    <mergeCell ref="A2:AK2"/>
    <mergeCell ref="AI31:AK31"/>
    <mergeCell ref="AI503:AK503"/>
    <mergeCell ref="AI619:AK619"/>
    <mergeCell ref="A3:AK3"/>
    <mergeCell ref="A31:H31"/>
    <mergeCell ref="A619:H619"/>
    <mergeCell ref="A503:H503"/>
  </mergeCells>
  <printOptions horizontalCentered="1" verticalCentered="1"/>
  <pageMargins left="0" right="0" top="0.19685039370078741" bottom="0.31496062992125984" header="0.15748031496062992" footer="0"/>
  <pageSetup scale="50" orientation="landscape" r:id="rId1"/>
  <headerFooter alignWithMargins="0">
    <oddFooter>&amp;R&amp;P DE &amp;N</oddFooter>
  </headerFooter>
  <ignoredErrors>
    <ignoredError sqref="K31 J503:K503 AG31 AG501" formula="1"/>
    <ignoredError sqref="AI27 AI28:AI3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RNPN</vt:lpstr>
      <vt:lpstr>RNPN!Títulos_a_imprimir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ggomez</cp:lastModifiedBy>
  <cp:lastPrinted>2017-03-20T19:21:16Z</cp:lastPrinted>
  <dcterms:created xsi:type="dcterms:W3CDTF">2012-02-23T15:03:36Z</dcterms:created>
  <dcterms:modified xsi:type="dcterms:W3CDTF">2017-08-14T22:15:16Z</dcterms:modified>
</cp:coreProperties>
</file>